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pp11/Dropbox/GitHub/ncov_vaccine_landscape/input_data/"/>
    </mc:Choice>
  </mc:AlternateContent>
  <xr:revisionPtr revIDLastSave="0" documentId="13_ncr:1_{3907D33D-7DCD-DA4D-BBAE-3C05D38611C2}" xr6:coauthVersionLast="47" xr6:coauthVersionMax="47" xr10:uidLastSave="{00000000-0000-0000-0000-000000000000}"/>
  <bookViews>
    <workbookView xWindow="9420" yWindow="9320" windowWidth="24620" windowHeight="15500" xr2:uid="{3A7A6D95-DE15-5540-B370-C1AD970E828F}"/>
  </bookViews>
  <sheets>
    <sheet name="Data" sheetId="5" r:id="rId1"/>
    <sheet name="Key" sheetId="2" r:id="rId2"/>
  </sheets>
  <definedNames>
    <definedName name="AllocationUnit">#REF!</definedName>
    <definedName name="Platfor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V834" i="5" l="1"/>
  <c r="CU834" i="5"/>
  <c r="CT834" i="5"/>
  <c r="CV833" i="5"/>
  <c r="CU833" i="5"/>
  <c r="CT833" i="5"/>
  <c r="CO833" i="5"/>
  <c r="CO834" i="5"/>
  <c r="CV832" i="5"/>
  <c r="CU832" i="5"/>
  <c r="CT832" i="5"/>
  <c r="CO831" i="5"/>
  <c r="CT830" i="5"/>
  <c r="CO830" i="5"/>
  <c r="CP829" i="5"/>
  <c r="CO829" i="5"/>
  <c r="CO828" i="5"/>
  <c r="CU827" i="5"/>
  <c r="CP827" i="5"/>
  <c r="CO827" i="5"/>
  <c r="CO826" i="5"/>
  <c r="CV831" i="5"/>
  <c r="CU831" i="5"/>
  <c r="CT831" i="5"/>
  <c r="CV830" i="5"/>
  <c r="CV829" i="5"/>
  <c r="CU829" i="5"/>
  <c r="CT829" i="5"/>
  <c r="CV828" i="5"/>
  <c r="CU828" i="5"/>
  <c r="CT828" i="5"/>
  <c r="CV827" i="5"/>
  <c r="CT827" i="5"/>
  <c r="CV826" i="5"/>
  <c r="CU826" i="5"/>
  <c r="CT826" i="5"/>
  <c r="CP881" i="5"/>
  <c r="CP880" i="5"/>
  <c r="CO881" i="5"/>
  <c r="CO880" i="5"/>
  <c r="CV880" i="5"/>
  <c r="CU880" i="5"/>
  <c r="CT880" i="5"/>
  <c r="CP879" i="5"/>
  <c r="CP878" i="5"/>
  <c r="CO879" i="5"/>
  <c r="CO878" i="5"/>
  <c r="BG880" i="5"/>
  <c r="BF880" i="5"/>
  <c r="BE880" i="5"/>
  <c r="BG879" i="5"/>
  <c r="BF879" i="5"/>
  <c r="BE879" i="5"/>
  <c r="BG878" i="5"/>
  <c r="BF878" i="5"/>
  <c r="BE878" i="5"/>
  <c r="BB880" i="5"/>
  <c r="BA880" i="5"/>
  <c r="AZ880" i="5"/>
  <c r="BB879" i="5"/>
  <c r="BA879" i="5"/>
  <c r="AZ879" i="5"/>
  <c r="BB878" i="5"/>
  <c r="BA878" i="5"/>
  <c r="AZ878" i="5"/>
  <c r="AW880" i="5"/>
  <c r="AV880" i="5"/>
  <c r="AW879" i="5"/>
  <c r="AV879" i="5"/>
  <c r="AW878" i="5"/>
  <c r="AV878" i="5"/>
  <c r="CV881" i="5"/>
  <c r="CU881" i="5"/>
  <c r="CT881" i="5"/>
  <c r="CV879" i="5"/>
  <c r="CU879" i="5"/>
  <c r="CT879" i="5"/>
  <c r="CV878" i="5"/>
  <c r="CU878" i="5"/>
  <c r="CT878" i="5"/>
  <c r="BG785" i="5"/>
  <c r="BF785" i="5"/>
  <c r="BE785" i="5"/>
  <c r="BG784" i="5"/>
  <c r="BF784" i="5"/>
  <c r="BE784" i="5"/>
  <c r="BG783" i="5"/>
  <c r="BF783" i="5"/>
  <c r="BE783" i="5"/>
  <c r="BG782" i="5"/>
  <c r="BF782" i="5"/>
  <c r="BE782" i="5"/>
  <c r="BB785" i="5"/>
  <c r="BA785" i="5"/>
  <c r="AZ785" i="5"/>
  <c r="BB784" i="5"/>
  <c r="BA784" i="5"/>
  <c r="AZ784" i="5"/>
  <c r="BB783" i="5"/>
  <c r="BA783" i="5"/>
  <c r="AZ783" i="5"/>
  <c r="BB782" i="5"/>
  <c r="BA782" i="5"/>
  <c r="AZ782" i="5"/>
  <c r="CO782" i="5"/>
  <c r="CV782" i="5"/>
  <c r="CU782" i="5"/>
  <c r="CT782" i="5"/>
  <c r="BG193" i="5"/>
  <c r="BF193" i="5"/>
  <c r="BE193" i="5"/>
  <c r="BG192" i="5"/>
  <c r="BF192" i="5"/>
  <c r="BE192" i="5"/>
  <c r="BG191" i="5"/>
  <c r="BF191" i="5"/>
  <c r="BE191" i="5"/>
  <c r="BG190" i="5"/>
  <c r="BF190" i="5"/>
  <c r="BE190" i="5"/>
  <c r="BG189" i="5"/>
  <c r="BF189" i="5"/>
  <c r="BE189" i="5"/>
  <c r="BG188" i="5"/>
  <c r="BF188" i="5"/>
  <c r="BE188" i="5"/>
  <c r="BG187" i="5"/>
  <c r="BF187" i="5"/>
  <c r="BE187" i="5"/>
  <c r="BG186" i="5"/>
  <c r="BF186" i="5"/>
  <c r="BE186" i="5"/>
  <c r="AW185" i="5"/>
  <c r="AV185" i="5"/>
  <c r="AW184" i="5"/>
  <c r="AV184" i="5"/>
  <c r="AW183" i="5"/>
  <c r="AV183" i="5"/>
  <c r="AW182" i="5"/>
  <c r="AV182" i="5"/>
  <c r="AW181" i="5"/>
  <c r="AV181" i="5"/>
  <c r="AW180" i="5"/>
  <c r="AV180" i="5"/>
  <c r="AW179" i="5"/>
  <c r="AV179" i="5"/>
  <c r="AW178" i="5"/>
  <c r="AV178" i="5"/>
  <c r="BG177" i="5"/>
  <c r="BF177" i="5"/>
  <c r="BE177" i="5"/>
  <c r="BB177" i="5"/>
  <c r="BA177" i="5"/>
  <c r="AZ177" i="5"/>
  <c r="BG176" i="5"/>
  <c r="BF176" i="5"/>
  <c r="BE176" i="5"/>
  <c r="BB176" i="5"/>
  <c r="BA176" i="5"/>
  <c r="AZ176" i="5"/>
  <c r="BG175" i="5"/>
  <c r="BF175" i="5"/>
  <c r="BE175" i="5"/>
  <c r="BB175" i="5"/>
  <c r="BA175" i="5"/>
  <c r="AZ175" i="5"/>
  <c r="BG174" i="5"/>
  <c r="BF174" i="5"/>
  <c r="BE174" i="5"/>
  <c r="BB174" i="5"/>
  <c r="BA174" i="5"/>
  <c r="AZ174" i="5"/>
  <c r="BG173" i="5"/>
  <c r="BF173" i="5"/>
  <c r="BE173" i="5"/>
  <c r="BB173" i="5"/>
  <c r="BA173" i="5"/>
  <c r="AZ173" i="5"/>
  <c r="BG172" i="5"/>
  <c r="BF172" i="5"/>
  <c r="BE172" i="5"/>
  <c r="BB172" i="5"/>
  <c r="BA172" i="5"/>
  <c r="AZ172" i="5"/>
  <c r="BG171" i="5"/>
  <c r="BF171" i="5"/>
  <c r="BE171" i="5"/>
  <c r="BB171" i="5"/>
  <c r="BA171" i="5"/>
  <c r="AZ171" i="5"/>
  <c r="BG170" i="5"/>
  <c r="BF170" i="5"/>
  <c r="BE170" i="5"/>
  <c r="BB170" i="5"/>
  <c r="BA170" i="5"/>
  <c r="AZ170" i="5"/>
  <c r="BG447" i="5"/>
  <c r="BF447" i="5"/>
  <c r="BE447" i="5"/>
  <c r="BG446" i="5"/>
  <c r="BF446" i="5"/>
  <c r="BE446" i="5"/>
  <c r="BG445" i="5"/>
  <c r="BF445" i="5"/>
  <c r="BE445" i="5"/>
  <c r="BG444" i="5"/>
  <c r="BF444" i="5"/>
  <c r="BE444" i="5"/>
  <c r="BG443" i="5"/>
  <c r="BE443" i="5"/>
  <c r="BG442" i="5"/>
  <c r="BF442" i="5"/>
  <c r="BE442" i="5"/>
  <c r="BG441" i="5"/>
  <c r="BF441" i="5"/>
  <c r="BE441" i="5"/>
  <c r="BG440" i="5"/>
  <c r="BF440" i="5"/>
  <c r="BE440" i="5"/>
  <c r="BG439" i="5"/>
  <c r="BF439" i="5"/>
  <c r="BE439" i="5"/>
  <c r="BG438" i="5"/>
  <c r="BF438" i="5"/>
  <c r="BE438" i="5"/>
  <c r="BG437" i="5"/>
  <c r="BF437" i="5"/>
  <c r="BE437" i="5"/>
  <c r="BG436" i="5"/>
  <c r="BF436" i="5"/>
  <c r="BE436" i="5"/>
  <c r="BG435" i="5"/>
  <c r="BF435" i="5"/>
  <c r="BE435" i="5"/>
  <c r="BG434" i="5"/>
  <c r="BF434" i="5"/>
  <c r="BE434" i="5"/>
  <c r="BG433" i="5"/>
  <c r="BF433" i="5"/>
  <c r="BE433" i="5"/>
  <c r="BG432" i="5"/>
  <c r="BF432" i="5"/>
  <c r="BE432" i="5"/>
  <c r="BG431" i="5"/>
  <c r="BF431" i="5"/>
  <c r="BE431" i="5"/>
  <c r="BG430" i="5"/>
  <c r="BE430" i="5"/>
  <c r="BG429" i="5"/>
  <c r="BF429" i="5"/>
  <c r="BE429" i="5"/>
  <c r="BB429" i="5"/>
  <c r="BA429" i="5"/>
  <c r="AZ429" i="5"/>
  <c r="AW429" i="5"/>
  <c r="AV429" i="5"/>
  <c r="BG428" i="5"/>
  <c r="BF428" i="5"/>
  <c r="BE428" i="5"/>
  <c r="BB428" i="5"/>
  <c r="BA428" i="5"/>
  <c r="AZ428" i="5"/>
  <c r="AW428" i="5"/>
  <c r="AV428" i="5"/>
  <c r="BG427" i="5"/>
  <c r="BF427" i="5"/>
  <c r="BE427" i="5"/>
  <c r="BB427" i="5"/>
  <c r="BA427" i="5"/>
  <c r="AZ427" i="5"/>
  <c r="AW427" i="5"/>
  <c r="AV427" i="5"/>
  <c r="BG426" i="5"/>
  <c r="BF426" i="5"/>
  <c r="BE426" i="5"/>
  <c r="BB426" i="5"/>
  <c r="BA426" i="5"/>
  <c r="AZ426" i="5"/>
  <c r="AW426" i="5"/>
  <c r="AV426" i="5"/>
  <c r="BG425" i="5"/>
  <c r="BF425" i="5"/>
  <c r="BE425" i="5"/>
  <c r="BB425" i="5"/>
  <c r="BA425" i="5"/>
  <c r="AZ425" i="5"/>
  <c r="AW425" i="5"/>
  <c r="AV425" i="5"/>
  <c r="BG424" i="5"/>
  <c r="BF424" i="5"/>
  <c r="BE424" i="5"/>
  <c r="BB424" i="5"/>
  <c r="BA424" i="5"/>
  <c r="AZ424" i="5"/>
  <c r="AW424" i="5"/>
  <c r="AV424" i="5"/>
  <c r="BG423" i="5"/>
  <c r="BF423" i="5"/>
  <c r="BE423" i="5"/>
  <c r="BB423" i="5"/>
  <c r="BA423" i="5"/>
  <c r="AZ423" i="5"/>
  <c r="AW423" i="5"/>
  <c r="AV423" i="5"/>
  <c r="BG422" i="5"/>
  <c r="BF422" i="5"/>
  <c r="BE422" i="5"/>
  <c r="BB422" i="5"/>
  <c r="BA422" i="5"/>
  <c r="AZ422" i="5"/>
  <c r="AW422" i="5"/>
  <c r="AV422" i="5"/>
  <c r="BG421" i="5"/>
  <c r="BF421" i="5"/>
  <c r="BE421" i="5"/>
  <c r="BB421" i="5"/>
  <c r="BA421" i="5"/>
  <c r="AZ421" i="5"/>
  <c r="AW421" i="5"/>
  <c r="AV421" i="5"/>
  <c r="BG420" i="5"/>
  <c r="BF420" i="5"/>
  <c r="BE420" i="5"/>
  <c r="BB420" i="5"/>
  <c r="BA420" i="5"/>
  <c r="AZ420" i="5"/>
  <c r="AW420" i="5"/>
  <c r="AV420" i="5"/>
  <c r="BG419" i="5"/>
  <c r="BF419" i="5"/>
  <c r="BE419" i="5"/>
  <c r="BB419" i="5"/>
  <c r="BA419" i="5"/>
  <c r="AZ419" i="5"/>
  <c r="AW419" i="5"/>
  <c r="AV419" i="5"/>
  <c r="BG418" i="5"/>
  <c r="BF418" i="5"/>
  <c r="BE418" i="5"/>
  <c r="BB418" i="5"/>
  <c r="BA418" i="5"/>
  <c r="AZ418" i="5"/>
  <c r="AW418" i="5"/>
  <c r="AV418" i="5"/>
  <c r="BG417" i="5"/>
  <c r="BF417" i="5"/>
  <c r="BE417" i="5"/>
  <c r="BB417" i="5"/>
  <c r="BA417" i="5"/>
  <c r="AZ417" i="5"/>
  <c r="AW417" i="5"/>
  <c r="AV417" i="5"/>
  <c r="BG416" i="5"/>
  <c r="BF416" i="5"/>
  <c r="BE416" i="5"/>
  <c r="BB416" i="5"/>
  <c r="BA416" i="5"/>
  <c r="AZ416" i="5"/>
  <c r="AW416" i="5"/>
  <c r="AV416" i="5"/>
  <c r="BG415" i="5"/>
  <c r="BF415" i="5"/>
  <c r="BE415" i="5"/>
  <c r="BB415" i="5"/>
  <c r="BA415" i="5"/>
  <c r="AZ415" i="5"/>
  <c r="AW415" i="5"/>
  <c r="AV415" i="5"/>
  <c r="BG414" i="5"/>
  <c r="BF414" i="5"/>
  <c r="BE414" i="5"/>
  <c r="BB414" i="5"/>
  <c r="BA414" i="5"/>
  <c r="AZ414" i="5"/>
  <c r="AW414" i="5"/>
  <c r="AV414" i="5"/>
  <c r="BG413" i="5"/>
  <c r="BF413" i="5"/>
  <c r="BE413" i="5"/>
  <c r="BB413" i="5"/>
  <c r="BA413" i="5"/>
  <c r="AZ413" i="5"/>
  <c r="AW413" i="5"/>
  <c r="AV413" i="5"/>
  <c r="BG412" i="5"/>
  <c r="BF412" i="5"/>
  <c r="BE412" i="5"/>
  <c r="BB412" i="5"/>
  <c r="BA412" i="5"/>
  <c r="AZ412" i="5"/>
  <c r="AW412" i="5"/>
  <c r="AV412" i="5"/>
  <c r="BG411" i="5"/>
  <c r="BF411" i="5"/>
  <c r="BE411" i="5"/>
  <c r="BB411" i="5"/>
  <c r="BA411" i="5"/>
  <c r="AZ411" i="5"/>
  <c r="BG410" i="5"/>
  <c r="BF410" i="5"/>
  <c r="BE410" i="5"/>
  <c r="BB410" i="5"/>
  <c r="BA410" i="5"/>
  <c r="AZ410" i="5"/>
  <c r="BG409" i="5"/>
  <c r="BF409" i="5"/>
  <c r="BE409" i="5"/>
  <c r="BB409" i="5"/>
  <c r="BA409" i="5"/>
  <c r="AZ409" i="5"/>
  <c r="BG408" i="5"/>
  <c r="BF408" i="5"/>
  <c r="BE408" i="5"/>
  <c r="BB408" i="5"/>
  <c r="BA408" i="5"/>
  <c r="AZ408" i="5"/>
  <c r="BG407" i="5"/>
  <c r="BF407" i="5"/>
  <c r="BE407" i="5"/>
  <c r="BB407" i="5"/>
  <c r="BA407" i="5"/>
  <c r="AZ407" i="5"/>
  <c r="BG406" i="5"/>
  <c r="BF406" i="5"/>
  <c r="BE406" i="5"/>
  <c r="BB406" i="5"/>
  <c r="BA406" i="5"/>
  <c r="AZ406" i="5"/>
  <c r="BG405" i="5"/>
  <c r="BF405" i="5"/>
  <c r="BE405" i="5"/>
  <c r="BB405" i="5"/>
  <c r="BA405" i="5"/>
  <c r="AZ405" i="5"/>
  <c r="BG404" i="5"/>
  <c r="BF404" i="5"/>
  <c r="BE404" i="5"/>
  <c r="BB404" i="5"/>
  <c r="BA404" i="5"/>
  <c r="AZ404" i="5"/>
  <c r="BG403" i="5"/>
  <c r="BF403" i="5"/>
  <c r="BE403" i="5"/>
  <c r="BB403" i="5"/>
  <c r="BA403" i="5"/>
  <c r="AZ403" i="5"/>
  <c r="AV683" i="5" l="1"/>
  <c r="AW683" i="5"/>
  <c r="AV684" i="5"/>
  <c r="AW684" i="5"/>
  <c r="AV685" i="5"/>
  <c r="AW685" i="5"/>
  <c r="AV686" i="5"/>
  <c r="AW686" i="5"/>
  <c r="AV687" i="5"/>
  <c r="AW687" i="5"/>
  <c r="AV688" i="5"/>
  <c r="AW688" i="5"/>
  <c r="AV689" i="5"/>
  <c r="AW689" i="5"/>
  <c r="AV690" i="5"/>
  <c r="AW690" i="5"/>
  <c r="AV691" i="5"/>
  <c r="AW691" i="5"/>
  <c r="AV692" i="5"/>
  <c r="AW692" i="5"/>
  <c r="AV693" i="5"/>
  <c r="AW693" i="5"/>
  <c r="AV694" i="5"/>
  <c r="AW694" i="5"/>
  <c r="AV695" i="5"/>
  <c r="AW695" i="5"/>
  <c r="AV696" i="5"/>
  <c r="AW696" i="5"/>
  <c r="AV697" i="5"/>
  <c r="AW697" i="5"/>
  <c r="AV698" i="5"/>
  <c r="AW698" i="5"/>
  <c r="AV699" i="5"/>
  <c r="AW699" i="5"/>
  <c r="BG687" i="5"/>
  <c r="BF687" i="5"/>
  <c r="BE687" i="5"/>
  <c r="BB687" i="5"/>
  <c r="BA687" i="5"/>
  <c r="AZ687" i="5"/>
  <c r="BG686" i="5"/>
  <c r="BF686" i="5"/>
  <c r="BE686" i="5"/>
  <c r="BB686" i="5"/>
  <c r="BA686" i="5"/>
  <c r="AZ686" i="5"/>
  <c r="BG685" i="5"/>
  <c r="BF685" i="5"/>
  <c r="BE685" i="5"/>
  <c r="BB685" i="5"/>
  <c r="BA685" i="5"/>
  <c r="AZ685" i="5"/>
  <c r="BG690" i="5"/>
  <c r="BF690" i="5"/>
  <c r="BE690" i="5"/>
  <c r="BB690" i="5"/>
  <c r="BA690" i="5"/>
  <c r="AZ690" i="5"/>
  <c r="BG689" i="5"/>
  <c r="BF689" i="5"/>
  <c r="BE689" i="5"/>
  <c r="BB689" i="5"/>
  <c r="BA689" i="5"/>
  <c r="AZ689" i="5"/>
  <c r="BG688" i="5"/>
  <c r="BF688" i="5"/>
  <c r="BE688" i="5"/>
  <c r="BB688" i="5"/>
  <c r="BA688" i="5"/>
  <c r="AZ688" i="5"/>
  <c r="BG696" i="5"/>
  <c r="BF696" i="5"/>
  <c r="BE696" i="5"/>
  <c r="BB696" i="5"/>
  <c r="BA696" i="5"/>
  <c r="AZ696" i="5"/>
  <c r="BG695" i="5"/>
  <c r="BF695" i="5"/>
  <c r="BE695" i="5"/>
  <c r="BB695" i="5"/>
  <c r="BA695" i="5"/>
  <c r="AZ695" i="5"/>
  <c r="BG694" i="5"/>
  <c r="BF694" i="5"/>
  <c r="BE694" i="5"/>
  <c r="BB694" i="5"/>
  <c r="BA694" i="5"/>
  <c r="AZ694" i="5"/>
  <c r="BG699" i="5"/>
  <c r="BF699" i="5"/>
  <c r="BE699" i="5"/>
  <c r="BB699" i="5"/>
  <c r="BA699" i="5"/>
  <c r="AZ699" i="5"/>
  <c r="BG698" i="5"/>
  <c r="BF698" i="5"/>
  <c r="BE698" i="5"/>
  <c r="BB698" i="5"/>
  <c r="BA698" i="5"/>
  <c r="AZ698" i="5"/>
  <c r="BG697" i="5"/>
  <c r="BF697" i="5"/>
  <c r="BE697" i="5"/>
  <c r="BB697" i="5"/>
  <c r="BA697" i="5"/>
  <c r="AZ697" i="5"/>
  <c r="BG693" i="5"/>
  <c r="BF693" i="5"/>
  <c r="BE693" i="5"/>
  <c r="BB693" i="5"/>
  <c r="BA693" i="5"/>
  <c r="AZ693" i="5"/>
  <c r="BG692" i="5"/>
  <c r="BF692" i="5"/>
  <c r="BE692" i="5"/>
  <c r="BB692" i="5"/>
  <c r="BA692" i="5"/>
  <c r="AZ692" i="5"/>
  <c r="BG691" i="5"/>
  <c r="BF691" i="5"/>
  <c r="BE691" i="5"/>
  <c r="BB691" i="5"/>
  <c r="BA691" i="5"/>
  <c r="AZ691" i="5"/>
  <c r="BG684" i="5"/>
  <c r="BF684" i="5"/>
  <c r="BE684" i="5"/>
  <c r="BB684" i="5"/>
  <c r="BA684" i="5"/>
  <c r="AZ684" i="5"/>
  <c r="BG683" i="5"/>
  <c r="BF683" i="5"/>
  <c r="BE683" i="5"/>
  <c r="BB683" i="5"/>
  <c r="BA683" i="5"/>
  <c r="AZ683" i="5"/>
  <c r="BG682" i="5"/>
  <c r="BF682" i="5"/>
  <c r="BE682" i="5"/>
  <c r="BB682" i="5"/>
  <c r="BA682" i="5"/>
  <c r="AZ682" i="5"/>
  <c r="AW682" i="5"/>
  <c r="AV682" i="5"/>
  <c r="BB680" i="5"/>
  <c r="BA680" i="5"/>
  <c r="AZ680" i="5"/>
  <c r="BB679" i="5"/>
  <c r="BA679" i="5"/>
  <c r="AZ679" i="5"/>
  <c r="BB678" i="5"/>
  <c r="BA678" i="5"/>
  <c r="AZ678" i="5"/>
  <c r="AW680" i="5"/>
  <c r="AV680" i="5"/>
  <c r="AW679" i="5"/>
  <c r="AV679" i="5"/>
  <c r="AW678" i="5"/>
  <c r="AV678" i="5"/>
  <c r="BG677" i="5"/>
  <c r="BF677" i="5"/>
  <c r="BE677" i="5"/>
  <c r="BB677" i="5"/>
  <c r="BA677" i="5"/>
  <c r="AZ677" i="5"/>
  <c r="AW677" i="5"/>
  <c r="AV677" i="5"/>
  <c r="BG676" i="5"/>
  <c r="BF676" i="5"/>
  <c r="BE676" i="5"/>
  <c r="BB676" i="5"/>
  <c r="BA676" i="5"/>
  <c r="AZ676" i="5"/>
  <c r="AW676" i="5"/>
  <c r="AV676" i="5"/>
  <c r="BG675" i="5"/>
  <c r="BF675" i="5"/>
  <c r="BE675" i="5"/>
  <c r="BB675" i="5"/>
  <c r="BA675" i="5"/>
  <c r="AZ675" i="5"/>
  <c r="AW675" i="5"/>
  <c r="AV675" i="5"/>
  <c r="BG680" i="5"/>
  <c r="BF680" i="5"/>
  <c r="BE680" i="5"/>
  <c r="BG679" i="5"/>
  <c r="BF679" i="5"/>
  <c r="BE679" i="5"/>
  <c r="BG678" i="5"/>
  <c r="BF678" i="5"/>
  <c r="BE678" i="5"/>
  <c r="BG674" i="5"/>
  <c r="BF674" i="5"/>
  <c r="BE674" i="5"/>
  <c r="BB674" i="5"/>
  <c r="BA674" i="5"/>
  <c r="AZ674" i="5"/>
  <c r="AW674" i="5"/>
  <c r="AV674" i="5"/>
  <c r="BG673" i="5"/>
  <c r="BF673" i="5"/>
  <c r="BE673" i="5"/>
  <c r="BB673" i="5"/>
  <c r="BA673" i="5"/>
  <c r="AZ673" i="5"/>
  <c r="AW673" i="5"/>
  <c r="AV673" i="5"/>
  <c r="BG672" i="5"/>
  <c r="BF672" i="5"/>
  <c r="BE672" i="5"/>
  <c r="BB672" i="5"/>
  <c r="BA672" i="5"/>
  <c r="AZ672" i="5"/>
  <c r="AW672" i="5"/>
  <c r="AV672" i="5"/>
  <c r="BG671" i="5"/>
  <c r="BF671" i="5"/>
  <c r="BE671" i="5"/>
  <c r="BB671" i="5"/>
  <c r="BA671" i="5"/>
  <c r="AZ671" i="5"/>
  <c r="AW671" i="5"/>
  <c r="AV671" i="5"/>
  <c r="BG670" i="5"/>
  <c r="BF670" i="5"/>
  <c r="BE670" i="5"/>
  <c r="BB670" i="5"/>
  <c r="BA670" i="5"/>
  <c r="AZ670" i="5"/>
  <c r="AW670" i="5"/>
  <c r="AV670" i="5"/>
  <c r="BG669" i="5"/>
  <c r="BF669" i="5"/>
  <c r="BE669" i="5"/>
  <c r="BB669" i="5"/>
  <c r="BA669" i="5"/>
  <c r="AZ669" i="5"/>
  <c r="AW669" i="5"/>
  <c r="AV669" i="5"/>
  <c r="CO824" i="5"/>
  <c r="CO823" i="5"/>
  <c r="CO822" i="5"/>
  <c r="CO821" i="5"/>
  <c r="CO819" i="5"/>
  <c r="CV824" i="5"/>
  <c r="CU824" i="5"/>
  <c r="CT824" i="5"/>
  <c r="CV823" i="5"/>
  <c r="CT823" i="5"/>
  <c r="CV822" i="5"/>
  <c r="CU822" i="5"/>
  <c r="CT822" i="5"/>
  <c r="CV821" i="5"/>
  <c r="CU821" i="5"/>
  <c r="CT821" i="5"/>
  <c r="CV820" i="5"/>
  <c r="CT820" i="5"/>
  <c r="CV819" i="5"/>
  <c r="CU819" i="5"/>
  <c r="CT819" i="5"/>
  <c r="BG168" i="5"/>
  <c r="BF168" i="5"/>
  <c r="BE168" i="5"/>
  <c r="BG167" i="5"/>
  <c r="BF167" i="5"/>
  <c r="BE167" i="5"/>
  <c r="BG166" i="5"/>
  <c r="BF166" i="5"/>
  <c r="BE166" i="5"/>
  <c r="BG165" i="5"/>
  <c r="BF165" i="5"/>
  <c r="BE165" i="5"/>
  <c r="BG164" i="5"/>
  <c r="BF164" i="5"/>
  <c r="BE164" i="5"/>
  <c r="BG163" i="5"/>
  <c r="BF163" i="5"/>
  <c r="BE163" i="5"/>
  <c r="AW156" i="5"/>
  <c r="AV156" i="5"/>
  <c r="AW155" i="5"/>
  <c r="AV155" i="5"/>
  <c r="AW154" i="5"/>
  <c r="AV154" i="5"/>
  <c r="AW152" i="5"/>
  <c r="AV152" i="5"/>
  <c r="AW151" i="5"/>
  <c r="AV151" i="5"/>
  <c r="AW162" i="5"/>
  <c r="AV162" i="5"/>
  <c r="AW161" i="5"/>
  <c r="AV161" i="5"/>
  <c r="AW160" i="5"/>
  <c r="AV160" i="5"/>
  <c r="AW159" i="5"/>
  <c r="AV159" i="5"/>
  <c r="AW158" i="5"/>
  <c r="AV158" i="5"/>
  <c r="AW157" i="5"/>
  <c r="AV157" i="5"/>
  <c r="BG162" i="5"/>
  <c r="BF162" i="5"/>
  <c r="BE162" i="5"/>
  <c r="BG161" i="5"/>
  <c r="BF161" i="5"/>
  <c r="BE161" i="5"/>
  <c r="BG160" i="5"/>
  <c r="BF160" i="5"/>
  <c r="BE160" i="5"/>
  <c r="BG159" i="5"/>
  <c r="BF159" i="5"/>
  <c r="BE159" i="5"/>
  <c r="BG158" i="5"/>
  <c r="BF158" i="5"/>
  <c r="BE158" i="5"/>
  <c r="BG157" i="5"/>
  <c r="BF157" i="5"/>
  <c r="BE157" i="5"/>
  <c r="BG156" i="5"/>
  <c r="BF156" i="5"/>
  <c r="BE156" i="5"/>
  <c r="BG155" i="5"/>
  <c r="BF155" i="5"/>
  <c r="BE155" i="5"/>
  <c r="BG154" i="5"/>
  <c r="BF154" i="5"/>
  <c r="BE154" i="5"/>
  <c r="BG153" i="5"/>
  <c r="BF153" i="5"/>
  <c r="BE153" i="5"/>
  <c r="BG152" i="5"/>
  <c r="BF152" i="5"/>
  <c r="BE152" i="5"/>
  <c r="BG151" i="5"/>
  <c r="BF151" i="5"/>
  <c r="BE151" i="5"/>
  <c r="BB156" i="5"/>
  <c r="BA156" i="5"/>
  <c r="AZ156" i="5"/>
  <c r="BB155" i="5"/>
  <c r="BA155" i="5"/>
  <c r="AZ155" i="5"/>
  <c r="BB154" i="5"/>
  <c r="BA154" i="5"/>
  <c r="AZ154" i="5"/>
  <c r="BB153" i="5"/>
  <c r="BA153" i="5"/>
  <c r="AZ153" i="5"/>
  <c r="BB152" i="5"/>
  <c r="BA152" i="5"/>
  <c r="AZ152" i="5"/>
  <c r="BB151" i="5"/>
  <c r="BA151" i="5"/>
  <c r="AZ151" i="5"/>
  <c r="BB162" i="5"/>
  <c r="BA162" i="5"/>
  <c r="AZ162" i="5"/>
  <c r="BB161" i="5"/>
  <c r="BA161" i="5"/>
  <c r="AZ161" i="5"/>
  <c r="BB160" i="5"/>
  <c r="BA160" i="5"/>
  <c r="AZ160" i="5"/>
  <c r="BB159" i="5"/>
  <c r="BA159" i="5"/>
  <c r="AZ159" i="5"/>
  <c r="BB158" i="5"/>
  <c r="BA158" i="5"/>
  <c r="AZ158" i="5"/>
  <c r="BB157" i="5"/>
  <c r="BA157" i="5"/>
  <c r="AZ157" i="5"/>
  <c r="CU802" i="5"/>
  <c r="CO802" i="5"/>
  <c r="CU804" i="5"/>
  <c r="CO803" i="5"/>
  <c r="CO804" i="5"/>
  <c r="CP801" i="5"/>
  <c r="CO801" i="5"/>
  <c r="CP800" i="5"/>
  <c r="CO800" i="5"/>
  <c r="CV802" i="5"/>
  <c r="CT802" i="5"/>
  <c r="CV804" i="5"/>
  <c r="CT804" i="5"/>
  <c r="CP806" i="5"/>
  <c r="CO806" i="5"/>
  <c r="CP805" i="5"/>
  <c r="CO805" i="5"/>
  <c r="CU807" i="5"/>
  <c r="CV807" i="5"/>
  <c r="CT807" i="5"/>
  <c r="CT805" i="5"/>
  <c r="CU805" i="5"/>
  <c r="CV805" i="5"/>
  <c r="CT806" i="5"/>
  <c r="CU806" i="5"/>
  <c r="CV806" i="5"/>
  <c r="CP799" i="5"/>
  <c r="CP798" i="5"/>
  <c r="CP797" i="5"/>
  <c r="CV808" i="5"/>
  <c r="CU808" i="5"/>
  <c r="CT808" i="5"/>
  <c r="CV803" i="5"/>
  <c r="CT803" i="5"/>
  <c r="CV801" i="5"/>
  <c r="CU801" i="5"/>
  <c r="CT801" i="5"/>
  <c r="CV800" i="5"/>
  <c r="CU800" i="5"/>
  <c r="CT800" i="5"/>
  <c r="CV799" i="5"/>
  <c r="CU799" i="5"/>
  <c r="CT799" i="5"/>
  <c r="CV798" i="5"/>
  <c r="CU798" i="5"/>
  <c r="CT798" i="5"/>
  <c r="CV797" i="5"/>
  <c r="CU797" i="5"/>
  <c r="CT797" i="5"/>
  <c r="BG619" i="5"/>
  <c r="BF619" i="5"/>
  <c r="BE619" i="5"/>
  <c r="BG618" i="5"/>
  <c r="BF618" i="5"/>
  <c r="BE618" i="5"/>
  <c r="BG617" i="5"/>
  <c r="BF617" i="5"/>
  <c r="BE617" i="5"/>
  <c r="BG616" i="5"/>
  <c r="BF616" i="5"/>
  <c r="BE616" i="5"/>
  <c r="BG615" i="5"/>
  <c r="BF615" i="5"/>
  <c r="BE615" i="5"/>
  <c r="BG614" i="5"/>
  <c r="BF614" i="5"/>
  <c r="BE614" i="5"/>
  <c r="BG613" i="5"/>
  <c r="BF613" i="5"/>
  <c r="BE613" i="5"/>
  <c r="BG612" i="5"/>
  <c r="BF612" i="5"/>
  <c r="BE612" i="5"/>
  <c r="BG611" i="5"/>
  <c r="BF611" i="5"/>
  <c r="BE611" i="5"/>
  <c r="AW600" i="5"/>
  <c r="AV600" i="5"/>
  <c r="BG610" i="5"/>
  <c r="BF610" i="5"/>
  <c r="BE610" i="5"/>
  <c r="BE609" i="5"/>
  <c r="BG609" i="5"/>
  <c r="BF609" i="5"/>
  <c r="BG608" i="5"/>
  <c r="BF608" i="5"/>
  <c r="BG607" i="5"/>
  <c r="BF607" i="5"/>
  <c r="BG606" i="5"/>
  <c r="BF606" i="5"/>
  <c r="BG605" i="5"/>
  <c r="BF605" i="5"/>
  <c r="BB609" i="5"/>
  <c r="BA609" i="5"/>
  <c r="AZ609" i="5"/>
  <c r="BB608" i="5"/>
  <c r="BA608" i="5"/>
  <c r="AZ608" i="5"/>
  <c r="BB607" i="5"/>
  <c r="BA607" i="5"/>
  <c r="AZ607" i="5"/>
  <c r="BB606" i="5"/>
  <c r="BA606" i="5"/>
  <c r="AZ606" i="5"/>
  <c r="BB605" i="5"/>
  <c r="BA605" i="5"/>
  <c r="BE608" i="5"/>
  <c r="AW604" i="5"/>
  <c r="AV604" i="5"/>
  <c r="AW603" i="5"/>
  <c r="AV603" i="5"/>
  <c r="AW602" i="5"/>
  <c r="AV602" i="5"/>
  <c r="AW601" i="5"/>
  <c r="AV601" i="5"/>
  <c r="BG603" i="5"/>
  <c r="BF603" i="5"/>
  <c r="BG602" i="5"/>
  <c r="BF602" i="5"/>
  <c r="BG601" i="5"/>
  <c r="BF601" i="5"/>
  <c r="BG600" i="5"/>
  <c r="BF600" i="5"/>
  <c r="BB604" i="5"/>
  <c r="BA604" i="5"/>
  <c r="BB603" i="5"/>
  <c r="BA603" i="5"/>
  <c r="BB602" i="5"/>
  <c r="BA602" i="5"/>
  <c r="BB601" i="5"/>
  <c r="BA601" i="5"/>
  <c r="BB600" i="5"/>
  <c r="BA600" i="5"/>
  <c r="BE607" i="5" l="1"/>
  <c r="BE606" i="5"/>
  <c r="BE605" i="5"/>
  <c r="AZ605" i="5"/>
  <c r="BG604" i="5"/>
  <c r="BF604" i="5"/>
  <c r="BE604" i="5"/>
  <c r="AZ604" i="5"/>
  <c r="BE603" i="5"/>
  <c r="AZ603" i="5"/>
  <c r="BE602" i="5"/>
  <c r="AZ602" i="5"/>
  <c r="BE601" i="5"/>
  <c r="AZ601" i="5"/>
  <c r="BE600" i="5"/>
  <c r="AZ600" i="5"/>
  <c r="BG667" i="5"/>
  <c r="BF667" i="5"/>
  <c r="BG666" i="5"/>
  <c r="BF666" i="5"/>
  <c r="BG665" i="5"/>
  <c r="BF665" i="5"/>
  <c r="BG664" i="5"/>
  <c r="BF664" i="5"/>
  <c r="BG662" i="5"/>
  <c r="BF662" i="5"/>
  <c r="BE667" i="5"/>
  <c r="BE666" i="5"/>
  <c r="BE665" i="5"/>
  <c r="BE664" i="5"/>
  <c r="BG663" i="5"/>
  <c r="BF663" i="5"/>
  <c r="BE663" i="5"/>
  <c r="BE662" i="5"/>
  <c r="BG625" i="5"/>
  <c r="BF625" i="5"/>
  <c r="BE625" i="5"/>
  <c r="BG624" i="5"/>
  <c r="BF624" i="5"/>
  <c r="BE624" i="5"/>
  <c r="BG623" i="5"/>
  <c r="BF623" i="5"/>
  <c r="BE623" i="5"/>
  <c r="BG622" i="5"/>
  <c r="BF622" i="5"/>
  <c r="BE622" i="5"/>
  <c r="BG630" i="5"/>
  <c r="BF630" i="5"/>
  <c r="BE630" i="5"/>
  <c r="BG629" i="5"/>
  <c r="BF629" i="5"/>
  <c r="BE629" i="5"/>
  <c r="BG628" i="5"/>
  <c r="BF628" i="5"/>
  <c r="BE628" i="5"/>
  <c r="BG627" i="5"/>
  <c r="BF627" i="5"/>
  <c r="BE627" i="5"/>
  <c r="BE626" i="5"/>
  <c r="BE621" i="5"/>
  <c r="BB628" i="5"/>
  <c r="BA628" i="5"/>
  <c r="AZ628" i="5"/>
  <c r="AZ630" i="5"/>
  <c r="AZ629" i="5"/>
  <c r="AZ627" i="5"/>
  <c r="AZ626" i="5"/>
  <c r="AZ625" i="5"/>
  <c r="AZ624" i="5"/>
  <c r="AZ623" i="5"/>
  <c r="AZ622" i="5"/>
  <c r="AZ621" i="5"/>
  <c r="BB637" i="5"/>
  <c r="BA637" i="5"/>
  <c r="BB631" i="5"/>
  <c r="BA631" i="5"/>
  <c r="BF635" i="5"/>
  <c r="BG635" i="5"/>
  <c r="BF637" i="5"/>
  <c r="BG637" i="5"/>
  <c r="BF638" i="5"/>
  <c r="BG638" i="5"/>
  <c r="BF639" i="5"/>
  <c r="BG639" i="5"/>
  <c r="BF640" i="5"/>
  <c r="BG640" i="5"/>
  <c r="BE640" i="5"/>
  <c r="AZ640" i="5"/>
  <c r="BE639" i="5"/>
  <c r="AZ639" i="5"/>
  <c r="BE638" i="5"/>
  <c r="AZ638" i="5"/>
  <c r="BE637" i="5"/>
  <c r="AZ637" i="5"/>
  <c r="BE636" i="5"/>
  <c r="AZ636" i="5"/>
  <c r="BE635" i="5"/>
  <c r="AZ635" i="5"/>
  <c r="BG634" i="5"/>
  <c r="BF634" i="5"/>
  <c r="BE634" i="5"/>
  <c r="AZ634" i="5"/>
  <c r="BG633" i="5"/>
  <c r="BF633" i="5"/>
  <c r="BE633" i="5"/>
  <c r="AZ633" i="5"/>
  <c r="BG632" i="5"/>
  <c r="BF632" i="5"/>
  <c r="BE632" i="5"/>
  <c r="AZ632" i="5"/>
  <c r="BG631" i="5"/>
  <c r="BF631" i="5"/>
  <c r="BE631" i="5"/>
  <c r="AZ631" i="5"/>
  <c r="BG645" i="5"/>
  <c r="BF645" i="5"/>
  <c r="BE650" i="5"/>
  <c r="AZ650" i="5"/>
  <c r="BE649" i="5"/>
  <c r="AZ649" i="5"/>
  <c r="BE648" i="5"/>
  <c r="AZ648" i="5"/>
  <c r="BE647" i="5"/>
  <c r="AZ647" i="5"/>
  <c r="BE646" i="5"/>
  <c r="AZ646" i="5"/>
  <c r="BE645" i="5"/>
  <c r="AZ645" i="5"/>
  <c r="BE644" i="5"/>
  <c r="AZ644" i="5"/>
  <c r="BE643" i="5"/>
  <c r="AZ643" i="5"/>
  <c r="BE642" i="5"/>
  <c r="AZ642" i="5"/>
  <c r="BE641" i="5"/>
  <c r="AZ641" i="5"/>
  <c r="BG661" i="5"/>
  <c r="BF661" i="5"/>
  <c r="BE661" i="5"/>
  <c r="AZ661" i="5"/>
  <c r="BG660" i="5"/>
  <c r="BF660" i="5"/>
  <c r="BE660" i="5"/>
  <c r="AZ660" i="5"/>
  <c r="BG659" i="5"/>
  <c r="BF659" i="5"/>
  <c r="BE659" i="5"/>
  <c r="AZ659" i="5"/>
  <c r="BG658" i="5"/>
  <c r="BF658" i="5"/>
  <c r="BE658" i="5"/>
  <c r="AZ658" i="5"/>
  <c r="BE657" i="5"/>
  <c r="AZ657" i="5"/>
  <c r="AZ651" i="5"/>
  <c r="AZ652" i="5"/>
  <c r="AZ653" i="5"/>
  <c r="AZ654" i="5"/>
  <c r="AZ655" i="5"/>
  <c r="AZ656" i="5"/>
  <c r="BE656" i="5"/>
  <c r="BE651" i="5"/>
  <c r="BG655" i="5"/>
  <c r="BF655" i="5"/>
  <c r="BE655" i="5"/>
  <c r="BG654" i="5"/>
  <c r="BF654" i="5"/>
  <c r="BE654" i="5"/>
  <c r="BG653" i="5"/>
  <c r="BF653" i="5"/>
  <c r="BE653" i="5"/>
  <c r="BG652" i="5"/>
  <c r="BF652" i="5"/>
  <c r="BE652" i="5"/>
  <c r="BG195" i="5"/>
  <c r="BF195" i="5"/>
  <c r="BE195" i="5"/>
  <c r="BB195" i="5"/>
  <c r="BA195" i="5"/>
  <c r="AZ195" i="5"/>
  <c r="BG218" i="5"/>
  <c r="BF218" i="5"/>
  <c r="BE218" i="5"/>
  <c r="BG217" i="5"/>
  <c r="BF217" i="5"/>
  <c r="BE217" i="5"/>
  <c r="BG216" i="5"/>
  <c r="BF216" i="5"/>
  <c r="BE216" i="5"/>
  <c r="BG215" i="5"/>
  <c r="BF215" i="5"/>
  <c r="BE215" i="5"/>
  <c r="BG214" i="5"/>
  <c r="BF214" i="5"/>
  <c r="BE214" i="5"/>
  <c r="BG213" i="5"/>
  <c r="BF213" i="5"/>
  <c r="BE213" i="5"/>
  <c r="BG212" i="5"/>
  <c r="BF212" i="5"/>
  <c r="BE212" i="5"/>
  <c r="BG211" i="5"/>
  <c r="BF211" i="5"/>
  <c r="BE211" i="5"/>
  <c r="BG210" i="5"/>
  <c r="BF210" i="5"/>
  <c r="BE210" i="5"/>
  <c r="BB210" i="5"/>
  <c r="BA210" i="5"/>
  <c r="AZ210" i="5"/>
  <c r="BG209" i="5"/>
  <c r="BF209" i="5"/>
  <c r="BE209" i="5"/>
  <c r="BB209" i="5"/>
  <c r="BA209" i="5"/>
  <c r="AZ209" i="5"/>
  <c r="BG208" i="5"/>
  <c r="BF208" i="5"/>
  <c r="BE208" i="5"/>
  <c r="BB208" i="5"/>
  <c r="BA208" i="5"/>
  <c r="AZ208" i="5"/>
  <c r="BG207" i="5"/>
  <c r="BF207" i="5"/>
  <c r="BE207" i="5"/>
  <c r="BB207" i="5"/>
  <c r="BA207" i="5"/>
  <c r="AZ207" i="5"/>
  <c r="BG206" i="5"/>
  <c r="BF206" i="5"/>
  <c r="BE206" i="5"/>
  <c r="BB206" i="5"/>
  <c r="BA206" i="5"/>
  <c r="AZ206" i="5"/>
  <c r="BG205" i="5"/>
  <c r="BF205" i="5"/>
  <c r="BE205" i="5"/>
  <c r="BB205" i="5"/>
  <c r="BA205" i="5"/>
  <c r="AZ205" i="5"/>
  <c r="BG204" i="5"/>
  <c r="BF204" i="5"/>
  <c r="BE204" i="5"/>
  <c r="BB204" i="5"/>
  <c r="BA204" i="5"/>
  <c r="AZ204" i="5"/>
  <c r="BG203" i="5"/>
  <c r="BF203" i="5"/>
  <c r="BE203" i="5"/>
  <c r="BB203" i="5"/>
  <c r="BA203" i="5"/>
  <c r="AZ203" i="5"/>
  <c r="BG202" i="5"/>
  <c r="BF202" i="5"/>
  <c r="BE202" i="5"/>
  <c r="BB202" i="5"/>
  <c r="BA202" i="5"/>
  <c r="AZ202" i="5"/>
  <c r="BG201" i="5"/>
  <c r="BF201" i="5"/>
  <c r="BE201" i="5"/>
  <c r="BB201" i="5"/>
  <c r="BA201" i="5"/>
  <c r="AZ201" i="5"/>
  <c r="BG200" i="5"/>
  <c r="BF200" i="5"/>
  <c r="BE200" i="5"/>
  <c r="BB200" i="5"/>
  <c r="BA200" i="5"/>
  <c r="AZ200" i="5"/>
  <c r="BG199" i="5"/>
  <c r="BF199" i="5"/>
  <c r="BE199" i="5"/>
  <c r="BB199" i="5"/>
  <c r="BA199" i="5"/>
  <c r="AZ199" i="5"/>
  <c r="BG198" i="5"/>
  <c r="BF198" i="5"/>
  <c r="BE198" i="5"/>
  <c r="BB198" i="5"/>
  <c r="BA198" i="5"/>
  <c r="AZ198" i="5"/>
  <c r="BG197" i="5"/>
  <c r="BF197" i="5"/>
  <c r="BE197" i="5"/>
  <c r="BB197" i="5"/>
  <c r="BA197" i="5"/>
  <c r="AZ197" i="5"/>
  <c r="BG196" i="5"/>
  <c r="BF196" i="5"/>
  <c r="BE196" i="5"/>
  <c r="BB196" i="5"/>
  <c r="BA196" i="5"/>
  <c r="AZ196" i="5"/>
  <c r="BG870" i="5" l="1"/>
  <c r="BF870" i="5"/>
  <c r="BE870" i="5"/>
  <c r="BG869" i="5"/>
  <c r="BF869" i="5"/>
  <c r="BE869" i="5"/>
  <c r="CT874" i="5"/>
  <c r="CU874" i="5"/>
  <c r="CV874" i="5"/>
  <c r="CO869" i="5"/>
  <c r="CV873" i="5"/>
  <c r="CT873" i="5"/>
  <c r="CV872" i="5"/>
  <c r="CT872" i="5"/>
  <c r="CV871" i="5"/>
  <c r="CU871" i="5"/>
  <c r="CT871" i="5"/>
  <c r="CV870" i="5"/>
  <c r="CU870" i="5"/>
  <c r="CT870" i="5"/>
  <c r="CV869" i="5"/>
  <c r="CU869" i="5"/>
  <c r="CT869" i="5"/>
  <c r="BG14" i="5"/>
  <c r="BF14" i="5"/>
  <c r="BE14" i="5"/>
  <c r="BB14" i="5"/>
  <c r="BA14" i="5"/>
  <c r="AZ14" i="5"/>
  <c r="BG13" i="5"/>
  <c r="BF13" i="5"/>
  <c r="BE13" i="5"/>
  <c r="BB13" i="5"/>
  <c r="BA13" i="5"/>
  <c r="AZ13" i="5"/>
  <c r="BG12" i="5"/>
  <c r="BF12" i="5"/>
  <c r="BE12" i="5"/>
  <c r="BB12" i="5"/>
  <c r="BA12" i="5"/>
  <c r="AZ12" i="5"/>
  <c r="BG11" i="5"/>
  <c r="BF11" i="5"/>
  <c r="BE11" i="5"/>
  <c r="BB11" i="5"/>
  <c r="BA11" i="5"/>
  <c r="AZ11" i="5"/>
  <c r="BG10" i="5"/>
  <c r="BF10" i="5"/>
  <c r="BE10" i="5"/>
  <c r="BB10" i="5"/>
  <c r="BA10" i="5"/>
  <c r="AZ10" i="5"/>
  <c r="BG9" i="5"/>
  <c r="BF9" i="5"/>
  <c r="BE9" i="5"/>
  <c r="BB9" i="5"/>
  <c r="BA9" i="5"/>
  <c r="AZ9" i="5"/>
  <c r="BG26" i="5"/>
  <c r="BF26" i="5"/>
  <c r="BE26" i="5"/>
  <c r="BB26" i="5"/>
  <c r="BA26" i="5"/>
  <c r="AZ26" i="5"/>
  <c r="AW26" i="5"/>
  <c r="AV26" i="5"/>
  <c r="BG25" i="5"/>
  <c r="BF25" i="5"/>
  <c r="BE25" i="5"/>
  <c r="BB25" i="5"/>
  <c r="BA25" i="5"/>
  <c r="AZ25" i="5"/>
  <c r="AW25" i="5"/>
  <c r="AV25" i="5"/>
  <c r="BG23" i="5"/>
  <c r="BF23" i="5"/>
  <c r="BE23" i="5"/>
  <c r="BB23" i="5"/>
  <c r="BA23" i="5"/>
  <c r="AZ23" i="5"/>
  <c r="AW23" i="5"/>
  <c r="AV23" i="5"/>
  <c r="BG22" i="5"/>
  <c r="BF22" i="5"/>
  <c r="BE22" i="5"/>
  <c r="BB22" i="5"/>
  <c r="BA22" i="5"/>
  <c r="AZ22" i="5"/>
  <c r="AW22" i="5"/>
  <c r="AV22" i="5"/>
  <c r="BG21" i="5"/>
  <c r="BF21" i="5"/>
  <c r="BE21" i="5"/>
  <c r="BB21" i="5"/>
  <c r="BA21" i="5"/>
  <c r="AZ21" i="5"/>
  <c r="AW21" i="5"/>
  <c r="AV21" i="5"/>
  <c r="BG27" i="5"/>
  <c r="BF27" i="5"/>
  <c r="BE27" i="5"/>
  <c r="BB27" i="5"/>
  <c r="BA27" i="5"/>
  <c r="AZ27" i="5"/>
  <c r="AW27" i="5"/>
  <c r="AV27" i="5"/>
  <c r="BG24" i="5"/>
  <c r="BF24" i="5"/>
  <c r="BE24" i="5"/>
  <c r="BB24" i="5"/>
  <c r="BA24" i="5"/>
  <c r="AZ24" i="5"/>
  <c r="AW24" i="5"/>
  <c r="AV24" i="5"/>
  <c r="BG20" i="5"/>
  <c r="BF20" i="5"/>
  <c r="BE20" i="5"/>
  <c r="BB20" i="5"/>
  <c r="BA20" i="5"/>
  <c r="AZ20" i="5"/>
  <c r="AW20" i="5"/>
  <c r="AV20" i="5"/>
  <c r="BG19" i="5"/>
  <c r="BF19" i="5"/>
  <c r="BE19" i="5"/>
  <c r="BB19" i="5"/>
  <c r="BA19" i="5"/>
  <c r="AZ19" i="5"/>
  <c r="AW19" i="5"/>
  <c r="AV19" i="5"/>
  <c r="BG18" i="5"/>
  <c r="BF18" i="5"/>
  <c r="BE18" i="5"/>
  <c r="BB18" i="5"/>
  <c r="BA18" i="5"/>
  <c r="AZ18" i="5"/>
  <c r="AW18" i="5"/>
  <c r="AV18" i="5"/>
  <c r="BG17" i="5"/>
  <c r="BF17" i="5"/>
  <c r="BE17" i="5"/>
  <c r="BB17" i="5"/>
  <c r="BA17" i="5"/>
  <c r="AZ17" i="5"/>
  <c r="AW17" i="5"/>
  <c r="AV17" i="5"/>
  <c r="BG16" i="5"/>
  <c r="BF16" i="5"/>
  <c r="BE16" i="5"/>
  <c r="BB16" i="5"/>
  <c r="BA16" i="5"/>
  <c r="AZ16" i="5"/>
  <c r="AW16" i="5"/>
  <c r="AV16" i="5"/>
  <c r="BG8" i="5"/>
  <c r="BF8" i="5"/>
  <c r="BE8" i="5"/>
  <c r="BB8" i="5"/>
  <c r="BA8" i="5"/>
  <c r="AZ8" i="5"/>
  <c r="AW8" i="5"/>
  <c r="AV8" i="5"/>
  <c r="BG7" i="5"/>
  <c r="BF7" i="5"/>
  <c r="BE7" i="5"/>
  <c r="BB7" i="5"/>
  <c r="BA7" i="5"/>
  <c r="AZ7" i="5"/>
  <c r="AW7" i="5"/>
  <c r="AV7" i="5"/>
  <c r="BG6" i="5"/>
  <c r="BF6" i="5"/>
  <c r="BE6" i="5"/>
  <c r="BB6" i="5"/>
  <c r="BA6" i="5"/>
  <c r="AZ6" i="5"/>
  <c r="AW6" i="5"/>
  <c r="AV6" i="5"/>
  <c r="BG5" i="5"/>
  <c r="BF5" i="5"/>
  <c r="BE5" i="5"/>
  <c r="BB5" i="5"/>
  <c r="BA5" i="5"/>
  <c r="AZ5" i="5"/>
  <c r="AW5" i="5"/>
  <c r="AV5" i="5"/>
  <c r="BG4" i="5"/>
  <c r="BF4" i="5"/>
  <c r="BE4" i="5"/>
  <c r="BB4" i="5"/>
  <c r="BA4" i="5"/>
  <c r="AZ4" i="5"/>
  <c r="AW4" i="5"/>
  <c r="AV4" i="5"/>
  <c r="BG3" i="5"/>
  <c r="BF3" i="5"/>
  <c r="BE3" i="5"/>
  <c r="BB3" i="5"/>
  <c r="BA3" i="5"/>
  <c r="AZ3" i="5"/>
  <c r="AW3" i="5"/>
  <c r="AV3" i="5"/>
  <c r="BB860" i="5"/>
  <c r="BA860" i="5"/>
  <c r="AZ860" i="5"/>
  <c r="CV856" i="5"/>
  <c r="CU856" i="5"/>
  <c r="CT856" i="5"/>
  <c r="CO856" i="5"/>
  <c r="CV855" i="5"/>
  <c r="CU855" i="5"/>
  <c r="CT855" i="5"/>
  <c r="CO855" i="5"/>
  <c r="CV854" i="5"/>
  <c r="CU854" i="5"/>
  <c r="CT854" i="5"/>
  <c r="CO854" i="5"/>
  <c r="CV853" i="5"/>
  <c r="CU853" i="5"/>
  <c r="CT853" i="5"/>
  <c r="CO853" i="5"/>
  <c r="CV852" i="5"/>
  <c r="CU852" i="5"/>
  <c r="CT852" i="5"/>
  <c r="CO852" i="5"/>
  <c r="CU851" i="5"/>
  <c r="CT851" i="5"/>
  <c r="CO851" i="5"/>
  <c r="CV850" i="5"/>
  <c r="CT850" i="5"/>
  <c r="CO850" i="5"/>
  <c r="CV849" i="5"/>
  <c r="CU849" i="5"/>
  <c r="CT849" i="5"/>
  <c r="CO849" i="5"/>
  <c r="CV848" i="5"/>
  <c r="CU848" i="5"/>
  <c r="CT848" i="5"/>
  <c r="CO848" i="5"/>
  <c r="CV847" i="5"/>
  <c r="CU847" i="5"/>
  <c r="CT847" i="5"/>
  <c r="CO847" i="5"/>
  <c r="CV846" i="5"/>
  <c r="CU846" i="5"/>
  <c r="CT846" i="5"/>
  <c r="CO846" i="5"/>
  <c r="CV845" i="5"/>
  <c r="CU845" i="5"/>
  <c r="CT845" i="5"/>
  <c r="CO845" i="5"/>
  <c r="CV863" i="5"/>
  <c r="CT863" i="5"/>
  <c r="CO863" i="5"/>
  <c r="CV862" i="5"/>
  <c r="CT862" i="5"/>
  <c r="CO862" i="5"/>
  <c r="CV861" i="5"/>
  <c r="CT861" i="5"/>
  <c r="CO861" i="5"/>
  <c r="CV860" i="5"/>
  <c r="CT860" i="5"/>
  <c r="CO860" i="5"/>
  <c r="BG865" i="5"/>
  <c r="BF865" i="5"/>
  <c r="BE865" i="5"/>
  <c r="BG864" i="5"/>
  <c r="BF864" i="5"/>
  <c r="BE864" i="5"/>
  <c r="BG863" i="5"/>
  <c r="BF863" i="5"/>
  <c r="BE863" i="5"/>
  <c r="BG862" i="5"/>
  <c r="BF862" i="5"/>
  <c r="BE862" i="5"/>
  <c r="BG861" i="5"/>
  <c r="BF861" i="5"/>
  <c r="BE861" i="5"/>
  <c r="BG860" i="5"/>
  <c r="BF860" i="5"/>
  <c r="BE860" i="5"/>
  <c r="BG401" i="5"/>
  <c r="BF401" i="5"/>
  <c r="BE401" i="5"/>
  <c r="BB401" i="5"/>
  <c r="BA401" i="5"/>
  <c r="AZ401" i="5"/>
  <c r="BG400" i="5"/>
  <c r="BF400" i="5"/>
  <c r="BE400" i="5"/>
  <c r="BB400" i="5"/>
  <c r="BA400" i="5"/>
  <c r="AZ400" i="5"/>
  <c r="BG399" i="5"/>
  <c r="BF399" i="5"/>
  <c r="BE399" i="5"/>
  <c r="BB399" i="5"/>
  <c r="BA399" i="5"/>
  <c r="AZ399" i="5"/>
  <c r="BG398" i="5"/>
  <c r="BF398" i="5"/>
  <c r="BE398" i="5"/>
  <c r="BB398" i="5"/>
  <c r="BA398" i="5"/>
  <c r="AZ398" i="5"/>
  <c r="BG397" i="5"/>
  <c r="BF397" i="5"/>
  <c r="BE397" i="5"/>
  <c r="BB397" i="5"/>
  <c r="BA397" i="5"/>
  <c r="AZ397" i="5"/>
  <c r="BG396" i="5"/>
  <c r="BF396" i="5"/>
  <c r="BE396" i="5"/>
  <c r="BB396" i="5"/>
  <c r="BA396" i="5"/>
  <c r="AZ396" i="5"/>
  <c r="BG395" i="5"/>
  <c r="BF395" i="5"/>
  <c r="BE395" i="5"/>
  <c r="BB395" i="5"/>
  <c r="BA395" i="5"/>
  <c r="AZ395" i="5"/>
  <c r="BG394" i="5"/>
  <c r="BF394" i="5"/>
  <c r="BE394" i="5"/>
  <c r="BB394" i="5"/>
  <c r="BA394" i="5"/>
  <c r="AZ394" i="5"/>
  <c r="BG393" i="5"/>
  <c r="BF393" i="5"/>
  <c r="BE393" i="5"/>
  <c r="BB393" i="5"/>
  <c r="BA393" i="5"/>
  <c r="AZ393" i="5"/>
  <c r="BG392" i="5"/>
  <c r="BF392" i="5"/>
  <c r="BE392" i="5"/>
  <c r="BB392" i="5"/>
  <c r="BA392" i="5"/>
  <c r="AZ392" i="5"/>
  <c r="BG391" i="5"/>
  <c r="BF391" i="5"/>
  <c r="BE391" i="5"/>
  <c r="BB391" i="5"/>
  <c r="BA391" i="5"/>
  <c r="AZ391" i="5"/>
  <c r="BG390" i="5"/>
  <c r="BF390" i="5"/>
  <c r="BE390" i="5"/>
  <c r="BB390" i="5"/>
  <c r="BA390" i="5"/>
  <c r="AZ390" i="5"/>
  <c r="BG389" i="5"/>
  <c r="BF389" i="5"/>
  <c r="BE389" i="5"/>
  <c r="BB389" i="5"/>
  <c r="BA389" i="5"/>
  <c r="AZ389" i="5"/>
  <c r="BG388" i="5"/>
  <c r="BF388" i="5"/>
  <c r="BE388" i="5"/>
  <c r="BB388" i="5"/>
  <c r="BA388" i="5"/>
  <c r="AZ388" i="5"/>
  <c r="BG387" i="5"/>
  <c r="BF387" i="5"/>
  <c r="BE387" i="5"/>
  <c r="BB387" i="5"/>
  <c r="BA387" i="5"/>
  <c r="AZ387" i="5"/>
  <c r="BG386" i="5"/>
  <c r="BF386" i="5"/>
  <c r="BE386" i="5"/>
  <c r="BG385" i="5"/>
  <c r="BF385" i="5"/>
  <c r="BE385" i="5"/>
  <c r="BG384" i="5"/>
  <c r="BF384" i="5"/>
  <c r="BE384" i="5"/>
  <c r="BB386" i="5"/>
  <c r="BA386" i="5"/>
  <c r="AZ386" i="5"/>
  <c r="BB385" i="5"/>
  <c r="BA385" i="5"/>
  <c r="AZ385" i="5"/>
  <c r="BB384" i="5"/>
  <c r="BA384" i="5"/>
  <c r="AZ384" i="5"/>
  <c r="BG383" i="5"/>
  <c r="BF383" i="5"/>
  <c r="BE383" i="5"/>
  <c r="BB383" i="5"/>
  <c r="BA383" i="5"/>
  <c r="AZ383" i="5"/>
  <c r="BG382" i="5"/>
  <c r="BF382" i="5"/>
  <c r="BE382" i="5"/>
  <c r="BB382" i="5"/>
  <c r="BA382" i="5"/>
  <c r="AZ382" i="5"/>
  <c r="AW71" i="5"/>
  <c r="AV71" i="5"/>
  <c r="AW70" i="5"/>
  <c r="AV70" i="5"/>
  <c r="AW69" i="5"/>
  <c r="AV69" i="5"/>
  <c r="AW68" i="5"/>
  <c r="AV68" i="5"/>
  <c r="BG73" i="5"/>
  <c r="BF73" i="5"/>
  <c r="BE73" i="5"/>
  <c r="BG72" i="5"/>
  <c r="BF72" i="5"/>
  <c r="BE72" i="5"/>
  <c r="BG71" i="5"/>
  <c r="BF71" i="5"/>
  <c r="BE71" i="5"/>
  <c r="BB71" i="5"/>
  <c r="BA71" i="5"/>
  <c r="AZ71" i="5"/>
  <c r="BG70" i="5"/>
  <c r="BF70" i="5"/>
  <c r="BE70" i="5"/>
  <c r="BB70" i="5"/>
  <c r="BA70" i="5"/>
  <c r="AZ70" i="5"/>
  <c r="BG69" i="5"/>
  <c r="BF69" i="5"/>
  <c r="BE69" i="5"/>
  <c r="BB69" i="5"/>
  <c r="BA69" i="5"/>
  <c r="AZ69" i="5"/>
  <c r="BG68" i="5"/>
  <c r="BF68" i="5"/>
  <c r="BE68" i="5"/>
  <c r="BB68" i="5"/>
  <c r="BA68" i="5"/>
  <c r="AZ68" i="5"/>
  <c r="BG498" i="5" l="1"/>
  <c r="BF498" i="5"/>
  <c r="BE498" i="5"/>
  <c r="BG497" i="5"/>
  <c r="BF497" i="5"/>
  <c r="BE497" i="5"/>
  <c r="BG496" i="5"/>
  <c r="BF496" i="5"/>
  <c r="BE496" i="5"/>
  <c r="BC496" i="5"/>
  <c r="AX496" i="5"/>
  <c r="AZ498" i="5"/>
  <c r="BA498" i="5"/>
  <c r="BB498" i="5"/>
  <c r="AZ497" i="5"/>
  <c r="BA497" i="5"/>
  <c r="BB497" i="5"/>
  <c r="AZ496" i="5"/>
  <c r="BA496" i="5"/>
  <c r="BB496" i="5"/>
  <c r="BG495" i="5"/>
  <c r="BF495" i="5"/>
  <c r="BE495" i="5"/>
  <c r="BG494" i="5"/>
  <c r="BF494" i="5"/>
  <c r="BE494" i="5"/>
  <c r="BG493" i="5"/>
  <c r="BF493" i="5"/>
  <c r="BE493" i="5"/>
  <c r="BB495" i="5"/>
  <c r="BA495" i="5"/>
  <c r="AZ495" i="5"/>
  <c r="BB494" i="5"/>
  <c r="BA494" i="5"/>
  <c r="AZ494" i="5"/>
  <c r="BB493" i="5"/>
  <c r="BA493" i="5"/>
  <c r="AZ493" i="5"/>
  <c r="AW504" i="5"/>
  <c r="AV504" i="5"/>
  <c r="AW503" i="5"/>
  <c r="AV503" i="5"/>
  <c r="AW502" i="5"/>
  <c r="AV502" i="5"/>
  <c r="AW501" i="5"/>
  <c r="AV501" i="5"/>
  <c r="AW500" i="5"/>
  <c r="AV500" i="5"/>
  <c r="AW499" i="5"/>
  <c r="AV499" i="5"/>
  <c r="BG504" i="5"/>
  <c r="BF504" i="5"/>
  <c r="BE504" i="5"/>
  <c r="AZ504" i="5"/>
  <c r="BG503" i="5"/>
  <c r="BF503" i="5"/>
  <c r="BE503" i="5"/>
  <c r="AZ503" i="5"/>
  <c r="BG502" i="5"/>
  <c r="BF502" i="5"/>
  <c r="BE502" i="5"/>
  <c r="AZ502" i="5"/>
  <c r="BG501" i="5"/>
  <c r="BF501" i="5"/>
  <c r="BE501" i="5"/>
  <c r="AZ501" i="5"/>
  <c r="BG500" i="5"/>
  <c r="BF500" i="5"/>
  <c r="BE500" i="5"/>
  <c r="BB500" i="5"/>
  <c r="BA500" i="5"/>
  <c r="AZ500" i="5"/>
  <c r="BG499" i="5"/>
  <c r="BF499" i="5"/>
  <c r="BE499" i="5"/>
  <c r="AZ499" i="5"/>
  <c r="BE857" i="5" l="1"/>
  <c r="BF857" i="5"/>
  <c r="BG857" i="5"/>
  <c r="BE856" i="5"/>
  <c r="BF856" i="5"/>
  <c r="BG856" i="5"/>
  <c r="BE855" i="5"/>
  <c r="BF855" i="5"/>
  <c r="BG855" i="5"/>
  <c r="BE854" i="5"/>
  <c r="BF854" i="5"/>
  <c r="BG854" i="5"/>
  <c r="BG850" i="5"/>
  <c r="BF850" i="5"/>
  <c r="BE850" i="5"/>
  <c r="BG846" i="5"/>
  <c r="BF846" i="5"/>
  <c r="BE846" i="5"/>
  <c r="BE853" i="5"/>
  <c r="BF853" i="5"/>
  <c r="BG853" i="5"/>
  <c r="BE852" i="5"/>
  <c r="BF852" i="5"/>
  <c r="BG852" i="5"/>
  <c r="BE851" i="5"/>
  <c r="BF851" i="5"/>
  <c r="BG851" i="5"/>
  <c r="BG849" i="5"/>
  <c r="BF849" i="5"/>
  <c r="BE849" i="5"/>
  <c r="BG848" i="5"/>
  <c r="BF848" i="5"/>
  <c r="BE848" i="5"/>
  <c r="BG847" i="5"/>
  <c r="BF847" i="5"/>
  <c r="BE847" i="5"/>
  <c r="BG845" i="5"/>
  <c r="BF845" i="5"/>
  <c r="BE845" i="5"/>
  <c r="BG747" i="5" l="1"/>
  <c r="BF747" i="5"/>
  <c r="BE747" i="5"/>
  <c r="BG746" i="5"/>
  <c r="BF746" i="5"/>
  <c r="BE746" i="5"/>
  <c r="BG745" i="5"/>
  <c r="BF745" i="5"/>
  <c r="BE745" i="5"/>
  <c r="BB747" i="5"/>
  <c r="BA747" i="5"/>
  <c r="AZ747" i="5"/>
  <c r="BB746" i="5"/>
  <c r="BA746" i="5"/>
  <c r="AZ746" i="5"/>
  <c r="BB745" i="5"/>
  <c r="BA745" i="5"/>
  <c r="AZ745" i="5"/>
  <c r="BB744" i="5"/>
  <c r="BA744" i="5"/>
  <c r="AZ744" i="5"/>
  <c r="AW747" i="5"/>
  <c r="AV747" i="5"/>
  <c r="AW746" i="5"/>
  <c r="AV746" i="5"/>
  <c r="AW745" i="5"/>
  <c r="AV745" i="5"/>
  <c r="AW744" i="5"/>
  <c r="AV744" i="5"/>
  <c r="AW743" i="5"/>
  <c r="AV743" i="5"/>
  <c r="AW742" i="5"/>
  <c r="AV742" i="5"/>
  <c r="BG744" i="5"/>
  <c r="BF744" i="5"/>
  <c r="BE744" i="5"/>
  <c r="BG743" i="5"/>
  <c r="BF743" i="5"/>
  <c r="BE743" i="5"/>
  <c r="BB743" i="5"/>
  <c r="BA743" i="5"/>
  <c r="AZ743" i="5"/>
  <c r="BG742" i="5"/>
  <c r="BF742" i="5"/>
  <c r="BE742" i="5"/>
  <c r="BB742" i="5"/>
  <c r="BA742" i="5"/>
  <c r="AZ742" i="5"/>
  <c r="BG741" i="5"/>
  <c r="BF741" i="5"/>
  <c r="BE741" i="5"/>
  <c r="BB741" i="5"/>
  <c r="BA741" i="5"/>
  <c r="AZ741" i="5"/>
  <c r="AW741" i="5"/>
  <c r="AV741" i="5"/>
  <c r="CU795" i="5" l="1"/>
  <c r="CT795" i="5"/>
  <c r="CO795" i="5"/>
  <c r="CV794" i="5"/>
  <c r="CU794" i="5"/>
  <c r="CT794" i="5"/>
  <c r="CV793" i="5"/>
  <c r="CU793" i="5"/>
  <c r="CT793" i="5"/>
  <c r="CV792" i="5"/>
  <c r="CU792" i="5"/>
  <c r="CT792" i="5"/>
  <c r="CV791" i="5"/>
  <c r="CU791" i="5"/>
  <c r="CT791" i="5"/>
  <c r="CO793" i="5"/>
  <c r="CO792" i="5"/>
  <c r="CO789" i="5"/>
  <c r="CO791" i="5"/>
  <c r="CO790" i="5"/>
  <c r="BB793" i="5"/>
  <c r="BA793" i="5"/>
  <c r="AZ793" i="5"/>
  <c r="BB794" i="5"/>
  <c r="BA794" i="5"/>
  <c r="AZ794" i="5"/>
  <c r="BG794" i="5"/>
  <c r="BF794" i="5"/>
  <c r="BE794" i="5"/>
  <c r="BG793" i="5"/>
  <c r="BF793" i="5"/>
  <c r="BE793" i="5"/>
  <c r="AW790" i="5"/>
  <c r="AV790" i="5"/>
  <c r="AV789" i="5"/>
  <c r="BG792" i="5"/>
  <c r="BF792" i="5"/>
  <c r="BE792" i="5"/>
  <c r="AW792" i="5"/>
  <c r="AV792" i="5"/>
  <c r="BG791" i="5"/>
  <c r="BF791" i="5"/>
  <c r="BE791" i="5"/>
  <c r="AW791" i="5"/>
  <c r="AV791" i="5"/>
  <c r="BG790" i="5"/>
  <c r="BF790" i="5"/>
  <c r="BE790" i="5"/>
  <c r="BG789" i="5"/>
  <c r="BF789" i="5"/>
  <c r="BE789" i="5"/>
  <c r="AW789" i="5"/>
  <c r="CV795" i="5"/>
  <c r="CV790" i="5"/>
  <c r="CU790" i="5"/>
  <c r="CT790" i="5"/>
  <c r="CV789" i="5"/>
  <c r="CU789" i="5"/>
  <c r="CT789" i="5"/>
  <c r="AW295" i="5" l="1"/>
  <c r="AV295" i="5"/>
  <c r="AW294" i="5"/>
  <c r="AV294" i="5"/>
  <c r="AW293" i="5"/>
  <c r="AV293" i="5"/>
  <c r="AW292" i="5"/>
  <c r="AV292" i="5"/>
  <c r="AW291" i="5"/>
  <c r="AV291" i="5"/>
  <c r="AW290" i="5"/>
  <c r="AV290" i="5"/>
  <c r="AW289" i="5"/>
  <c r="AV289" i="5"/>
  <c r="AW288" i="5"/>
  <c r="AV288" i="5"/>
  <c r="AW287" i="5"/>
  <c r="AV287" i="5"/>
  <c r="AW286" i="5"/>
  <c r="AV286" i="5"/>
  <c r="AW285" i="5"/>
  <c r="AV285" i="5"/>
  <c r="AW284" i="5"/>
  <c r="AV284" i="5"/>
  <c r="AW283" i="5"/>
  <c r="AV283" i="5"/>
  <c r="AW282" i="5"/>
  <c r="AV282" i="5"/>
  <c r="AW281" i="5"/>
  <c r="AV281" i="5"/>
  <c r="AW280" i="5"/>
  <c r="AV280" i="5"/>
  <c r="AW279" i="5"/>
  <c r="AV279" i="5"/>
  <c r="AW278" i="5"/>
  <c r="AV278" i="5"/>
  <c r="AW277" i="5"/>
  <c r="AV277" i="5"/>
  <c r="AW275" i="5"/>
  <c r="AW276" i="5"/>
  <c r="AV276" i="5"/>
  <c r="AV275" i="5"/>
  <c r="AW274" i="5"/>
  <c r="AV274" i="5"/>
  <c r="AW273" i="5"/>
  <c r="AV273" i="5"/>
  <c r="AW272" i="5"/>
  <c r="AV272" i="5"/>
  <c r="AW271" i="5"/>
  <c r="AV271" i="5"/>
  <c r="AW270" i="5"/>
  <c r="AV270" i="5"/>
  <c r="AW269" i="5"/>
  <c r="AV269" i="5"/>
  <c r="AW268" i="5"/>
  <c r="AV268" i="5"/>
  <c r="AW267" i="5"/>
  <c r="AV267" i="5"/>
  <c r="AW266" i="5"/>
  <c r="AV266" i="5"/>
  <c r="BG368" i="5" l="1"/>
  <c r="BF368" i="5"/>
  <c r="BE368" i="5"/>
  <c r="BG367" i="5"/>
  <c r="BF367" i="5"/>
  <c r="BE367" i="5"/>
  <c r="BE366" i="5"/>
  <c r="BG365" i="5"/>
  <c r="BF365" i="5"/>
  <c r="BE365" i="5"/>
  <c r="BG364" i="5"/>
  <c r="BF364" i="5"/>
  <c r="BE364" i="5"/>
  <c r="BE363" i="5"/>
  <c r="AZ368" i="5"/>
  <c r="AZ367" i="5"/>
  <c r="AZ366" i="5"/>
  <c r="AZ365" i="5"/>
  <c r="AZ364" i="5"/>
  <c r="AZ363" i="5"/>
  <c r="BG354" i="5" l="1"/>
  <c r="BF354" i="5"/>
  <c r="BE354" i="5"/>
  <c r="BB354" i="5"/>
  <c r="BA354" i="5"/>
  <c r="AZ354" i="5"/>
  <c r="BG353" i="5"/>
  <c r="BF353" i="5"/>
  <c r="BE353" i="5"/>
  <c r="BB353" i="5"/>
  <c r="BA353" i="5"/>
  <c r="AZ353" i="5"/>
  <c r="BG351" i="5"/>
  <c r="BF351" i="5"/>
  <c r="BE351" i="5"/>
  <c r="BB351" i="5"/>
  <c r="BA351" i="5"/>
  <c r="AZ351" i="5"/>
  <c r="BG350" i="5"/>
  <c r="BF350" i="5"/>
  <c r="BE350" i="5"/>
  <c r="BB350" i="5"/>
  <c r="BA350" i="5"/>
  <c r="AZ350" i="5"/>
  <c r="BB565" i="5" l="1"/>
  <c r="BA565" i="5"/>
  <c r="AZ565" i="5"/>
  <c r="BB564" i="5"/>
  <c r="BA564" i="5"/>
  <c r="AZ564" i="5"/>
  <c r="BB563" i="5"/>
  <c r="BA563" i="5"/>
  <c r="AZ563" i="5"/>
  <c r="AZ562" i="5"/>
  <c r="BA562" i="5"/>
  <c r="BB562" i="5"/>
  <c r="BG565" i="5"/>
  <c r="BF565" i="5"/>
  <c r="BE565" i="5"/>
  <c r="BG564" i="5"/>
  <c r="BF564" i="5"/>
  <c r="BE564" i="5"/>
  <c r="BG563" i="5"/>
  <c r="BF563" i="5"/>
  <c r="BE563" i="5"/>
  <c r="BG562" i="5"/>
  <c r="BF562" i="5"/>
  <c r="BE562" i="5"/>
  <c r="BG561" i="5"/>
  <c r="BF561" i="5"/>
  <c r="BE561" i="5"/>
  <c r="BB561" i="5"/>
  <c r="BA561" i="5"/>
  <c r="AZ561" i="5"/>
  <c r="BG560" i="5"/>
  <c r="BF560" i="5"/>
  <c r="BE560" i="5"/>
  <c r="BB560" i="5"/>
  <c r="BA560" i="5"/>
  <c r="AZ560" i="5"/>
  <c r="BG559" i="5"/>
  <c r="BF559" i="5"/>
  <c r="BE559" i="5"/>
  <c r="BB559" i="5"/>
  <c r="BA559" i="5"/>
  <c r="AZ559" i="5"/>
  <c r="BG558" i="5"/>
  <c r="BF558" i="5"/>
  <c r="BE558" i="5"/>
  <c r="BB558" i="5"/>
  <c r="BA558" i="5"/>
  <c r="AZ558" i="5"/>
  <c r="BG557" i="5"/>
  <c r="BF557" i="5"/>
  <c r="BE557" i="5"/>
  <c r="BB557" i="5"/>
  <c r="BA557" i="5"/>
  <c r="AZ557" i="5"/>
  <c r="BG556" i="5"/>
  <c r="BF556" i="5"/>
  <c r="BE556" i="5"/>
  <c r="BB556" i="5"/>
  <c r="BA556" i="5"/>
  <c r="AZ556" i="5"/>
  <c r="BG555" i="5"/>
  <c r="BF555" i="5"/>
  <c r="BE555" i="5"/>
  <c r="BB555" i="5"/>
  <c r="BA555" i="5"/>
  <c r="AZ555" i="5"/>
  <c r="BG551" i="5"/>
  <c r="BF551" i="5"/>
  <c r="BE551" i="5"/>
  <c r="BG552" i="5"/>
  <c r="BF552" i="5"/>
  <c r="BE552" i="5"/>
  <c r="BB552" i="5"/>
  <c r="BA552" i="5"/>
  <c r="AZ552" i="5"/>
  <c r="BB551" i="5"/>
  <c r="BA551" i="5"/>
  <c r="AZ551" i="5"/>
  <c r="BG554" i="5"/>
  <c r="BF554" i="5"/>
  <c r="BE554" i="5"/>
  <c r="BB554" i="5"/>
  <c r="BA554" i="5"/>
  <c r="AZ554" i="5"/>
  <c r="BG553" i="5"/>
  <c r="BF553" i="5"/>
  <c r="BE553" i="5"/>
  <c r="BB553" i="5"/>
  <c r="BA553" i="5"/>
  <c r="AZ553" i="5"/>
  <c r="BG549" i="5" l="1"/>
  <c r="BF549" i="5"/>
  <c r="BE549" i="5"/>
  <c r="BG548" i="5"/>
  <c r="BF548" i="5"/>
  <c r="BE548" i="5"/>
  <c r="BG542" i="5"/>
  <c r="BF542" i="5"/>
  <c r="BE542" i="5"/>
  <c r="BG547" i="5"/>
  <c r="BF547" i="5"/>
  <c r="BE547" i="5"/>
  <c r="BG546" i="5"/>
  <c r="BF546" i="5"/>
  <c r="BE546" i="5"/>
  <c r="BG545" i="5"/>
  <c r="BF545" i="5"/>
  <c r="BE545" i="5"/>
  <c r="BG544" i="5"/>
  <c r="BF544" i="5"/>
  <c r="BE544" i="5"/>
  <c r="BG543" i="5"/>
  <c r="BF543" i="5"/>
  <c r="BE543" i="5"/>
  <c r="BG343" i="5" l="1"/>
  <c r="BF343" i="5"/>
  <c r="BE343" i="5"/>
  <c r="BB343" i="5"/>
  <c r="BA343" i="5"/>
  <c r="AZ343" i="5"/>
  <c r="BG342" i="5"/>
  <c r="BF342" i="5"/>
  <c r="BE342" i="5"/>
  <c r="BB342" i="5"/>
  <c r="BA342" i="5"/>
  <c r="AZ342" i="5"/>
  <c r="BB345" i="5"/>
  <c r="BA345" i="5"/>
  <c r="AZ345" i="5"/>
  <c r="BB344" i="5"/>
  <c r="BA344" i="5"/>
  <c r="AZ344" i="5"/>
  <c r="BG345" i="5"/>
  <c r="BF345" i="5"/>
  <c r="BE345" i="5"/>
  <c r="BG344" i="5"/>
  <c r="BF344" i="5"/>
  <c r="BE344" i="5"/>
  <c r="BG341" i="5"/>
  <c r="BF341" i="5"/>
  <c r="BE341" i="5"/>
  <c r="BB341" i="5"/>
  <c r="BA341" i="5"/>
  <c r="AZ341" i="5"/>
  <c r="BG340" i="5"/>
  <c r="BF340" i="5"/>
  <c r="BE340" i="5"/>
  <c r="BB340" i="5"/>
  <c r="BA340" i="5"/>
  <c r="AZ340" i="5"/>
  <c r="BG339" i="5"/>
  <c r="BF339" i="5"/>
  <c r="BE339" i="5"/>
  <c r="BB339" i="5"/>
  <c r="BA339" i="5"/>
  <c r="AZ339" i="5"/>
  <c r="AW339" i="5"/>
  <c r="AV339" i="5"/>
  <c r="BG338" i="5"/>
  <c r="BF338" i="5"/>
  <c r="BE338" i="5"/>
  <c r="BB338" i="5"/>
  <c r="BA338" i="5"/>
  <c r="AZ338" i="5"/>
  <c r="AW338" i="5"/>
  <c r="AV338" i="5"/>
  <c r="BB337" i="5"/>
  <c r="BA337" i="5"/>
  <c r="AZ337" i="5"/>
  <c r="BB336" i="5"/>
  <c r="BA336" i="5"/>
  <c r="AZ336" i="5"/>
  <c r="BB335" i="5"/>
  <c r="BA335" i="5"/>
  <c r="AZ335" i="5"/>
  <c r="BB334" i="5"/>
  <c r="BA334" i="5"/>
  <c r="AZ334" i="5"/>
  <c r="AV334" i="5"/>
  <c r="BG337" i="5"/>
  <c r="BF337" i="5"/>
  <c r="BE337" i="5"/>
  <c r="AW337" i="5"/>
  <c r="AV337" i="5"/>
  <c r="BG336" i="5"/>
  <c r="BF336" i="5"/>
  <c r="BE336" i="5"/>
  <c r="AW336" i="5"/>
  <c r="AV336" i="5"/>
  <c r="BG335" i="5"/>
  <c r="BF335" i="5"/>
  <c r="BE335" i="5"/>
  <c r="AW335" i="5"/>
  <c r="AV335" i="5"/>
  <c r="BG334" i="5"/>
  <c r="BF334" i="5"/>
  <c r="BE334" i="5"/>
  <c r="AW334" i="5"/>
  <c r="CV817" i="5" l="1"/>
  <c r="CT817" i="5"/>
  <c r="CV816" i="5"/>
  <c r="CU816" i="5"/>
  <c r="CT816" i="5"/>
  <c r="CV815" i="5"/>
  <c r="CU815" i="5"/>
  <c r="CT815" i="5"/>
  <c r="CV814" i="5"/>
  <c r="CU814" i="5"/>
  <c r="CT814" i="5"/>
  <c r="CV813" i="5"/>
  <c r="CU813" i="5"/>
  <c r="CT813" i="5"/>
  <c r="CV812" i="5"/>
  <c r="CU812" i="5"/>
  <c r="CT812" i="5"/>
  <c r="CV811" i="5"/>
  <c r="CU811" i="5"/>
  <c r="CT811" i="5"/>
  <c r="CV810" i="5"/>
  <c r="CU810" i="5"/>
  <c r="CT810" i="5"/>
  <c r="BG66" i="5" l="1"/>
  <c r="BF66" i="5"/>
  <c r="BE66" i="5"/>
  <c r="BG65" i="5"/>
  <c r="BF65" i="5"/>
  <c r="BE65" i="5"/>
  <c r="BG64" i="5"/>
  <c r="BF64" i="5"/>
  <c r="BE64" i="5"/>
  <c r="BG63" i="5"/>
  <c r="BF63" i="5"/>
  <c r="BE63" i="5"/>
  <c r="BG62" i="5"/>
  <c r="BF62" i="5"/>
  <c r="BE62" i="5"/>
  <c r="BG61" i="5"/>
  <c r="BF61" i="5"/>
  <c r="BE61" i="5"/>
  <c r="BG60" i="5"/>
  <c r="BF60" i="5"/>
  <c r="BE60" i="5"/>
  <c r="BG59" i="5"/>
  <c r="BF59" i="5"/>
  <c r="BE59" i="5"/>
  <c r="BG58" i="5"/>
  <c r="BF58" i="5"/>
  <c r="BE58" i="5"/>
  <c r="BG57" i="5"/>
  <c r="BF57" i="5"/>
  <c r="BE57" i="5"/>
  <c r="BG56" i="5"/>
  <c r="BF56" i="5"/>
  <c r="BE56" i="5"/>
  <c r="BG55" i="5"/>
  <c r="BF55" i="5"/>
  <c r="BE55" i="5"/>
  <c r="BG54" i="5" l="1"/>
  <c r="BF54" i="5"/>
  <c r="BE54" i="5"/>
  <c r="BB54" i="5"/>
  <c r="BA54" i="5"/>
  <c r="AZ54" i="5"/>
  <c r="BG53" i="5"/>
  <c r="BF53" i="5"/>
  <c r="BE53" i="5"/>
  <c r="BB53" i="5"/>
  <c r="BA53" i="5"/>
  <c r="AZ53" i="5"/>
  <c r="BG52" i="5"/>
  <c r="BF52" i="5"/>
  <c r="BE52" i="5"/>
  <c r="BB52" i="5"/>
  <c r="BA52" i="5"/>
  <c r="AZ52" i="5"/>
  <c r="BG51" i="5"/>
  <c r="BF51" i="5"/>
  <c r="BE51" i="5"/>
  <c r="BB51" i="5"/>
  <c r="BA51" i="5"/>
  <c r="AZ51" i="5"/>
  <c r="BG50" i="5"/>
  <c r="BF50" i="5"/>
  <c r="BE50" i="5"/>
  <c r="BB50" i="5"/>
  <c r="BA50" i="5"/>
  <c r="AZ50" i="5"/>
  <c r="BG49" i="5"/>
  <c r="BF49" i="5"/>
  <c r="BE49" i="5"/>
  <c r="BB49" i="5"/>
  <c r="BA49" i="5"/>
  <c r="AZ49" i="5"/>
  <c r="BG48" i="5"/>
  <c r="BF48" i="5"/>
  <c r="BE48" i="5"/>
  <c r="BB48" i="5"/>
  <c r="BA48" i="5"/>
  <c r="AZ48" i="5"/>
  <c r="BG47" i="5"/>
  <c r="BF47" i="5"/>
  <c r="BE47" i="5"/>
  <c r="BB47" i="5"/>
  <c r="BA47" i="5"/>
  <c r="AZ47" i="5"/>
  <c r="BG301" i="5" l="1"/>
  <c r="BF301" i="5"/>
  <c r="BE301" i="5"/>
  <c r="BG300" i="5"/>
  <c r="BF300" i="5"/>
  <c r="BE300" i="5"/>
  <c r="BG299" i="5"/>
  <c r="BF299" i="5"/>
  <c r="BE299" i="5"/>
  <c r="BG298" i="5"/>
  <c r="BF298" i="5"/>
  <c r="BE298" i="5"/>
  <c r="BG297" i="5"/>
  <c r="BF297" i="5"/>
  <c r="BE297" i="5"/>
  <c r="BG296" i="5"/>
  <c r="BF296" i="5"/>
  <c r="BE296" i="5"/>
  <c r="BG295" i="5"/>
  <c r="BF295" i="5"/>
  <c r="BE295" i="5"/>
  <c r="BB301" i="5"/>
  <c r="BA301" i="5"/>
  <c r="AZ301" i="5"/>
  <c r="BB300" i="5"/>
  <c r="BA300" i="5"/>
  <c r="AZ300" i="5"/>
  <c r="BB299" i="5"/>
  <c r="BA299" i="5"/>
  <c r="AZ299" i="5"/>
  <c r="BB298" i="5"/>
  <c r="BA298" i="5"/>
  <c r="AZ298" i="5"/>
  <c r="BB297" i="5"/>
  <c r="BA297" i="5"/>
  <c r="AZ297" i="5"/>
  <c r="BB296" i="5"/>
  <c r="BA296" i="5"/>
  <c r="AZ296" i="5"/>
  <c r="AZ281" i="5"/>
  <c r="BA281" i="5"/>
  <c r="BB281" i="5"/>
  <c r="AZ282" i="5"/>
  <c r="BA282" i="5"/>
  <c r="BB282" i="5"/>
  <c r="AZ283" i="5"/>
  <c r="BA283" i="5"/>
  <c r="BB283" i="5"/>
  <c r="AZ284" i="5"/>
  <c r="BA284" i="5"/>
  <c r="BB284" i="5"/>
  <c r="AZ285" i="5"/>
  <c r="BA285" i="5"/>
  <c r="BB285" i="5"/>
  <c r="AZ286" i="5"/>
  <c r="BA286" i="5"/>
  <c r="BB286" i="5"/>
  <c r="AZ287" i="5"/>
  <c r="BA287" i="5"/>
  <c r="BB287" i="5"/>
  <c r="AZ288" i="5"/>
  <c r="BA288" i="5"/>
  <c r="BB288" i="5"/>
  <c r="AZ289" i="5"/>
  <c r="BA289" i="5"/>
  <c r="BB289" i="5"/>
  <c r="BB295" i="5"/>
  <c r="BA295" i="5"/>
  <c r="AZ295" i="5"/>
  <c r="BG294" i="5"/>
  <c r="BF294" i="5"/>
  <c r="BE294" i="5"/>
  <c r="BB294" i="5"/>
  <c r="BA294" i="5"/>
  <c r="AZ294" i="5"/>
  <c r="BG293" i="5"/>
  <c r="BF293" i="5"/>
  <c r="BE293" i="5"/>
  <c r="BB293" i="5"/>
  <c r="BA293" i="5"/>
  <c r="AZ293" i="5"/>
  <c r="BG292" i="5"/>
  <c r="BF292" i="5"/>
  <c r="BE292" i="5"/>
  <c r="BB292" i="5"/>
  <c r="BA292" i="5"/>
  <c r="AZ292" i="5"/>
  <c r="BG291" i="5"/>
  <c r="BF291" i="5"/>
  <c r="BE291" i="5"/>
  <c r="BB291" i="5"/>
  <c r="BA291" i="5"/>
  <c r="AZ291" i="5"/>
  <c r="BG290" i="5"/>
  <c r="BF290" i="5"/>
  <c r="BE290" i="5"/>
  <c r="BB290" i="5"/>
  <c r="BA290" i="5"/>
  <c r="AZ290" i="5"/>
  <c r="BG289" i="5"/>
  <c r="BF289" i="5"/>
  <c r="BE289" i="5"/>
  <c r="BG288" i="5"/>
  <c r="BF288" i="5"/>
  <c r="BE288" i="5"/>
  <c r="BG287" i="5"/>
  <c r="BF287" i="5"/>
  <c r="BE287" i="5"/>
  <c r="BG286" i="5"/>
  <c r="BF286" i="5"/>
  <c r="BE286" i="5"/>
  <c r="BG285" i="5"/>
  <c r="BF285" i="5"/>
  <c r="BE285" i="5"/>
  <c r="BG284" i="5"/>
  <c r="BF284" i="5"/>
  <c r="BE284" i="5"/>
  <c r="BG283" i="5"/>
  <c r="BF283" i="5"/>
  <c r="BE283" i="5"/>
  <c r="BG282" i="5"/>
  <c r="BF282" i="5"/>
  <c r="BE282" i="5"/>
  <c r="BG281" i="5"/>
  <c r="BF281" i="5"/>
  <c r="BE281" i="5"/>
  <c r="BG280" i="5"/>
  <c r="BF280" i="5"/>
  <c r="BE280" i="5"/>
  <c r="BG279" i="5"/>
  <c r="BF279" i="5"/>
  <c r="BE279" i="5"/>
  <c r="BG278" i="5"/>
  <c r="BF278" i="5"/>
  <c r="BE278" i="5"/>
  <c r="BG277" i="5"/>
  <c r="BF277" i="5"/>
  <c r="BE277" i="5"/>
  <c r="BG276" i="5"/>
  <c r="BF276" i="5"/>
  <c r="BE276" i="5"/>
  <c r="BG275" i="5"/>
  <c r="BF275" i="5"/>
  <c r="BE275" i="5"/>
  <c r="BE274" i="5"/>
  <c r="BG274" i="5"/>
  <c r="BB280" i="5"/>
  <c r="BA280" i="5"/>
  <c r="AZ280" i="5"/>
  <c r="BB279" i="5"/>
  <c r="BA279" i="5"/>
  <c r="AZ279" i="5"/>
  <c r="BB278" i="5"/>
  <c r="BA278" i="5"/>
  <c r="AZ278" i="5"/>
  <c r="BB277" i="5"/>
  <c r="BA277" i="5"/>
  <c r="AZ277" i="5"/>
  <c r="BB276" i="5"/>
  <c r="BA276" i="5"/>
  <c r="AZ276" i="5"/>
  <c r="BB275" i="5"/>
  <c r="BA275" i="5"/>
  <c r="AZ275" i="5"/>
  <c r="BF274" i="5"/>
  <c r="BG273" i="5"/>
  <c r="BF273" i="5"/>
  <c r="BE273" i="5"/>
  <c r="BG272" i="5"/>
  <c r="BF272" i="5"/>
  <c r="BE272" i="5"/>
  <c r="BG271" i="5"/>
  <c r="BF271" i="5"/>
  <c r="BE271" i="5"/>
  <c r="BG270" i="5"/>
  <c r="BF270" i="5"/>
  <c r="BE270" i="5"/>
  <c r="BG269" i="5"/>
  <c r="BF269" i="5"/>
  <c r="BE269" i="5"/>
  <c r="BG268" i="5"/>
  <c r="BF268" i="5"/>
  <c r="BE268" i="5"/>
  <c r="BG267" i="5"/>
  <c r="BF267" i="5"/>
  <c r="BE267" i="5"/>
  <c r="BB274" i="5"/>
  <c r="BA274" i="5"/>
  <c r="AZ274" i="5"/>
  <c r="BB273" i="5"/>
  <c r="BA273" i="5"/>
  <c r="AZ273" i="5"/>
  <c r="BB272" i="5"/>
  <c r="BA272" i="5"/>
  <c r="AZ272" i="5"/>
  <c r="BB271" i="5"/>
  <c r="BA271" i="5"/>
  <c r="AZ271" i="5"/>
  <c r="BB270" i="5"/>
  <c r="BA270" i="5"/>
  <c r="AZ270" i="5"/>
  <c r="BB269" i="5"/>
  <c r="BA269" i="5"/>
  <c r="AZ269" i="5"/>
  <c r="BB268" i="5"/>
  <c r="BA268" i="5"/>
  <c r="AZ268" i="5"/>
  <c r="BB267" i="5"/>
  <c r="BA267" i="5"/>
  <c r="AZ267" i="5"/>
  <c r="BG266" i="5"/>
  <c r="BF266" i="5"/>
  <c r="BE266" i="5"/>
  <c r="BB266" i="5"/>
  <c r="BA266" i="5"/>
  <c r="AZ266" i="5"/>
  <c r="CV780" i="5" l="1"/>
  <c r="CU780" i="5"/>
  <c r="CT780" i="5"/>
  <c r="CV774" i="5" l="1"/>
  <c r="CT774" i="5"/>
  <c r="CV779" i="5" l="1"/>
  <c r="CU779" i="5"/>
  <c r="CT779" i="5"/>
  <c r="CV778" i="5"/>
  <c r="CU778" i="5"/>
  <c r="CT778" i="5"/>
  <c r="CV777" i="5"/>
  <c r="CU777" i="5"/>
  <c r="CT777" i="5"/>
  <c r="CT776" i="5"/>
  <c r="CU776" i="5"/>
  <c r="CV776" i="5"/>
  <c r="CT775" i="5"/>
  <c r="CU775" i="5"/>
  <c r="CV775" i="5"/>
  <c r="CV773" i="5"/>
  <c r="CU773" i="5"/>
  <c r="CT773" i="5"/>
  <c r="CV772" i="5" l="1"/>
  <c r="CU772" i="5"/>
  <c r="CT772" i="5"/>
  <c r="CV771" i="5"/>
  <c r="CU771" i="5"/>
  <c r="CT771" i="5"/>
  <c r="CV770" i="5"/>
  <c r="CU770" i="5"/>
  <c r="CT770" i="5"/>
  <c r="CT842" i="5" l="1"/>
  <c r="CT841" i="5"/>
  <c r="CT840" i="5"/>
  <c r="CT839" i="5"/>
  <c r="CT838" i="5"/>
  <c r="CT837" i="5"/>
  <c r="CT836" i="5"/>
  <c r="CV842" i="5" l="1"/>
  <c r="CV841" i="5"/>
  <c r="CU841" i="5"/>
  <c r="CV840" i="5"/>
  <c r="CV839" i="5"/>
  <c r="CU839" i="5"/>
  <c r="CV838" i="5"/>
  <c r="CU838" i="5"/>
  <c r="CV837" i="5"/>
  <c r="CU837" i="5"/>
  <c r="CV836" i="5"/>
  <c r="CU836" i="5"/>
  <c r="BG722" i="5" l="1"/>
  <c r="BF722" i="5"/>
  <c r="BE722" i="5"/>
  <c r="BG721" i="5"/>
  <c r="BF721" i="5"/>
  <c r="BE721" i="5"/>
  <c r="BG720" i="5"/>
  <c r="BF720" i="5"/>
  <c r="BE720" i="5"/>
  <c r="BG719" i="5"/>
  <c r="BF719" i="5"/>
  <c r="BE719" i="5"/>
  <c r="BG718" i="5"/>
  <c r="BF718" i="5"/>
  <c r="BE718" i="5"/>
  <c r="BG717" i="5"/>
  <c r="BF717" i="5"/>
  <c r="BE717" i="5"/>
  <c r="BG738" i="5"/>
  <c r="BF738" i="5"/>
  <c r="BE738" i="5"/>
  <c r="AW738" i="5"/>
  <c r="AV738" i="5"/>
  <c r="BG737" i="5"/>
  <c r="BF737" i="5"/>
  <c r="BE737" i="5"/>
  <c r="AW737" i="5"/>
  <c r="AV737" i="5"/>
  <c r="BG736" i="5"/>
  <c r="BF736" i="5"/>
  <c r="BE736" i="5"/>
  <c r="AW736" i="5"/>
  <c r="AV736" i="5"/>
  <c r="BG716" i="5"/>
  <c r="BF716" i="5"/>
  <c r="BE716" i="5"/>
  <c r="AW716" i="5"/>
  <c r="AV716" i="5"/>
  <c r="BG715" i="5"/>
  <c r="BF715" i="5"/>
  <c r="BE715" i="5"/>
  <c r="AW715" i="5"/>
  <c r="AV715" i="5"/>
  <c r="BG714" i="5"/>
  <c r="BF714" i="5"/>
  <c r="BE714" i="5"/>
  <c r="AW714" i="5"/>
  <c r="AV714" i="5"/>
  <c r="AW722" i="5"/>
  <c r="AV722" i="5"/>
  <c r="AW721" i="5"/>
  <c r="AV721" i="5"/>
  <c r="AW720" i="5"/>
  <c r="AV720" i="5"/>
  <c r="AW719" i="5"/>
  <c r="AV719" i="5"/>
  <c r="AW718" i="5"/>
  <c r="AV718" i="5"/>
  <c r="AW717" i="5"/>
  <c r="AV717" i="5"/>
  <c r="BB722" i="5"/>
  <c r="BA722" i="5"/>
  <c r="AZ722" i="5"/>
  <c r="BB721" i="5"/>
  <c r="BA721" i="5"/>
  <c r="AZ721" i="5"/>
  <c r="BB720" i="5"/>
  <c r="BA720" i="5"/>
  <c r="AZ720" i="5"/>
  <c r="BB719" i="5"/>
  <c r="BA719" i="5"/>
  <c r="AZ719" i="5"/>
  <c r="BB718" i="5"/>
  <c r="BA718" i="5"/>
  <c r="AZ718" i="5"/>
  <c r="BB717" i="5"/>
  <c r="BA717" i="5"/>
  <c r="AZ717" i="5"/>
  <c r="BB735" i="5"/>
  <c r="BA735" i="5"/>
  <c r="AZ735" i="5"/>
  <c r="BB734" i="5"/>
  <c r="BA734" i="5"/>
  <c r="AZ734" i="5"/>
  <c r="BB733" i="5"/>
  <c r="BA733" i="5"/>
  <c r="AZ733" i="5"/>
  <c r="BB732" i="5"/>
  <c r="BA732" i="5"/>
  <c r="AZ732" i="5"/>
  <c r="BB731" i="5"/>
  <c r="BA731" i="5"/>
  <c r="AZ731" i="5"/>
  <c r="BB729" i="5"/>
  <c r="BA729" i="5"/>
  <c r="AZ729" i="5"/>
  <c r="BB728" i="5"/>
  <c r="BA728" i="5"/>
  <c r="AZ728" i="5"/>
  <c r="BB727" i="5"/>
  <c r="BA727" i="5"/>
  <c r="AZ727" i="5"/>
  <c r="BB726" i="5"/>
  <c r="BA726" i="5"/>
  <c r="AZ726" i="5"/>
  <c r="BB725" i="5"/>
  <c r="BA725" i="5"/>
  <c r="AZ725" i="5"/>
  <c r="BB724" i="5"/>
  <c r="BA724" i="5"/>
  <c r="AZ724" i="5"/>
  <c r="BE708" i="5"/>
  <c r="BF708" i="5"/>
  <c r="BG708" i="5"/>
  <c r="BE709" i="5"/>
  <c r="BF709" i="5"/>
  <c r="BG709" i="5"/>
  <c r="BE710" i="5"/>
  <c r="BF710" i="5"/>
  <c r="BG710" i="5"/>
  <c r="BE711" i="5"/>
  <c r="BF711" i="5"/>
  <c r="BG711" i="5"/>
  <c r="BE712" i="5"/>
  <c r="BF712" i="5"/>
  <c r="BG712" i="5"/>
  <c r="BE713" i="5"/>
  <c r="BF713" i="5"/>
  <c r="BG713" i="5"/>
  <c r="BB707" i="5"/>
  <c r="BA707" i="5"/>
  <c r="AZ707" i="5"/>
  <c r="BB706" i="5"/>
  <c r="BA706" i="5"/>
  <c r="AZ706" i="5"/>
  <c r="BB705" i="5"/>
  <c r="BA705" i="5"/>
  <c r="AZ705" i="5"/>
  <c r="BB704" i="5"/>
  <c r="BA704" i="5"/>
  <c r="AZ704" i="5"/>
  <c r="BB703" i="5"/>
  <c r="BA703" i="5"/>
  <c r="AZ703" i="5"/>
  <c r="BB702" i="5"/>
  <c r="BA702" i="5"/>
  <c r="AZ702" i="5"/>
  <c r="AW735" i="5"/>
  <c r="AV735" i="5"/>
  <c r="AW734" i="5"/>
  <c r="AV734" i="5"/>
  <c r="AW733" i="5"/>
  <c r="AV733" i="5"/>
  <c r="AW732" i="5"/>
  <c r="AV732" i="5"/>
  <c r="AW731" i="5"/>
  <c r="AV731" i="5"/>
  <c r="AW730" i="5"/>
  <c r="AV730" i="5"/>
  <c r="AW729" i="5"/>
  <c r="AV729" i="5"/>
  <c r="AW728" i="5"/>
  <c r="AV728" i="5"/>
  <c r="AW727" i="5"/>
  <c r="AV727" i="5"/>
  <c r="AW726" i="5"/>
  <c r="AV726" i="5"/>
  <c r="AW725" i="5"/>
  <c r="AV725" i="5"/>
  <c r="AW724" i="5"/>
  <c r="AV724" i="5"/>
  <c r="AW713" i="5"/>
  <c r="AV713" i="5"/>
  <c r="AW712" i="5"/>
  <c r="AV712" i="5"/>
  <c r="AW711" i="5"/>
  <c r="AV711" i="5"/>
  <c r="AW710" i="5"/>
  <c r="AV710" i="5"/>
  <c r="AW709" i="5"/>
  <c r="AV709" i="5"/>
  <c r="AW708" i="5"/>
  <c r="AV708" i="5"/>
  <c r="AW707" i="5"/>
  <c r="AV707" i="5"/>
  <c r="AW706" i="5"/>
  <c r="AV706" i="5"/>
  <c r="AW705" i="5"/>
  <c r="AV705" i="5"/>
  <c r="AW704" i="5"/>
  <c r="AV704" i="5"/>
  <c r="AW703" i="5"/>
  <c r="AV703" i="5"/>
  <c r="AW702" i="5"/>
  <c r="AV702" i="5"/>
  <c r="BB713" i="5"/>
  <c r="BA713" i="5"/>
  <c r="AZ713" i="5"/>
  <c r="BB712" i="5"/>
  <c r="BA712" i="5"/>
  <c r="AZ712" i="5"/>
  <c r="BB711" i="5"/>
  <c r="BA711" i="5"/>
  <c r="AZ711" i="5"/>
  <c r="BB710" i="5"/>
  <c r="BA710" i="5"/>
  <c r="AZ710" i="5"/>
  <c r="BB709" i="5"/>
  <c r="BA709" i="5"/>
  <c r="AZ709" i="5"/>
  <c r="BB708" i="5"/>
  <c r="BA708" i="5"/>
  <c r="AZ708" i="5"/>
  <c r="BG707" i="5"/>
  <c r="BF707" i="5"/>
  <c r="BE707" i="5"/>
  <c r="BG706" i="5"/>
  <c r="BF706" i="5"/>
  <c r="BE706" i="5"/>
  <c r="BG705" i="5"/>
  <c r="BF705" i="5"/>
  <c r="BE705" i="5"/>
  <c r="BG704" i="5"/>
  <c r="BF704" i="5"/>
  <c r="BE704" i="5"/>
  <c r="BG703" i="5"/>
  <c r="BF703" i="5"/>
  <c r="BE703" i="5"/>
  <c r="BG702" i="5"/>
  <c r="BF702" i="5"/>
  <c r="BE702" i="5"/>
  <c r="BG598" i="5" l="1"/>
  <c r="BF598" i="5"/>
  <c r="BE598" i="5"/>
  <c r="BB598" i="5"/>
  <c r="BA598" i="5"/>
  <c r="AZ598" i="5"/>
  <c r="BG597" i="5"/>
  <c r="BF597" i="5"/>
  <c r="BE597" i="5"/>
  <c r="BB597" i="5"/>
  <c r="BA597" i="5"/>
  <c r="AZ597" i="5"/>
  <c r="BG596" i="5"/>
  <c r="BF596" i="5"/>
  <c r="BE596" i="5"/>
  <c r="BB596" i="5"/>
  <c r="BA596" i="5"/>
  <c r="AZ596" i="5"/>
  <c r="BG595" i="5"/>
  <c r="BF595" i="5"/>
  <c r="BE595" i="5"/>
  <c r="BB595" i="5"/>
  <c r="BA595" i="5"/>
  <c r="AZ595" i="5"/>
  <c r="BG594" i="5"/>
  <c r="BF594" i="5"/>
  <c r="BE594" i="5"/>
  <c r="BB594" i="5"/>
  <c r="BA594" i="5"/>
  <c r="AZ594" i="5"/>
  <c r="BG593" i="5"/>
  <c r="BF593" i="5"/>
  <c r="BE593" i="5"/>
  <c r="BB593" i="5"/>
  <c r="BA593" i="5"/>
  <c r="AZ593" i="5"/>
  <c r="BG592" i="5"/>
  <c r="BF592" i="5"/>
  <c r="BE592" i="5"/>
  <c r="BB592" i="5"/>
  <c r="BA592" i="5"/>
  <c r="AZ592" i="5"/>
  <c r="BG591" i="5"/>
  <c r="BF591" i="5"/>
  <c r="BE591" i="5"/>
  <c r="BB591" i="5"/>
  <c r="BA591" i="5"/>
  <c r="AZ591" i="5"/>
  <c r="BG590" i="5"/>
  <c r="BF590" i="5"/>
  <c r="BE590" i="5"/>
  <c r="BB590" i="5"/>
  <c r="BA590" i="5"/>
  <c r="AZ590" i="5"/>
  <c r="BG588" i="5"/>
  <c r="BF588" i="5"/>
  <c r="BE588" i="5"/>
  <c r="BG584" i="5"/>
  <c r="BF584" i="5"/>
  <c r="BE584" i="5"/>
  <c r="BG578" i="5"/>
  <c r="BF578" i="5"/>
  <c r="BE578" i="5"/>
  <c r="BG573" i="5"/>
  <c r="BF573" i="5"/>
  <c r="BE573" i="5"/>
  <c r="BG572" i="5"/>
  <c r="BF572" i="5"/>
  <c r="BE572" i="5"/>
  <c r="AZ579" i="5"/>
  <c r="BA579" i="5"/>
  <c r="BB579" i="5"/>
  <c r="AZ580" i="5"/>
  <c r="BA580" i="5"/>
  <c r="BB580" i="5"/>
  <c r="AZ581" i="5"/>
  <c r="BA581" i="5"/>
  <c r="BB581" i="5"/>
  <c r="AZ582" i="5"/>
  <c r="BA582" i="5"/>
  <c r="BB582" i="5"/>
  <c r="AZ583" i="5"/>
  <c r="BA583" i="5"/>
  <c r="BB583" i="5"/>
  <c r="AZ584" i="5"/>
  <c r="BA584" i="5"/>
  <c r="BB584" i="5"/>
  <c r="AZ585" i="5"/>
  <c r="BA585" i="5"/>
  <c r="BB585" i="5"/>
  <c r="AZ586" i="5"/>
  <c r="BA586" i="5"/>
  <c r="BB586" i="5"/>
  <c r="AZ587" i="5"/>
  <c r="BA587" i="5"/>
  <c r="BB587" i="5"/>
  <c r="AZ588" i="5"/>
  <c r="BA588" i="5"/>
  <c r="BB588" i="5"/>
  <c r="AZ589" i="5"/>
  <c r="BA589" i="5"/>
  <c r="BB589" i="5"/>
  <c r="AZ569" i="5"/>
  <c r="BA569" i="5"/>
  <c r="BB569" i="5"/>
  <c r="AZ570" i="5"/>
  <c r="BA570" i="5"/>
  <c r="BB570" i="5"/>
  <c r="AZ571" i="5"/>
  <c r="BA571" i="5"/>
  <c r="BB571" i="5"/>
  <c r="AZ572" i="5"/>
  <c r="BA572" i="5"/>
  <c r="BB572" i="5"/>
  <c r="AZ573" i="5"/>
  <c r="BA573" i="5"/>
  <c r="BB573" i="5"/>
  <c r="AZ574" i="5"/>
  <c r="BA574" i="5"/>
  <c r="BB574" i="5"/>
  <c r="AZ575" i="5"/>
  <c r="BA575" i="5"/>
  <c r="BB575" i="5"/>
  <c r="AZ576" i="5"/>
  <c r="BA576" i="5"/>
  <c r="BB576" i="5"/>
  <c r="AZ577" i="5"/>
  <c r="BA577" i="5"/>
  <c r="BB577" i="5"/>
  <c r="AZ578" i="5"/>
  <c r="BA578" i="5"/>
  <c r="BB578" i="5"/>
  <c r="BG589" i="5"/>
  <c r="BF589" i="5"/>
  <c r="BE589" i="5"/>
  <c r="BG587" i="5"/>
  <c r="BF587" i="5"/>
  <c r="BE587" i="5"/>
  <c r="BG586" i="5"/>
  <c r="BF586" i="5"/>
  <c r="BE586" i="5"/>
  <c r="BG585" i="5"/>
  <c r="BF585" i="5"/>
  <c r="BE585" i="5"/>
  <c r="BG583" i="5"/>
  <c r="BF583" i="5"/>
  <c r="BE583" i="5"/>
  <c r="BG582" i="5"/>
  <c r="BF582" i="5"/>
  <c r="BE582" i="5"/>
  <c r="BG581" i="5"/>
  <c r="BF581" i="5"/>
  <c r="BE581" i="5"/>
  <c r="BG580" i="5"/>
  <c r="BF580" i="5"/>
  <c r="BE580" i="5"/>
  <c r="BG579" i="5"/>
  <c r="BF579" i="5"/>
  <c r="BE579" i="5"/>
  <c r="BG577" i="5"/>
  <c r="BF577" i="5"/>
  <c r="BE577" i="5"/>
  <c r="BG576" i="5"/>
  <c r="BF576" i="5"/>
  <c r="BE576" i="5"/>
  <c r="BG575" i="5"/>
  <c r="BF575" i="5"/>
  <c r="BE575" i="5"/>
  <c r="BG574" i="5"/>
  <c r="BF574" i="5"/>
  <c r="BE574" i="5"/>
  <c r="BG571" i="5"/>
  <c r="BF571" i="5"/>
  <c r="BE571" i="5"/>
  <c r="BG570" i="5"/>
  <c r="BF570" i="5"/>
  <c r="BE570" i="5"/>
  <c r="BG569" i="5"/>
  <c r="BF569" i="5"/>
  <c r="BE569" i="5"/>
  <c r="BG568" i="5"/>
  <c r="BF568" i="5"/>
  <c r="BE568" i="5"/>
  <c r="BB568" i="5"/>
  <c r="BA568" i="5"/>
  <c r="AZ568" i="5"/>
  <c r="BG567" i="5"/>
  <c r="BF567" i="5"/>
  <c r="BE567" i="5"/>
  <c r="BB567" i="5"/>
  <c r="BA567" i="5"/>
  <c r="AZ567" i="5"/>
  <c r="D59" i="2" l="1"/>
  <c r="D58" i="2"/>
  <c r="D57" i="2"/>
  <c r="D54" i="2"/>
  <c r="D53" i="2"/>
  <c r="D52" i="2"/>
  <c r="D49" i="2"/>
  <c r="D48" i="2"/>
  <c r="BG231" i="5" l="1"/>
  <c r="BF231" i="5"/>
  <c r="BE231" i="5"/>
  <c r="BB231" i="5"/>
  <c r="BA231" i="5"/>
  <c r="AZ231" i="5"/>
  <c r="BG230" i="5"/>
  <c r="BF230" i="5"/>
  <c r="BE230" i="5"/>
  <c r="BB230" i="5"/>
  <c r="BA230" i="5"/>
  <c r="AZ230" i="5"/>
  <c r="BG229" i="5"/>
  <c r="BF229" i="5"/>
  <c r="BE229" i="5"/>
  <c r="BB229" i="5"/>
  <c r="BA229" i="5"/>
  <c r="AZ229" i="5"/>
  <c r="BG228" i="5"/>
  <c r="BF228" i="5"/>
  <c r="BE228" i="5"/>
  <c r="BB228" i="5"/>
  <c r="BA228" i="5"/>
  <c r="AZ228" i="5"/>
  <c r="BG227" i="5"/>
  <c r="BF227" i="5"/>
  <c r="BE227" i="5"/>
  <c r="BB227" i="5"/>
  <c r="BA227" i="5"/>
  <c r="AZ227" i="5"/>
  <c r="BG226" i="5"/>
  <c r="BF226" i="5"/>
  <c r="BE226" i="5"/>
  <c r="BB226" i="5"/>
  <c r="BA226" i="5"/>
  <c r="AZ226" i="5"/>
  <c r="BG225" i="5"/>
  <c r="BE225" i="5"/>
  <c r="BB225" i="5"/>
  <c r="AZ225" i="5"/>
  <c r="BG224" i="5"/>
  <c r="BE224" i="5"/>
  <c r="BB224" i="5"/>
  <c r="AZ224" i="5"/>
  <c r="BG223" i="5"/>
  <c r="BE223" i="5"/>
  <c r="BB223" i="5"/>
  <c r="AZ223" i="5"/>
  <c r="BG222" i="5"/>
  <c r="BE222" i="5"/>
  <c r="BB222" i="5"/>
  <c r="AZ222" i="5"/>
  <c r="BG221" i="5"/>
  <c r="BE221" i="5"/>
  <c r="BB221" i="5"/>
  <c r="AZ221" i="5"/>
  <c r="BG220" i="5"/>
  <c r="BE220" i="5"/>
  <c r="BB220" i="5"/>
  <c r="AZ220" i="5"/>
  <c r="BG132" i="5" l="1"/>
  <c r="BF132" i="5"/>
  <c r="BE132" i="5"/>
  <c r="BG123" i="5"/>
  <c r="BF123" i="5"/>
  <c r="BE123" i="5"/>
  <c r="AX40" i="5" l="1"/>
  <c r="BG44" i="5"/>
  <c r="BF44" i="5"/>
  <c r="BE44" i="5"/>
  <c r="BB44" i="5"/>
  <c r="BA44" i="5"/>
  <c r="AZ44" i="5"/>
  <c r="AW44" i="5"/>
  <c r="AV44" i="5"/>
  <c r="BG43" i="5"/>
  <c r="BF43" i="5"/>
  <c r="BE43" i="5"/>
  <c r="BB43" i="5"/>
  <c r="BA43" i="5"/>
  <c r="AZ43" i="5"/>
  <c r="AW43" i="5"/>
  <c r="AV43" i="5"/>
  <c r="BG42" i="5"/>
  <c r="BF42" i="5"/>
  <c r="BE42" i="5"/>
  <c r="BB42" i="5"/>
  <c r="BA42" i="5"/>
  <c r="AZ42" i="5"/>
  <c r="AW42" i="5"/>
  <c r="AV42" i="5"/>
  <c r="BG41" i="5"/>
  <c r="BF41" i="5"/>
  <c r="BE41" i="5"/>
  <c r="BB41" i="5"/>
  <c r="BA41" i="5"/>
  <c r="AZ41" i="5"/>
  <c r="AW41" i="5"/>
  <c r="AV41" i="5"/>
  <c r="BG40" i="5"/>
  <c r="BF40" i="5"/>
  <c r="BE40" i="5"/>
  <c r="BB40" i="5"/>
  <c r="BA40" i="5"/>
  <c r="AZ40" i="5"/>
  <c r="AW40" i="5"/>
  <c r="AV40" i="5"/>
  <c r="BG34" i="5"/>
  <c r="BF34" i="5"/>
  <c r="BE34" i="5"/>
  <c r="BB34" i="5"/>
  <c r="BA34" i="5"/>
  <c r="AZ34" i="5"/>
  <c r="AW34" i="5"/>
  <c r="AV34" i="5"/>
  <c r="BG37" i="5"/>
  <c r="BF37" i="5"/>
  <c r="BE37" i="5"/>
  <c r="BB37" i="5"/>
  <c r="BA37" i="5"/>
  <c r="AZ37" i="5"/>
  <c r="AW37" i="5"/>
  <c r="AV37" i="5"/>
  <c r="BG33" i="5"/>
  <c r="BF33" i="5"/>
  <c r="BE33" i="5"/>
  <c r="BB33" i="5"/>
  <c r="BA33" i="5"/>
  <c r="AZ33" i="5"/>
  <c r="AW33" i="5"/>
  <c r="AV33" i="5"/>
  <c r="BG36" i="5"/>
  <c r="BF36" i="5"/>
  <c r="BE36" i="5"/>
  <c r="BB36" i="5"/>
  <c r="BA36" i="5"/>
  <c r="AZ36" i="5"/>
  <c r="AW36" i="5"/>
  <c r="AV36" i="5"/>
  <c r="BG32" i="5"/>
  <c r="BF32" i="5"/>
  <c r="BE32" i="5"/>
  <c r="BB32" i="5"/>
  <c r="BA32" i="5"/>
  <c r="AZ32" i="5"/>
  <c r="AW32" i="5"/>
  <c r="AV32" i="5"/>
  <c r="BG35" i="5"/>
  <c r="BF35" i="5"/>
  <c r="BE35" i="5"/>
  <c r="BB35" i="5"/>
  <c r="BA35" i="5"/>
  <c r="AZ35" i="5"/>
  <c r="AW35" i="5"/>
  <c r="AV35" i="5"/>
  <c r="BG31" i="5"/>
  <c r="BF31" i="5"/>
  <c r="BE31" i="5"/>
  <c r="BB31" i="5"/>
  <c r="BA31" i="5"/>
  <c r="AZ31" i="5"/>
  <c r="AW31" i="5"/>
  <c r="AV31" i="5"/>
  <c r="BG30" i="5"/>
  <c r="BF30" i="5"/>
  <c r="BE30" i="5"/>
  <c r="BB30" i="5"/>
  <c r="BA30" i="5"/>
  <c r="AZ30" i="5"/>
  <c r="AW30" i="5"/>
  <c r="AV30" i="5"/>
  <c r="AW104" i="5" l="1"/>
  <c r="AV104" i="5"/>
  <c r="AW99" i="5"/>
  <c r="AV99" i="5"/>
  <c r="BG119" i="5" l="1"/>
  <c r="BF119" i="5"/>
  <c r="BE119" i="5"/>
  <c r="BB119" i="5"/>
  <c r="BA119" i="5"/>
  <c r="BG118" i="5"/>
  <c r="BF118" i="5"/>
  <c r="BE118" i="5"/>
  <c r="BB118" i="5"/>
  <c r="BA118" i="5"/>
  <c r="BG117" i="5"/>
  <c r="BF117" i="5"/>
  <c r="BE117" i="5"/>
  <c r="BB117" i="5"/>
  <c r="BA117" i="5"/>
  <c r="BG116" i="5"/>
  <c r="BF116" i="5"/>
  <c r="BE116" i="5"/>
  <c r="BB116" i="5"/>
  <c r="BA116" i="5"/>
  <c r="AZ110" i="5"/>
  <c r="AZ111" i="5"/>
  <c r="AZ113" i="5"/>
  <c r="AZ114" i="5"/>
  <c r="BG114" i="5"/>
  <c r="BF114" i="5"/>
  <c r="BE114" i="5"/>
  <c r="BB114" i="5"/>
  <c r="BA114" i="5"/>
  <c r="BG113" i="5"/>
  <c r="BF113" i="5"/>
  <c r="BE113" i="5"/>
  <c r="BB113" i="5"/>
  <c r="BA113" i="5"/>
  <c r="BG111" i="5"/>
  <c r="BF111" i="5"/>
  <c r="BE111" i="5"/>
  <c r="BB111" i="5"/>
  <c r="BA111" i="5"/>
  <c r="BG112" i="5"/>
  <c r="BF112" i="5"/>
  <c r="BE112" i="5"/>
  <c r="BB112" i="5"/>
  <c r="BA112" i="5"/>
  <c r="BG106" i="5"/>
  <c r="BF106" i="5"/>
  <c r="BE106" i="5"/>
  <c r="BB106" i="5"/>
  <c r="BA106" i="5"/>
  <c r="BG109" i="5"/>
  <c r="BF109" i="5"/>
  <c r="BE109" i="5"/>
  <c r="BB109" i="5"/>
  <c r="BA109" i="5"/>
  <c r="BG108" i="5"/>
  <c r="BF108" i="5"/>
  <c r="BE108" i="5"/>
  <c r="BB108" i="5"/>
  <c r="BA108" i="5"/>
  <c r="BG107" i="5"/>
  <c r="BF107" i="5"/>
  <c r="BE107" i="5"/>
  <c r="BB107" i="5"/>
  <c r="BA107" i="5"/>
  <c r="BG491" i="5" l="1"/>
  <c r="BF491" i="5"/>
  <c r="BE491" i="5"/>
  <c r="BB491" i="5"/>
  <c r="BA491" i="5"/>
  <c r="AZ491" i="5"/>
  <c r="BG490" i="5"/>
  <c r="BF490" i="5"/>
  <c r="BE490" i="5"/>
  <c r="BB490" i="5"/>
  <c r="BA490" i="5"/>
  <c r="AZ490" i="5"/>
  <c r="BG489" i="5"/>
  <c r="BF489" i="5"/>
  <c r="BE489" i="5"/>
  <c r="BB489" i="5"/>
  <c r="BA489" i="5"/>
  <c r="AZ489" i="5"/>
  <c r="BG488" i="5"/>
  <c r="BF488" i="5"/>
  <c r="BE488" i="5"/>
  <c r="BB488" i="5"/>
  <c r="BA488" i="5"/>
  <c r="AZ488" i="5"/>
  <c r="BG487" i="5"/>
  <c r="BF487" i="5"/>
  <c r="BE487" i="5"/>
  <c r="BB487" i="5"/>
  <c r="BA487" i="5"/>
  <c r="AZ487" i="5"/>
  <c r="BG486" i="5"/>
  <c r="BF486" i="5"/>
  <c r="BE486" i="5"/>
  <c r="BB486" i="5"/>
  <c r="BA486" i="5"/>
  <c r="AZ486" i="5"/>
  <c r="BG485" i="5"/>
  <c r="BF485" i="5"/>
  <c r="BE485" i="5"/>
  <c r="BB485" i="5"/>
  <c r="BA485" i="5"/>
  <c r="AZ485" i="5"/>
  <c r="BG484" i="5"/>
  <c r="BF484" i="5"/>
  <c r="BE484" i="5"/>
  <c r="BB484" i="5"/>
  <c r="BA484" i="5"/>
  <c r="AZ484" i="5"/>
  <c r="BG483" i="5"/>
  <c r="BF483" i="5"/>
  <c r="BE483" i="5"/>
  <c r="BG482" i="5"/>
  <c r="BF482" i="5"/>
  <c r="BE482" i="5"/>
  <c r="BG481" i="5"/>
  <c r="BF481" i="5"/>
  <c r="BE481" i="5"/>
  <c r="BG480" i="5"/>
  <c r="BF480" i="5"/>
  <c r="BE480" i="5"/>
  <c r="BB483" i="5"/>
  <c r="BA483" i="5"/>
  <c r="AZ483" i="5"/>
  <c r="BB482" i="5"/>
  <c r="BA482" i="5"/>
  <c r="AZ482" i="5"/>
  <c r="BB481" i="5"/>
  <c r="BA481" i="5"/>
  <c r="AZ481" i="5"/>
  <c r="BB480" i="5"/>
  <c r="BA480" i="5"/>
  <c r="AZ480" i="5"/>
  <c r="BG479" i="5"/>
  <c r="BF479" i="5"/>
  <c r="BE479" i="5"/>
  <c r="BG478" i="5"/>
  <c r="BF478" i="5"/>
  <c r="BE478" i="5"/>
  <c r="BG477" i="5"/>
  <c r="BF477" i="5"/>
  <c r="BE477" i="5"/>
  <c r="BG476" i="5"/>
  <c r="BF476" i="5"/>
  <c r="BE476" i="5"/>
  <c r="BB479" i="5"/>
  <c r="BA479" i="5"/>
  <c r="AZ479" i="5"/>
  <c r="BB478" i="5"/>
  <c r="BA478" i="5"/>
  <c r="AZ478" i="5"/>
  <c r="BB477" i="5"/>
  <c r="BA477" i="5"/>
  <c r="AZ477" i="5"/>
  <c r="BB476" i="5"/>
  <c r="BA476" i="5"/>
  <c r="AZ476" i="5"/>
  <c r="BG475" i="5"/>
  <c r="BF475" i="5"/>
  <c r="BE475" i="5"/>
  <c r="BB475" i="5"/>
  <c r="BA475" i="5"/>
  <c r="AZ475" i="5"/>
  <c r="BG474" i="5"/>
  <c r="BF474" i="5"/>
  <c r="BE474" i="5"/>
  <c r="BB474" i="5"/>
  <c r="BA474" i="5"/>
  <c r="AZ474" i="5"/>
  <c r="BG471" i="5"/>
  <c r="BF471" i="5"/>
  <c r="BE471" i="5"/>
  <c r="BG470" i="5"/>
  <c r="BF470" i="5"/>
  <c r="BE470" i="5"/>
  <c r="BG469" i="5"/>
  <c r="BF469" i="5"/>
  <c r="BE469" i="5"/>
  <c r="BG468" i="5"/>
  <c r="BF468" i="5"/>
  <c r="BE468" i="5"/>
  <c r="BB471" i="5"/>
  <c r="BA471" i="5"/>
  <c r="AZ471" i="5"/>
  <c r="BB470" i="5"/>
  <c r="BA470" i="5"/>
  <c r="AZ470" i="5"/>
  <c r="BB469" i="5"/>
  <c r="BA469" i="5"/>
  <c r="AZ469" i="5"/>
  <c r="BB468" i="5"/>
  <c r="BA468" i="5"/>
  <c r="AZ468" i="5"/>
  <c r="BE375" i="5" l="1"/>
  <c r="AZ377" i="5"/>
  <c r="AZ376" i="5"/>
  <c r="AZ375" i="5"/>
  <c r="AZ380" i="5"/>
  <c r="AZ379" i="5"/>
  <c r="AZ378" i="5"/>
  <c r="BE378" i="5"/>
  <c r="BG380" i="5"/>
  <c r="BF380" i="5"/>
  <c r="BE380" i="5"/>
  <c r="BG379" i="5"/>
  <c r="BF379" i="5"/>
  <c r="BE379" i="5"/>
  <c r="BG377" i="5"/>
  <c r="BF377" i="5"/>
  <c r="BE377" i="5"/>
  <c r="BG376" i="5"/>
  <c r="BF376" i="5"/>
  <c r="BE376" i="5"/>
  <c r="BE370" i="5"/>
  <c r="BE371" i="5"/>
  <c r="BE372" i="5"/>
  <c r="BE373" i="5"/>
  <c r="BE374" i="5"/>
  <c r="BE369" i="5"/>
  <c r="AZ374" i="5"/>
  <c r="AZ373" i="5"/>
  <c r="AZ372" i="5"/>
  <c r="AZ371" i="5"/>
  <c r="AZ370" i="5"/>
  <c r="AZ369" i="5"/>
  <c r="BG359" i="5"/>
  <c r="BF359" i="5"/>
  <c r="BE359" i="5"/>
  <c r="BG358" i="5"/>
  <c r="BF358" i="5"/>
  <c r="BE358" i="5"/>
  <c r="AZ359" i="5"/>
  <c r="BA359" i="5"/>
  <c r="BB359" i="5"/>
  <c r="AZ358" i="5"/>
  <c r="BA358" i="5"/>
  <c r="BB358" i="5"/>
  <c r="BE357" i="5"/>
  <c r="BF357" i="5"/>
  <c r="BG357" i="5"/>
  <c r="AZ357" i="5"/>
  <c r="BA357" i="5"/>
  <c r="BB357" i="5"/>
  <c r="BG362" i="5"/>
  <c r="BF362" i="5"/>
  <c r="BE362" i="5"/>
  <c r="BG361" i="5"/>
  <c r="BF361" i="5"/>
  <c r="BE361" i="5"/>
  <c r="BG360" i="5"/>
  <c r="BF360" i="5"/>
  <c r="BE360" i="5"/>
  <c r="BB362" i="5"/>
  <c r="BA362" i="5"/>
  <c r="AZ362" i="5"/>
  <c r="BB361" i="5"/>
  <c r="BA361" i="5"/>
  <c r="AZ361" i="5"/>
  <c r="BB360" i="5"/>
  <c r="BA360" i="5"/>
  <c r="AZ360" i="5"/>
  <c r="BB356" i="5"/>
  <c r="BA356" i="5"/>
  <c r="AZ356" i="5"/>
  <c r="BB355" i="5"/>
  <c r="BA355" i="5"/>
  <c r="AZ355" i="5"/>
  <c r="BG352" i="5"/>
  <c r="BF352" i="5"/>
  <c r="BE352" i="5"/>
  <c r="BB352" i="5"/>
  <c r="BA352" i="5"/>
  <c r="AZ352" i="5"/>
  <c r="BE355" i="5"/>
  <c r="BF355" i="5"/>
  <c r="BG355" i="5"/>
  <c r="BE356" i="5"/>
  <c r="BF356" i="5"/>
  <c r="BG356" i="5"/>
  <c r="BB349" i="5"/>
  <c r="BA349" i="5"/>
  <c r="AZ349" i="5"/>
  <c r="BB348" i="5"/>
  <c r="BA348" i="5"/>
  <c r="AZ348" i="5"/>
  <c r="BG347" i="5"/>
  <c r="BF347" i="5"/>
  <c r="BE347" i="5"/>
  <c r="BB347" i="5"/>
  <c r="BA347" i="5"/>
  <c r="AZ347" i="5"/>
  <c r="BG348" i="5"/>
  <c r="BF348" i="5"/>
  <c r="BE348" i="5"/>
  <c r="BG349" i="5"/>
  <c r="BF349" i="5"/>
  <c r="BE349" i="5"/>
  <c r="AV316" i="5" l="1"/>
  <c r="AW316" i="5"/>
  <c r="AV317" i="5"/>
  <c r="AW317" i="5"/>
  <c r="AV318" i="5"/>
  <c r="AW318" i="5"/>
  <c r="AV319" i="5"/>
  <c r="AW319" i="5"/>
  <c r="AV320" i="5"/>
  <c r="AW320" i="5"/>
  <c r="AV321" i="5"/>
  <c r="AW321" i="5"/>
  <c r="AV322" i="5"/>
  <c r="AW322" i="5"/>
  <c r="AV323" i="5"/>
  <c r="AW323" i="5"/>
  <c r="AV324" i="5"/>
  <c r="AW324" i="5"/>
  <c r="AV325" i="5"/>
  <c r="AW325" i="5"/>
  <c r="AV326" i="5"/>
  <c r="AW326" i="5"/>
  <c r="AV315" i="5"/>
  <c r="AW315" i="5"/>
  <c r="AV328" i="5"/>
  <c r="AW328" i="5"/>
  <c r="AV329" i="5"/>
  <c r="AW329" i="5"/>
  <c r="AV330" i="5"/>
  <c r="AW330" i="5"/>
  <c r="AV331" i="5"/>
  <c r="AW331" i="5"/>
  <c r="AV332" i="5"/>
  <c r="AW332" i="5"/>
  <c r="AW327" i="5"/>
  <c r="AV327" i="5"/>
  <c r="BE332" i="5"/>
  <c r="BF332" i="5"/>
  <c r="BG332" i="5"/>
  <c r="BE329" i="5"/>
  <c r="BF329" i="5"/>
  <c r="BG329" i="5"/>
  <c r="AZ332" i="5"/>
  <c r="BA332" i="5"/>
  <c r="BB332" i="5"/>
  <c r="AZ329" i="5"/>
  <c r="BA329" i="5"/>
  <c r="BB329" i="5"/>
  <c r="BE326" i="5"/>
  <c r="BF326" i="5"/>
  <c r="BG326" i="5"/>
  <c r="BE323" i="5"/>
  <c r="BF323" i="5"/>
  <c r="BG323" i="5"/>
  <c r="BB326" i="5"/>
  <c r="BA326" i="5"/>
  <c r="AZ326" i="5"/>
  <c r="BB323" i="5"/>
  <c r="BA323" i="5"/>
  <c r="AZ323" i="5"/>
  <c r="BE320" i="5"/>
  <c r="BF320" i="5"/>
  <c r="BG320" i="5"/>
  <c r="BE317" i="5"/>
  <c r="BF317" i="5"/>
  <c r="BG317" i="5"/>
  <c r="AZ320" i="5"/>
  <c r="BA320" i="5"/>
  <c r="BB320" i="5"/>
  <c r="AZ317" i="5"/>
  <c r="BA317" i="5"/>
  <c r="BB317" i="5"/>
  <c r="BG331" i="5"/>
  <c r="BF331" i="5"/>
  <c r="BE331" i="5"/>
  <c r="BB331" i="5"/>
  <c r="BA331" i="5"/>
  <c r="AZ331" i="5"/>
  <c r="BG330" i="5"/>
  <c r="BF330" i="5"/>
  <c r="BE330" i="5"/>
  <c r="BB330" i="5"/>
  <c r="BA330" i="5"/>
  <c r="AZ330" i="5"/>
  <c r="BG328" i="5"/>
  <c r="BF328" i="5"/>
  <c r="BE328" i="5"/>
  <c r="BB328" i="5"/>
  <c r="BA328" i="5"/>
  <c r="AZ328" i="5"/>
  <c r="BG327" i="5"/>
  <c r="BF327" i="5"/>
  <c r="BE327" i="5"/>
  <c r="BB327" i="5"/>
  <c r="BA327" i="5"/>
  <c r="AZ327" i="5"/>
  <c r="BG325" i="5"/>
  <c r="BF325" i="5"/>
  <c r="BE325" i="5"/>
  <c r="BG324" i="5"/>
  <c r="BF324" i="5"/>
  <c r="BE324" i="5"/>
  <c r="BG322" i="5"/>
  <c r="BF322" i="5"/>
  <c r="BE322" i="5"/>
  <c r="BG321" i="5"/>
  <c r="BF321" i="5"/>
  <c r="BE321" i="5"/>
  <c r="BB325" i="5"/>
  <c r="BA325" i="5"/>
  <c r="AZ325" i="5"/>
  <c r="BB324" i="5"/>
  <c r="BA324" i="5"/>
  <c r="AZ324" i="5"/>
  <c r="BB322" i="5"/>
  <c r="BA322" i="5"/>
  <c r="AZ322" i="5"/>
  <c r="BB321" i="5"/>
  <c r="BA321" i="5"/>
  <c r="AZ321" i="5"/>
  <c r="BG319" i="5"/>
  <c r="BF319" i="5"/>
  <c r="BE319" i="5"/>
  <c r="BG318" i="5"/>
  <c r="BF318" i="5"/>
  <c r="BE318" i="5"/>
  <c r="BE316" i="5"/>
  <c r="BF316" i="5"/>
  <c r="BG316" i="5"/>
  <c r="BE315" i="5"/>
  <c r="BF315" i="5"/>
  <c r="BG315" i="5"/>
  <c r="BB319" i="5"/>
  <c r="BA319" i="5"/>
  <c r="AZ319" i="5"/>
  <c r="BB318" i="5"/>
  <c r="BA318" i="5"/>
  <c r="AZ318" i="5"/>
  <c r="BB316" i="5"/>
  <c r="BA316" i="5"/>
  <c r="AZ316" i="5"/>
  <c r="AZ315" i="5"/>
  <c r="BA315" i="5"/>
  <c r="BB315" i="5"/>
  <c r="BG314" i="5"/>
  <c r="BF314" i="5"/>
  <c r="BE314" i="5"/>
  <c r="BB314" i="5"/>
  <c r="BA314" i="5"/>
  <c r="AZ314" i="5"/>
  <c r="AW314" i="5"/>
  <c r="AV314" i="5"/>
  <c r="BG313" i="5"/>
  <c r="BF313" i="5"/>
  <c r="BE313" i="5"/>
  <c r="BB313" i="5"/>
  <c r="BA313" i="5"/>
  <c r="AZ313" i="5"/>
  <c r="AW313" i="5"/>
  <c r="AV313" i="5"/>
  <c r="BG312" i="5"/>
  <c r="BF312" i="5"/>
  <c r="BE312" i="5"/>
  <c r="BB312" i="5"/>
  <c r="BA312" i="5"/>
  <c r="AZ312" i="5"/>
  <c r="AW312" i="5"/>
  <c r="AV312" i="5"/>
  <c r="BG311" i="5"/>
  <c r="BF311" i="5"/>
  <c r="BE311" i="5"/>
  <c r="BB311" i="5"/>
  <c r="BA311" i="5"/>
  <c r="AZ311" i="5"/>
  <c r="AW311" i="5"/>
  <c r="AV311" i="5"/>
  <c r="BG310" i="5"/>
  <c r="BF310" i="5"/>
  <c r="BE310" i="5"/>
  <c r="BB310" i="5"/>
  <c r="BA310" i="5"/>
  <c r="AZ310" i="5"/>
  <c r="AW310" i="5"/>
  <c r="AV310" i="5"/>
  <c r="BG309" i="5"/>
  <c r="BF309" i="5"/>
  <c r="BE309" i="5"/>
  <c r="BB309" i="5"/>
  <c r="BA309" i="5"/>
  <c r="AZ309" i="5"/>
  <c r="AW309" i="5"/>
  <c r="AV309" i="5"/>
  <c r="BG305" i="5"/>
  <c r="BF305" i="5"/>
  <c r="BE305" i="5"/>
  <c r="BE308" i="5"/>
  <c r="BF308" i="5"/>
  <c r="BG308" i="5"/>
  <c r="BB308" i="5"/>
  <c r="BA308" i="5"/>
  <c r="AZ308" i="5"/>
  <c r="BB305" i="5"/>
  <c r="BA305" i="5"/>
  <c r="AZ305" i="5"/>
  <c r="AW308" i="5"/>
  <c r="AV308" i="5"/>
  <c r="AW305" i="5"/>
  <c r="AV305" i="5"/>
  <c r="BG307" i="5"/>
  <c r="BF307" i="5"/>
  <c r="BE307" i="5"/>
  <c r="BG306" i="5"/>
  <c r="BF306" i="5"/>
  <c r="BE306" i="5"/>
  <c r="BG304" i="5"/>
  <c r="BF304" i="5"/>
  <c r="BE304" i="5"/>
  <c r="BG303" i="5"/>
  <c r="BF303" i="5"/>
  <c r="BE303" i="5"/>
  <c r="BB307" i="5"/>
  <c r="BA307" i="5"/>
  <c r="AZ307" i="5"/>
  <c r="BB306" i="5"/>
  <c r="BA306" i="5"/>
  <c r="AZ306" i="5"/>
  <c r="BB304" i="5"/>
  <c r="BA304" i="5"/>
  <c r="AZ304" i="5"/>
  <c r="BB303" i="5"/>
  <c r="BA303" i="5"/>
  <c r="AZ303" i="5"/>
  <c r="AW307" i="5"/>
  <c r="AV307" i="5"/>
  <c r="AW306" i="5"/>
  <c r="AV306" i="5"/>
  <c r="AW304" i="5"/>
  <c r="AV304" i="5"/>
  <c r="AW303" i="5"/>
  <c r="AV303" i="5"/>
  <c r="BE539" i="5" l="1"/>
  <c r="BF539" i="5"/>
  <c r="BG539" i="5"/>
  <c r="AZ539" i="5"/>
  <c r="BA539" i="5"/>
  <c r="BB539" i="5"/>
  <c r="BG536" i="5"/>
  <c r="BF536" i="5"/>
  <c r="BE536" i="5"/>
  <c r="BB536" i="5"/>
  <c r="BA536" i="5"/>
  <c r="AZ536" i="5"/>
  <c r="BG538" i="5"/>
  <c r="BF538" i="5"/>
  <c r="BE538" i="5"/>
  <c r="BG537" i="5"/>
  <c r="BF537" i="5"/>
  <c r="BE537" i="5"/>
  <c r="BG535" i="5"/>
  <c r="BF535" i="5"/>
  <c r="BE535" i="5"/>
  <c r="BG534" i="5"/>
  <c r="BF534" i="5"/>
  <c r="BE534" i="5"/>
  <c r="BG532" i="5"/>
  <c r="BF532" i="5"/>
  <c r="BE532" i="5"/>
  <c r="BG531" i="5"/>
  <c r="BF531" i="5"/>
  <c r="BE531" i="5"/>
  <c r="BG530" i="5"/>
  <c r="BF530" i="5"/>
  <c r="BE530" i="5"/>
  <c r="BG529" i="5"/>
  <c r="BF529" i="5"/>
  <c r="BE529" i="5"/>
  <c r="BG528" i="5"/>
  <c r="BF528" i="5"/>
  <c r="BE528" i="5"/>
  <c r="BB530" i="5"/>
  <c r="BA530" i="5"/>
  <c r="AZ530" i="5"/>
  <c r="BG142" i="5"/>
  <c r="BF142" i="5"/>
  <c r="BE142" i="5"/>
  <c r="BB142" i="5"/>
  <c r="BA142" i="5"/>
  <c r="AZ142" i="5"/>
  <c r="BG141" i="5"/>
  <c r="BF141" i="5"/>
  <c r="BE141" i="5"/>
  <c r="BB141" i="5"/>
  <c r="BA141" i="5"/>
  <c r="AZ141" i="5"/>
  <c r="BG140" i="5"/>
  <c r="BF140" i="5"/>
  <c r="BE140" i="5"/>
  <c r="BB140" i="5"/>
  <c r="BA140" i="5"/>
  <c r="AZ140" i="5"/>
  <c r="BG139" i="5"/>
  <c r="BF139" i="5"/>
  <c r="BE139" i="5"/>
  <c r="BB139" i="5"/>
  <c r="BA139" i="5"/>
  <c r="AZ139" i="5"/>
  <c r="BG148" i="5"/>
  <c r="BF148" i="5"/>
  <c r="BE148" i="5"/>
  <c r="BG147" i="5"/>
  <c r="BF147" i="5"/>
  <c r="BE147" i="5"/>
  <c r="BE143" i="5"/>
  <c r="BF143" i="5"/>
  <c r="BG143" i="5"/>
  <c r="BE144" i="5"/>
  <c r="BF144" i="5"/>
  <c r="BG144" i="5"/>
  <c r="BE145" i="5"/>
  <c r="BF145" i="5"/>
  <c r="BG145" i="5"/>
  <c r="BG138" i="5"/>
  <c r="BF138" i="5"/>
  <c r="BE138" i="5"/>
  <c r="BE136" i="5"/>
  <c r="BF136" i="5"/>
  <c r="BG136" i="5"/>
  <c r="BE135" i="5"/>
  <c r="BF135" i="5"/>
  <c r="BG135" i="5"/>
  <c r="AZ136" i="5"/>
  <c r="BA136" i="5"/>
  <c r="BB136" i="5"/>
  <c r="AZ137" i="5"/>
  <c r="BA137" i="5"/>
  <c r="BB137" i="5"/>
  <c r="AZ138" i="5"/>
  <c r="BA138" i="5"/>
  <c r="BB138" i="5"/>
  <c r="AZ143" i="5"/>
  <c r="BA143" i="5"/>
  <c r="BB143" i="5"/>
  <c r="AZ144" i="5"/>
  <c r="BA144" i="5"/>
  <c r="BB144" i="5"/>
  <c r="AZ145" i="5"/>
  <c r="BA145" i="5"/>
  <c r="BB145" i="5"/>
  <c r="AZ146" i="5"/>
  <c r="BA146" i="5"/>
  <c r="BB146" i="5"/>
  <c r="AZ147" i="5"/>
  <c r="BA147" i="5"/>
  <c r="BB147" i="5"/>
  <c r="AZ148" i="5"/>
  <c r="BA148" i="5"/>
  <c r="BB148" i="5"/>
  <c r="BB135" i="5"/>
  <c r="BA135" i="5"/>
  <c r="AZ135" i="5"/>
  <c r="BE126" i="5"/>
  <c r="BF126" i="5"/>
  <c r="BG126" i="5"/>
  <c r="BE127" i="5"/>
  <c r="BF127" i="5"/>
  <c r="BG127" i="5"/>
  <c r="BE129" i="5"/>
  <c r="BF129" i="5"/>
  <c r="BG129" i="5"/>
  <c r="BE130" i="5"/>
  <c r="BF130" i="5"/>
  <c r="BG130" i="5"/>
  <c r="BE131" i="5"/>
  <c r="BF131" i="5"/>
  <c r="BG131" i="5"/>
  <c r="BE133" i="5"/>
  <c r="BF133" i="5"/>
  <c r="BG133" i="5"/>
  <c r="BE134" i="5"/>
  <c r="BF134" i="5"/>
  <c r="BG134" i="5"/>
  <c r="BG125" i="5"/>
  <c r="BF125" i="5"/>
  <c r="BE125" i="5"/>
  <c r="BG124" i="5"/>
  <c r="BF124" i="5"/>
  <c r="BE124" i="5"/>
  <c r="BG122" i="5"/>
  <c r="BF122" i="5"/>
  <c r="BE122" i="5"/>
  <c r="AW762" i="5" l="1"/>
  <c r="AV762" i="5"/>
  <c r="AW763" i="5"/>
  <c r="AV763" i="5"/>
  <c r="AW767" i="5"/>
  <c r="AV767" i="5"/>
  <c r="AW766" i="5"/>
  <c r="AV766" i="5"/>
  <c r="AW765" i="5"/>
  <c r="AV765" i="5"/>
  <c r="AW764" i="5"/>
  <c r="AV764" i="5"/>
  <c r="AW761" i="5"/>
  <c r="AV761" i="5"/>
  <c r="AW760" i="5"/>
  <c r="AV760" i="5"/>
  <c r="AW757" i="5"/>
  <c r="AV757" i="5"/>
  <c r="AW756" i="5"/>
  <c r="AV756" i="5"/>
  <c r="AW755" i="5"/>
  <c r="AV755" i="5"/>
  <c r="AW754" i="5"/>
  <c r="AV754" i="5"/>
  <c r="AW753" i="5"/>
  <c r="AV753" i="5"/>
  <c r="AW752" i="5"/>
  <c r="AV752" i="5"/>
  <c r="AW751" i="5"/>
  <c r="AV751" i="5"/>
  <c r="AW750" i="5"/>
  <c r="AV750" i="5"/>
  <c r="BG765" i="5"/>
  <c r="BF765" i="5"/>
  <c r="BE765" i="5"/>
  <c r="BG764" i="5"/>
  <c r="BF764" i="5"/>
  <c r="BE764" i="5"/>
  <c r="BB767" i="5"/>
  <c r="BA767" i="5"/>
  <c r="AZ767" i="5"/>
  <c r="BB766" i="5"/>
  <c r="BA766" i="5"/>
  <c r="AZ766" i="5"/>
  <c r="BB765" i="5"/>
  <c r="BA765" i="5"/>
  <c r="AZ765" i="5"/>
  <c r="BB764" i="5"/>
  <c r="BA764" i="5"/>
  <c r="AZ764" i="5"/>
  <c r="BG767" i="5"/>
  <c r="BF767" i="5"/>
  <c r="BE767" i="5"/>
  <c r="BG766" i="5"/>
  <c r="BF766" i="5"/>
  <c r="BE766" i="5"/>
  <c r="BG763" i="5"/>
  <c r="BF763" i="5"/>
  <c r="BE763" i="5"/>
  <c r="BG762" i="5"/>
  <c r="BF762" i="5"/>
  <c r="BE762" i="5"/>
  <c r="BG761" i="5"/>
  <c r="BF761" i="5"/>
  <c r="BE761" i="5"/>
  <c r="BG760" i="5"/>
  <c r="BF760" i="5"/>
  <c r="BE760" i="5"/>
  <c r="BB761" i="5"/>
  <c r="BA761" i="5"/>
  <c r="AZ761" i="5"/>
  <c r="BB763" i="5"/>
  <c r="BA763" i="5"/>
  <c r="AZ763" i="5"/>
  <c r="BB762" i="5"/>
  <c r="BA762" i="5"/>
  <c r="AZ762" i="5"/>
  <c r="BB760" i="5"/>
  <c r="BA760" i="5"/>
  <c r="AZ760" i="5"/>
  <c r="BE757" i="5"/>
  <c r="BF757" i="5"/>
  <c r="BG757" i="5"/>
  <c r="BE756" i="5"/>
  <c r="BF756" i="5"/>
  <c r="BG756" i="5"/>
  <c r="BE755" i="5"/>
  <c r="BF755" i="5"/>
  <c r="BG755" i="5"/>
  <c r="BG754" i="5"/>
  <c r="BF754" i="5"/>
  <c r="BE754" i="5"/>
  <c r="BB757" i="5"/>
  <c r="BA757" i="5"/>
  <c r="AZ757" i="5"/>
  <c r="BB756" i="5"/>
  <c r="BA756" i="5"/>
  <c r="AZ756" i="5"/>
  <c r="BB755" i="5"/>
  <c r="BA755" i="5"/>
  <c r="AZ755" i="5"/>
  <c r="BB754" i="5"/>
  <c r="BA754" i="5"/>
  <c r="AZ754" i="5"/>
  <c r="BE751" i="5"/>
  <c r="BF751" i="5"/>
  <c r="BG751" i="5"/>
  <c r="BE752" i="5"/>
  <c r="BF752" i="5"/>
  <c r="BG752" i="5"/>
  <c r="BE753" i="5"/>
  <c r="BF753" i="5"/>
  <c r="BG753" i="5"/>
  <c r="BG750" i="5"/>
  <c r="BF750" i="5"/>
  <c r="BE750" i="5"/>
  <c r="BB753" i="5"/>
  <c r="BA753" i="5"/>
  <c r="AZ753" i="5"/>
  <c r="BB752" i="5"/>
  <c r="BA752" i="5"/>
  <c r="AZ752" i="5"/>
  <c r="BB751" i="5"/>
  <c r="BA751" i="5"/>
  <c r="AZ751" i="5"/>
  <c r="BB750" i="5"/>
  <c r="BA750" i="5"/>
  <c r="AZ750" i="5"/>
  <c r="AZ730" i="5" l="1"/>
  <c r="BA730" i="5"/>
  <c r="BB730" i="5"/>
  <c r="BG729" i="5"/>
  <c r="BF729" i="5"/>
  <c r="BE729" i="5"/>
  <c r="BG728" i="5"/>
  <c r="BF728" i="5"/>
  <c r="BE728" i="5"/>
  <c r="BG727" i="5"/>
  <c r="BF727" i="5"/>
  <c r="BE727" i="5"/>
  <c r="BE726" i="5"/>
  <c r="BF726" i="5"/>
  <c r="BG726" i="5"/>
  <c r="BE725" i="5"/>
  <c r="BF725" i="5"/>
  <c r="BG725" i="5"/>
  <c r="BE724" i="5"/>
  <c r="BF724" i="5"/>
  <c r="BG724" i="5"/>
  <c r="BE735" i="5"/>
  <c r="BF735" i="5"/>
  <c r="BG735" i="5"/>
  <c r="BE734" i="5"/>
  <c r="BF734" i="5"/>
  <c r="BG734" i="5"/>
  <c r="BG732" i="5"/>
  <c r="BF732" i="5"/>
  <c r="BE732" i="5"/>
  <c r="BG731" i="5"/>
  <c r="BF731" i="5"/>
  <c r="BE731" i="5"/>
  <c r="BG733" i="5"/>
  <c r="BF733" i="5"/>
  <c r="BE733" i="5"/>
  <c r="BG730" i="5"/>
  <c r="BF730" i="5"/>
  <c r="BE730" i="5"/>
  <c r="BE525" i="5" l="1"/>
  <c r="BF525" i="5"/>
  <c r="BG525" i="5"/>
  <c r="BE524" i="5"/>
  <c r="BF524" i="5"/>
  <c r="BG524" i="5"/>
  <c r="BB525" i="5"/>
  <c r="BA525" i="5"/>
  <c r="AZ525" i="5"/>
  <c r="BB524" i="5"/>
  <c r="BA524" i="5"/>
  <c r="AZ524" i="5"/>
  <c r="BG520" i="5"/>
  <c r="BF520" i="5"/>
  <c r="BE520" i="5"/>
  <c r="BE519" i="5"/>
  <c r="BF519" i="5"/>
  <c r="BG519" i="5"/>
  <c r="BG518" i="5"/>
  <c r="BF518" i="5"/>
  <c r="BE518" i="5"/>
  <c r="BB520" i="5"/>
  <c r="BA520" i="5"/>
  <c r="AZ520" i="5"/>
  <c r="BB519" i="5"/>
  <c r="BA519" i="5"/>
  <c r="AZ519" i="5"/>
  <c r="BB518" i="5"/>
  <c r="BA518" i="5"/>
  <c r="AZ518" i="5"/>
  <c r="BG517" i="5"/>
  <c r="BF517" i="5"/>
  <c r="BE517" i="5"/>
  <c r="BG110" i="5" l="1"/>
  <c r="BF110" i="5"/>
  <c r="BE110" i="5"/>
  <c r="BB110" i="5"/>
  <c r="BA110" i="5"/>
  <c r="BG105" i="5"/>
  <c r="BF105" i="5"/>
  <c r="BE105" i="5"/>
  <c r="BB105" i="5"/>
  <c r="BA105" i="5"/>
  <c r="BB115" i="5"/>
  <c r="BA115" i="5"/>
  <c r="BG115" i="5"/>
  <c r="BF115" i="5"/>
  <c r="BE115" i="5"/>
  <c r="AW103" i="5" l="1"/>
  <c r="AV103" i="5"/>
  <c r="AW102" i="5"/>
  <c r="AV102" i="5"/>
  <c r="AW101" i="5"/>
  <c r="AV101" i="5"/>
  <c r="AW100" i="5"/>
  <c r="AV100" i="5"/>
  <c r="AW98" i="5"/>
  <c r="AV98" i="5"/>
  <c r="AW97" i="5"/>
  <c r="AV97" i="5"/>
  <c r="AW96" i="5"/>
  <c r="AV96" i="5"/>
  <c r="AW95" i="5"/>
  <c r="AV9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G85" i="5"/>
  <c r="BF85" i="5"/>
  <c r="BE85" i="5"/>
  <c r="BB94" i="5"/>
  <c r="BA94" i="5"/>
  <c r="AZ94" i="5"/>
  <c r="BB93" i="5"/>
  <c r="BA93" i="5"/>
  <c r="AZ93" i="5"/>
  <c r="BB92" i="5"/>
  <c r="BA92" i="5"/>
  <c r="AZ92" i="5"/>
  <c r="BB91" i="5"/>
  <c r="BA91" i="5"/>
  <c r="AZ91" i="5"/>
  <c r="AZ90" i="5"/>
  <c r="BA90" i="5"/>
  <c r="BB90" i="5"/>
  <c r="AZ86" i="5"/>
  <c r="BA86" i="5"/>
  <c r="BB86" i="5"/>
  <c r="AZ87" i="5"/>
  <c r="BA87" i="5"/>
  <c r="BB87" i="5"/>
  <c r="AZ88" i="5"/>
  <c r="BA88" i="5"/>
  <c r="BB88" i="5"/>
  <c r="AZ89" i="5"/>
  <c r="BA89" i="5"/>
  <c r="BB89" i="5"/>
  <c r="BB85" i="5"/>
  <c r="BA85" i="5"/>
  <c r="AZ85" i="5"/>
  <c r="BG523" i="5" l="1"/>
  <c r="BF523" i="5"/>
  <c r="BE523" i="5"/>
  <c r="BB523" i="5"/>
  <c r="BA523" i="5"/>
  <c r="AZ523" i="5"/>
  <c r="BB517" i="5"/>
  <c r="BA517" i="5"/>
  <c r="AZ517" i="5"/>
  <c r="BG522" i="5"/>
  <c r="BF522" i="5"/>
  <c r="BE522" i="5"/>
  <c r="BB522" i="5"/>
  <c r="BA522" i="5"/>
  <c r="AZ522" i="5"/>
  <c r="AW516" i="5"/>
  <c r="AV516" i="5"/>
  <c r="AW515" i="5"/>
  <c r="AV515" i="5"/>
  <c r="AW514" i="5"/>
  <c r="AV514" i="5"/>
  <c r="AW513" i="5"/>
  <c r="AV513" i="5"/>
  <c r="AW512" i="5"/>
  <c r="AV512" i="5"/>
  <c r="BE516" i="5"/>
  <c r="BF516" i="5"/>
  <c r="BG516" i="5"/>
  <c r="BE515" i="5"/>
  <c r="BF515" i="5"/>
  <c r="BG515" i="5"/>
  <c r="BE514" i="5"/>
  <c r="BF514" i="5"/>
  <c r="BG514" i="5"/>
  <c r="BE513" i="5"/>
  <c r="BF513" i="5"/>
  <c r="BG513" i="5"/>
  <c r="BG512" i="5"/>
  <c r="BF512" i="5"/>
  <c r="BE512" i="5"/>
  <c r="BB516" i="5"/>
  <c r="BA516" i="5"/>
  <c r="AZ516" i="5"/>
  <c r="BB515" i="5"/>
  <c r="BA515" i="5"/>
  <c r="AZ515" i="5"/>
  <c r="BB514" i="5"/>
  <c r="BA514" i="5"/>
  <c r="AZ514" i="5"/>
  <c r="BB513" i="5"/>
  <c r="BA513" i="5"/>
  <c r="AZ513" i="5"/>
  <c r="AZ512" i="5"/>
  <c r="BA512" i="5"/>
  <c r="BB512" i="5"/>
  <c r="AW511" i="5"/>
  <c r="AV511" i="5"/>
  <c r="AW510" i="5"/>
  <c r="AV510" i="5"/>
  <c r="AW509" i="5"/>
  <c r="AV509" i="5"/>
  <c r="AW508" i="5"/>
  <c r="AV508" i="5"/>
  <c r="AW507" i="5"/>
  <c r="AV507" i="5"/>
  <c r="BG511" i="5"/>
  <c r="BF511" i="5"/>
  <c r="BE511" i="5"/>
  <c r="BG510" i="5"/>
  <c r="BF510" i="5"/>
  <c r="BE510" i="5"/>
  <c r="BG509" i="5"/>
  <c r="BF509" i="5"/>
  <c r="BE509" i="5"/>
  <c r="BG508" i="5"/>
  <c r="BF508" i="5"/>
  <c r="BE508" i="5"/>
  <c r="BG507" i="5"/>
  <c r="BF507" i="5"/>
  <c r="BE507" i="5"/>
  <c r="BB511" i="5"/>
  <c r="BA511" i="5"/>
  <c r="AZ511" i="5"/>
  <c r="BB510" i="5"/>
  <c r="BA510" i="5"/>
  <c r="AZ510" i="5"/>
  <c r="BB509" i="5"/>
  <c r="BA509" i="5"/>
  <c r="AZ509" i="5"/>
  <c r="BB508" i="5"/>
  <c r="BA508" i="5"/>
  <c r="AZ508" i="5"/>
  <c r="BB507" i="5"/>
  <c r="BA507" i="5"/>
  <c r="AZ507" i="5"/>
  <c r="BS245" i="5" l="1"/>
  <c r="BS244" i="5"/>
  <c r="BS243" i="5"/>
  <c r="BS242" i="5"/>
  <c r="BS241" i="5"/>
  <c r="BS240" i="5"/>
  <c r="BS239" i="5"/>
  <c r="BS238" i="5"/>
  <c r="BS237" i="5"/>
  <c r="BS236" i="5"/>
  <c r="BS235" i="5"/>
  <c r="BS234" i="5"/>
  <c r="CB245" i="5"/>
  <c r="CB244" i="5"/>
  <c r="CB243" i="5"/>
  <c r="CB242" i="5"/>
  <c r="CB241" i="5"/>
  <c r="CB240" i="5"/>
  <c r="CB239" i="5"/>
  <c r="CB238" i="5"/>
  <c r="CB237" i="5"/>
  <c r="CB236" i="5"/>
  <c r="CB235" i="5"/>
  <c r="CB234" i="5"/>
  <c r="CB263" i="5"/>
  <c r="CB264" i="5"/>
  <c r="CB262" i="5"/>
  <c r="CB260" i="5"/>
  <c r="CB261" i="5"/>
  <c r="CB259" i="5"/>
  <c r="CB257" i="5"/>
  <c r="CB258" i="5"/>
  <c r="CB256" i="5"/>
  <c r="CB254" i="5"/>
  <c r="CB255" i="5"/>
  <c r="CB253" i="5"/>
  <c r="BS255" i="5"/>
  <c r="BS254" i="5"/>
  <c r="BS256" i="5"/>
  <c r="BS258" i="5"/>
  <c r="BS257" i="5"/>
  <c r="BS259" i="5"/>
  <c r="BS261" i="5"/>
  <c r="BS260" i="5"/>
  <c r="BS262" i="5"/>
  <c r="BS264" i="5"/>
  <c r="BS263" i="5"/>
  <c r="BS253" i="5"/>
  <c r="AW255" i="5"/>
  <c r="AW254" i="5"/>
  <c r="AW256" i="5"/>
  <c r="AW258" i="5"/>
  <c r="AW257" i="5"/>
  <c r="AW259" i="5"/>
  <c r="AW261" i="5"/>
  <c r="AW260" i="5"/>
  <c r="AW262" i="5"/>
  <c r="AW264" i="5"/>
  <c r="AW263" i="5"/>
  <c r="AW253" i="5"/>
  <c r="AW456" i="5"/>
  <c r="AW457" i="5"/>
  <c r="AW455" i="5"/>
  <c r="AW450" i="5"/>
  <c r="AW451" i="5"/>
  <c r="AW452" i="5"/>
  <c r="AW453" i="5"/>
  <c r="AW449" i="5"/>
  <c r="AW241" i="5"/>
  <c r="AW242" i="5"/>
  <c r="AW243" i="5"/>
  <c r="AW244" i="5"/>
  <c r="AW245" i="5"/>
  <c r="AW235" i="5"/>
  <c r="AW236" i="5"/>
  <c r="AW237" i="5"/>
  <c r="AW238" i="5"/>
  <c r="AW239" i="5"/>
  <c r="AW240" i="5"/>
  <c r="AW234" i="5"/>
  <c r="AV234" i="5"/>
  <c r="BE81" i="5" l="1"/>
  <c r="BF81" i="5"/>
  <c r="BG81" i="5"/>
  <c r="BG80" i="5"/>
  <c r="BF80" i="5"/>
  <c r="BE80" i="5"/>
  <c r="BG79" i="5"/>
  <c r="BF79" i="5"/>
  <c r="BE79" i="5"/>
  <c r="BB82" i="5"/>
  <c r="BA82" i="5"/>
  <c r="AZ82" i="5"/>
  <c r="BB81" i="5"/>
  <c r="BA81" i="5"/>
  <c r="AZ81" i="5"/>
  <c r="BB80" i="5"/>
  <c r="BA80" i="5"/>
  <c r="AZ80" i="5"/>
  <c r="BB79" i="5"/>
  <c r="BA79" i="5"/>
  <c r="AZ79" i="5"/>
  <c r="BG78" i="5"/>
  <c r="BF78" i="5"/>
  <c r="BE78" i="5"/>
  <c r="BG77" i="5"/>
  <c r="BF77" i="5"/>
  <c r="BE77" i="5"/>
  <c r="BG76" i="5"/>
  <c r="BF76" i="5"/>
  <c r="BE76" i="5"/>
  <c r="BQ254" i="5" l="1"/>
  <c r="BZ263" i="5"/>
  <c r="BY263" i="5"/>
  <c r="BX263" i="5"/>
  <c r="BZ264" i="5"/>
  <c r="BY264" i="5"/>
  <c r="BX264" i="5"/>
  <c r="BZ262" i="5"/>
  <c r="BY262" i="5"/>
  <c r="BX262" i="5"/>
  <c r="BZ260" i="5"/>
  <c r="BY260" i="5"/>
  <c r="BX260" i="5"/>
  <c r="BZ261" i="5"/>
  <c r="BY261" i="5"/>
  <c r="BX261" i="5"/>
  <c r="BZ259" i="5"/>
  <c r="BY259" i="5"/>
  <c r="BX259" i="5"/>
  <c r="BZ257" i="5"/>
  <c r="BY257" i="5"/>
  <c r="BX257" i="5"/>
  <c r="BZ258" i="5"/>
  <c r="BY258" i="5"/>
  <c r="BX258" i="5"/>
  <c r="BZ256" i="5"/>
  <c r="BY256" i="5"/>
  <c r="BX256" i="5"/>
  <c r="BZ254" i="5"/>
  <c r="BY254" i="5"/>
  <c r="BX254" i="5"/>
  <c r="BZ255" i="5"/>
  <c r="BY255" i="5"/>
  <c r="BX255" i="5"/>
  <c r="BZ253" i="5"/>
  <c r="BY253" i="5"/>
  <c r="BX253" i="5"/>
  <c r="BZ251" i="5"/>
  <c r="BY251" i="5"/>
  <c r="BX251" i="5"/>
  <c r="BZ250" i="5"/>
  <c r="BY250" i="5"/>
  <c r="BX250" i="5"/>
  <c r="BZ249" i="5"/>
  <c r="BY249" i="5"/>
  <c r="BX249" i="5"/>
  <c r="BZ248" i="5"/>
  <c r="BY248" i="5"/>
  <c r="BX248" i="5"/>
  <c r="BZ247" i="5"/>
  <c r="BY247" i="5"/>
  <c r="BX247" i="5"/>
  <c r="BZ246" i="5"/>
  <c r="BY246" i="5"/>
  <c r="BX246" i="5"/>
  <c r="BZ245" i="5"/>
  <c r="BY245" i="5"/>
  <c r="BX245" i="5"/>
  <c r="BZ244" i="5"/>
  <c r="BY244" i="5"/>
  <c r="BX244" i="5"/>
  <c r="BZ243" i="5"/>
  <c r="BY243" i="5"/>
  <c r="BX243" i="5"/>
  <c r="BZ242" i="5"/>
  <c r="BY242" i="5"/>
  <c r="BX242" i="5"/>
  <c r="BZ241" i="5"/>
  <c r="BY241" i="5"/>
  <c r="BX241" i="5"/>
  <c r="BZ240" i="5"/>
  <c r="BY240" i="5"/>
  <c r="BX240" i="5"/>
  <c r="BZ239" i="5"/>
  <c r="BY239" i="5"/>
  <c r="BX239" i="5"/>
  <c r="BZ238" i="5"/>
  <c r="BY238" i="5"/>
  <c r="BX238" i="5"/>
  <c r="BZ237" i="5"/>
  <c r="BY237" i="5"/>
  <c r="BX237" i="5"/>
  <c r="BZ236" i="5"/>
  <c r="BY236" i="5"/>
  <c r="BX236" i="5"/>
  <c r="BZ235" i="5"/>
  <c r="BY235" i="5"/>
  <c r="BX235" i="5"/>
  <c r="BZ234" i="5"/>
  <c r="BY234" i="5"/>
  <c r="BX234" i="5"/>
  <c r="BQ234" i="5"/>
  <c r="BP234" i="5"/>
  <c r="BO234" i="5"/>
  <c r="BQ235" i="5"/>
  <c r="BP235" i="5"/>
  <c r="BO235" i="5"/>
  <c r="BQ236" i="5"/>
  <c r="BP236" i="5"/>
  <c r="BO236" i="5"/>
  <c r="BQ237" i="5"/>
  <c r="BP237" i="5"/>
  <c r="BO237" i="5"/>
  <c r="BQ238" i="5"/>
  <c r="BP238" i="5"/>
  <c r="BO238" i="5"/>
  <c r="BQ239" i="5"/>
  <c r="BP239" i="5"/>
  <c r="BO239" i="5"/>
  <c r="BQ240" i="5"/>
  <c r="BP240" i="5"/>
  <c r="BO240" i="5"/>
  <c r="BQ241" i="5"/>
  <c r="BP241" i="5"/>
  <c r="BO241" i="5"/>
  <c r="BQ242" i="5"/>
  <c r="BP242" i="5"/>
  <c r="BO242" i="5"/>
  <c r="BQ263" i="5"/>
  <c r="BP263" i="5"/>
  <c r="BO263" i="5"/>
  <c r="BQ264" i="5"/>
  <c r="BP264" i="5"/>
  <c r="BO264" i="5"/>
  <c r="BQ262" i="5"/>
  <c r="BP262" i="5"/>
  <c r="BO262" i="5"/>
  <c r="BQ260" i="5"/>
  <c r="BP260" i="5"/>
  <c r="BO260" i="5"/>
  <c r="BQ261" i="5"/>
  <c r="BP261" i="5"/>
  <c r="BO261" i="5"/>
  <c r="BQ259" i="5"/>
  <c r="BP259" i="5"/>
  <c r="BO259" i="5"/>
  <c r="BQ257" i="5"/>
  <c r="BP257" i="5"/>
  <c r="BO257" i="5"/>
  <c r="BQ258" i="5"/>
  <c r="BP258" i="5"/>
  <c r="BO258" i="5"/>
  <c r="BQ256" i="5"/>
  <c r="BP256" i="5"/>
  <c r="BO256" i="5"/>
  <c r="BP254" i="5"/>
  <c r="BO254" i="5"/>
  <c r="BQ255" i="5"/>
  <c r="BP255" i="5"/>
  <c r="BO255" i="5"/>
  <c r="BQ253" i="5"/>
  <c r="BP253" i="5"/>
  <c r="BO253" i="5"/>
  <c r="BQ251" i="5"/>
  <c r="BP251" i="5"/>
  <c r="BO251" i="5"/>
  <c r="BQ250" i="5"/>
  <c r="BP250" i="5"/>
  <c r="BO250" i="5"/>
  <c r="BQ249" i="5"/>
  <c r="BP249" i="5"/>
  <c r="BO249" i="5"/>
  <c r="BQ248" i="5"/>
  <c r="BP248" i="5"/>
  <c r="BO248" i="5"/>
  <c r="BQ247" i="5"/>
  <c r="BP247" i="5"/>
  <c r="BO247" i="5"/>
  <c r="BQ246" i="5"/>
  <c r="BP246" i="5"/>
  <c r="BO246" i="5"/>
  <c r="BQ245" i="5"/>
  <c r="BP245" i="5"/>
  <c r="BO245" i="5"/>
  <c r="BQ244" i="5"/>
  <c r="BP244" i="5"/>
  <c r="BO244" i="5"/>
  <c r="BQ243" i="5"/>
  <c r="BP243" i="5"/>
  <c r="BO243" i="5"/>
  <c r="BG263" i="5"/>
  <c r="BF263" i="5"/>
  <c r="BE263" i="5"/>
  <c r="BG264" i="5"/>
  <c r="BF264" i="5"/>
  <c r="BE264" i="5"/>
  <c r="BG262" i="5"/>
  <c r="BF262" i="5"/>
  <c r="BE262" i="5"/>
  <c r="BB263" i="5"/>
  <c r="BA263" i="5"/>
  <c r="AZ263" i="5"/>
  <c r="BB264" i="5"/>
  <c r="BA264" i="5"/>
  <c r="AZ264" i="5"/>
  <c r="BB262" i="5"/>
  <c r="BA262" i="5"/>
  <c r="AZ262" i="5"/>
  <c r="AV262" i="5"/>
  <c r="AV263" i="5"/>
  <c r="AV264" i="5"/>
  <c r="BG260" i="5"/>
  <c r="BF260" i="5"/>
  <c r="BE260" i="5"/>
  <c r="BG261" i="5"/>
  <c r="BF261" i="5"/>
  <c r="BE261" i="5"/>
  <c r="BG259" i="5"/>
  <c r="BF259" i="5"/>
  <c r="BE259" i="5"/>
  <c r="BG257" i="5"/>
  <c r="BF257" i="5"/>
  <c r="BE257" i="5"/>
  <c r="BG258" i="5"/>
  <c r="BF258" i="5"/>
  <c r="BE258" i="5"/>
  <c r="BG256" i="5"/>
  <c r="BF256" i="5"/>
  <c r="BE256" i="5"/>
  <c r="BG254" i="5"/>
  <c r="BF254" i="5"/>
  <c r="BE254" i="5"/>
  <c r="BG255" i="5"/>
  <c r="BF255" i="5"/>
  <c r="BE255" i="5"/>
  <c r="BG253" i="5"/>
  <c r="BF253" i="5"/>
  <c r="BE253" i="5"/>
  <c r="AV253" i="5"/>
  <c r="AV255" i="5"/>
  <c r="AV254" i="5"/>
  <c r="AV256" i="5"/>
  <c r="AV258" i="5"/>
  <c r="AV257" i="5"/>
  <c r="AV259" i="5"/>
  <c r="AV260" i="5"/>
  <c r="AV261" i="5"/>
  <c r="AV449" i="5"/>
  <c r="AV450" i="5"/>
  <c r="AV451" i="5"/>
  <c r="AV452" i="5"/>
  <c r="AV453" i="5"/>
  <c r="AV455" i="5"/>
  <c r="AV456" i="5"/>
  <c r="AV457" i="5"/>
  <c r="AV235" i="5"/>
  <c r="AV236" i="5"/>
  <c r="AV237" i="5"/>
  <c r="AV238" i="5"/>
  <c r="AV239" i="5"/>
  <c r="AV240" i="5"/>
  <c r="AV241" i="5"/>
  <c r="AV242" i="5"/>
  <c r="AV243" i="5"/>
  <c r="AV244" i="5"/>
  <c r="AV245" i="5"/>
  <c r="AZ255" i="5"/>
  <c r="BA255" i="5"/>
  <c r="BB255" i="5"/>
  <c r="AZ254" i="5"/>
  <c r="BA254" i="5"/>
  <c r="BB254" i="5"/>
  <c r="AZ256" i="5"/>
  <c r="BA256" i="5"/>
  <c r="BB256" i="5"/>
  <c r="AZ258" i="5"/>
  <c r="BA258" i="5"/>
  <c r="BB258" i="5"/>
  <c r="AZ257" i="5"/>
  <c r="BA257" i="5"/>
  <c r="BB257" i="5"/>
  <c r="AZ259" i="5"/>
  <c r="BA259" i="5"/>
  <c r="BB259" i="5"/>
  <c r="AZ261" i="5"/>
  <c r="BA261" i="5"/>
  <c r="BB261" i="5"/>
  <c r="AZ260" i="5"/>
  <c r="BA260" i="5"/>
  <c r="BB260" i="5"/>
  <c r="BB253" i="5"/>
  <c r="BA253" i="5"/>
  <c r="AZ253" i="5"/>
  <c r="BE450" i="5" l="1"/>
  <c r="BF450" i="5"/>
  <c r="BG450" i="5"/>
  <c r="BE451" i="5"/>
  <c r="BF451" i="5"/>
  <c r="BG451" i="5"/>
  <c r="BE452" i="5"/>
  <c r="BF452" i="5"/>
  <c r="BG452" i="5"/>
  <c r="BE453" i="5"/>
  <c r="BF453" i="5"/>
  <c r="BG453" i="5"/>
  <c r="BE455" i="5"/>
  <c r="BF455" i="5"/>
  <c r="BG455" i="5"/>
  <c r="BE456" i="5"/>
  <c r="BF456" i="5"/>
  <c r="BG456" i="5"/>
  <c r="BE457" i="5"/>
  <c r="BF457" i="5"/>
  <c r="BG457" i="5"/>
  <c r="BE458" i="5"/>
  <c r="BF458" i="5"/>
  <c r="BG458" i="5"/>
  <c r="BE459" i="5"/>
  <c r="BF459" i="5"/>
  <c r="BG459" i="5"/>
  <c r="BE461" i="5"/>
  <c r="BF461" i="5"/>
  <c r="BG461" i="5"/>
  <c r="BE462" i="5"/>
  <c r="BF462" i="5"/>
  <c r="BG462" i="5"/>
  <c r="BE464" i="5"/>
  <c r="BF464" i="5"/>
  <c r="BG464" i="5"/>
  <c r="BE465" i="5"/>
  <c r="BF465" i="5"/>
  <c r="BG465" i="5"/>
  <c r="BG449" i="5"/>
  <c r="BF449" i="5"/>
  <c r="BE449" i="5"/>
  <c r="AZ450" i="5"/>
  <c r="BA450" i="5"/>
  <c r="BB450" i="5"/>
  <c r="AZ451" i="5"/>
  <c r="BA451" i="5"/>
  <c r="BB451" i="5"/>
  <c r="AZ452" i="5"/>
  <c r="BA452" i="5"/>
  <c r="BB452" i="5"/>
  <c r="AZ453" i="5"/>
  <c r="BA453" i="5"/>
  <c r="BB453" i="5"/>
  <c r="AZ455" i="5"/>
  <c r="BA455" i="5"/>
  <c r="BB455" i="5"/>
  <c r="AZ456" i="5"/>
  <c r="BA456" i="5"/>
  <c r="BB456" i="5"/>
  <c r="AZ457" i="5"/>
  <c r="BA457" i="5"/>
  <c r="BB457" i="5"/>
  <c r="AZ458" i="5"/>
  <c r="BA458" i="5"/>
  <c r="BB458" i="5"/>
  <c r="AZ459" i="5"/>
  <c r="BA459" i="5"/>
  <c r="BB459" i="5"/>
  <c r="AZ461" i="5"/>
  <c r="BA461" i="5"/>
  <c r="BB461" i="5"/>
  <c r="AZ462" i="5"/>
  <c r="BA462" i="5"/>
  <c r="BB462" i="5"/>
  <c r="AZ464" i="5"/>
  <c r="BA464" i="5"/>
  <c r="BB464" i="5"/>
  <c r="AZ465" i="5"/>
  <c r="BA465" i="5"/>
  <c r="BB465" i="5"/>
  <c r="BB449" i="5"/>
  <c r="BA449" i="5"/>
  <c r="AZ449" i="5"/>
  <c r="AZ529" i="5"/>
  <c r="BA529" i="5"/>
  <c r="BB529" i="5"/>
  <c r="AZ531" i="5"/>
  <c r="BA531" i="5"/>
  <c r="BB531" i="5"/>
  <c r="AZ532" i="5"/>
  <c r="BA532" i="5"/>
  <c r="BB532" i="5"/>
  <c r="AZ534" i="5"/>
  <c r="BA534" i="5"/>
  <c r="BB534" i="5"/>
  <c r="AZ535" i="5"/>
  <c r="BA535" i="5"/>
  <c r="BB535" i="5"/>
  <c r="AZ537" i="5"/>
  <c r="BA537" i="5"/>
  <c r="BB537" i="5"/>
  <c r="AZ538" i="5"/>
  <c r="BA538" i="5"/>
  <c r="BB538" i="5"/>
  <c r="BB528" i="5"/>
  <c r="BA528" i="5"/>
  <c r="AZ528" i="5"/>
  <c r="AZ244" i="5"/>
  <c r="BA244" i="5"/>
  <c r="BB244" i="5"/>
  <c r="AZ245" i="5"/>
  <c r="BA245" i="5"/>
  <c r="BB245" i="5"/>
  <c r="AZ246" i="5"/>
  <c r="BA246" i="5"/>
  <c r="BB246" i="5"/>
  <c r="AZ247" i="5"/>
  <c r="BA247" i="5"/>
  <c r="BB247" i="5"/>
  <c r="AZ248" i="5"/>
  <c r="BA248" i="5"/>
  <c r="BB248" i="5"/>
  <c r="AZ249" i="5"/>
  <c r="BA249" i="5"/>
  <c r="BB249" i="5"/>
  <c r="AZ250" i="5"/>
  <c r="BA250" i="5"/>
  <c r="BB250" i="5"/>
  <c r="AZ251" i="5"/>
  <c r="BA251" i="5"/>
  <c r="BB251" i="5"/>
  <c r="BB243" i="5"/>
  <c r="BA243" i="5"/>
  <c r="AZ243"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G234" i="5"/>
  <c r="BF234" i="5"/>
  <c r="BE234" i="5"/>
</calcChain>
</file>

<file path=xl/sharedStrings.xml><?xml version="1.0" encoding="utf-8"?>
<sst xmlns="http://schemas.openxmlformats.org/spreadsheetml/2006/main" count="19461" uniqueCount="3249">
  <si>
    <t>Ad5-nCoV</t>
  </si>
  <si>
    <t>BioNTech/Fosun Pharma/Pfizer</t>
  </si>
  <si>
    <t>RNA</t>
  </si>
  <si>
    <t>mRNA-1273</t>
  </si>
  <si>
    <t>Country</t>
  </si>
  <si>
    <t>Platform</t>
  </si>
  <si>
    <t>Phase</t>
  </si>
  <si>
    <t>Developer(s)</t>
  </si>
  <si>
    <t>NCT04324606</t>
  </si>
  <si>
    <t>I/II</t>
  </si>
  <si>
    <t>I</t>
  </si>
  <si>
    <t>II</t>
  </si>
  <si>
    <t>NCT04283461</t>
  </si>
  <si>
    <t>Trial number</t>
  </si>
  <si>
    <t>DOI</t>
  </si>
  <si>
    <t>Outcome</t>
  </si>
  <si>
    <t>Timing</t>
  </si>
  <si>
    <t>Ethics</t>
  </si>
  <si>
    <t>Start date</t>
  </si>
  <si>
    <t>Study design</t>
  </si>
  <si>
    <t>Vaccine</t>
  </si>
  <si>
    <t>Reference</t>
  </si>
  <si>
    <t>N/A</t>
  </si>
  <si>
    <t>No</t>
  </si>
  <si>
    <t>Yes</t>
  </si>
  <si>
    <t>Units</t>
  </si>
  <si>
    <t>Not applicable</t>
  </si>
  <si>
    <t>Antibody</t>
  </si>
  <si>
    <t>Delivery</t>
  </si>
  <si>
    <t>Randomised</t>
  </si>
  <si>
    <t>Informed consent</t>
  </si>
  <si>
    <t>Incusion criteria</t>
  </si>
  <si>
    <t>STUDY DESCRIPTION</t>
  </si>
  <si>
    <t>STUDY OVERVIEW</t>
  </si>
  <si>
    <t>Inactivated</t>
  </si>
  <si>
    <t>Protein subunit</t>
  </si>
  <si>
    <t>Zhu; Lancet 2020</t>
  </si>
  <si>
    <t>Folegatti; Lancet 2020</t>
  </si>
  <si>
    <t>10.1016/S0140-6736(20)31604-4</t>
  </si>
  <si>
    <t>10.1056/NEJMoa2022483</t>
  </si>
  <si>
    <t>10.1016/S0140-6736(20)31208-3</t>
  </si>
  <si>
    <t>10.1016/S0140-6736(20)31605-6</t>
  </si>
  <si>
    <t>Publication date</t>
  </si>
  <si>
    <t>25 μg</t>
  </si>
  <si>
    <t>ELISA</t>
  </si>
  <si>
    <t>USA</t>
  </si>
  <si>
    <t>100 μg</t>
  </si>
  <si>
    <t>250 μg</t>
  </si>
  <si>
    <t>Healthy adults</t>
  </si>
  <si>
    <t>Control</t>
  </si>
  <si>
    <t>654.3 (460.1–930.5)</t>
  </si>
  <si>
    <t>Assay</t>
  </si>
  <si>
    <t>339.7 (184.0–627.1)</t>
  </si>
  <si>
    <t>80.7 (51.0–127.6)</t>
  </si>
  <si>
    <t>231.8 (163.2–329.3)</t>
  </si>
  <si>
    <t>Neutralising antibodies vs pseudovirus</t>
  </si>
  <si>
    <t>270.2 (221.0–330.3)</t>
  </si>
  <si>
    <t>782,719 (619,310–989,244)</t>
  </si>
  <si>
    <t>299,751 (206,071–436,020)</t>
  </si>
  <si>
    <t>1,192,154 (924,878–1,536,669)</t>
  </si>
  <si>
    <t>T-cell</t>
  </si>
  <si>
    <t>Binary response definition</t>
  </si>
  <si>
    <t>4-fold increase over baseline</t>
  </si>
  <si>
    <t>131 (65–266)</t>
  </si>
  <si>
    <t>178 (81–392)</t>
  </si>
  <si>
    <t>4 (4–4)</t>
  </si>
  <si>
    <t>10 (10–10)</t>
  </si>
  <si>
    <t>Next steps proposed</t>
  </si>
  <si>
    <t xml:space="preserve"> </t>
  </si>
  <si>
    <t>SAFETY RESULTS</t>
  </si>
  <si>
    <t>STUDY GROUPS</t>
  </si>
  <si>
    <t>22 (49%)</t>
  </si>
  <si>
    <t>Group</t>
  </si>
  <si>
    <t>UK</t>
  </si>
  <si>
    <t>no</t>
  </si>
  <si>
    <t>Total enrolled (n)</t>
  </si>
  <si>
    <t>Age, years (range)</t>
  </si>
  <si>
    <t>541 (50%)</t>
  </si>
  <si>
    <t>Geometric mean titre (95% CI)</t>
  </si>
  <si>
    <t>Median ELISA units (IQR)</t>
  </si>
  <si>
    <t>1 (1–1)</t>
  </si>
  <si>
    <t>40 (40–40)</t>
  </si>
  <si>
    <t>87.9 (40–144.5)</t>
  </si>
  <si>
    <t>60 (48–114)</t>
  </si>
  <si>
    <t>64 (48–132)</t>
  </si>
  <si>
    <t>61.3 (48–88)</t>
  </si>
  <si>
    <t>157.1 (96.2–316.9)</t>
  </si>
  <si>
    <t>Median titre (IQR)</t>
  </si>
  <si>
    <t>NCT04313127</t>
  </si>
  <si>
    <t>China</t>
  </si>
  <si>
    <t>55 (51%)</t>
  </si>
  <si>
    <t>Serious adverse events</t>
  </si>
  <si>
    <t>Local adverse events</t>
  </si>
  <si>
    <t>18/36 (50%)</t>
  </si>
  <si>
    <t>21/36 (58%)</t>
  </si>
  <si>
    <t>Vesicular stomatitis virus pseudovirus neutralisation test</t>
  </si>
  <si>
    <t>SARS-CoV-2 virus neutralisation test</t>
  </si>
  <si>
    <t>19/36 (53%)</t>
  </si>
  <si>
    <t>25/36 (69%)</t>
  </si>
  <si>
    <t>45.6 (28.4–73.0)</t>
  </si>
  <si>
    <t>27/36 (75%)</t>
  </si>
  <si>
    <t>16.2 (10.4–25.2)</t>
  </si>
  <si>
    <t>34.0 (22.6–50.1)</t>
  </si>
  <si>
    <t>NCT04341389</t>
  </si>
  <si>
    <t>≥18</t>
  </si>
  <si>
    <t>Placebo</t>
  </si>
  <si>
    <t>Link</t>
  </si>
  <si>
    <t>https://clinicaltrials.gov/ct2/show/NCT04283461</t>
  </si>
  <si>
    <t>https://clinicaltrials.gov/ct2/show/NCT04324606</t>
  </si>
  <si>
    <t>https://clinicaltrials.gov/ct2/show/NCT04313127</t>
  </si>
  <si>
    <t>https://clinicaltrials.gov/ct2/show/NCT04341389</t>
  </si>
  <si>
    <t>https://www.nejm.org/doi/full/10.1056/NEJMoa2022483</t>
  </si>
  <si>
    <t>https://www.thelancet.com/journals/lancet/article/PIIS0140-6736(20)31208-3/fulltext</t>
  </si>
  <si>
    <t>https://www.thelancet.com/journals/lancet/article/PIIS0140-6736(20)31605-6/fulltext</t>
  </si>
  <si>
    <t>Reference link</t>
  </si>
  <si>
    <t>Identifier</t>
  </si>
  <si>
    <t>Cansino Ad5-nCoV phase I</t>
  </si>
  <si>
    <t>Cansino Ad5-nCoV phase II</t>
  </si>
  <si>
    <t>Moderna/NIAID</t>
  </si>
  <si>
    <t>University of Oxford/AstraZeneca</t>
  </si>
  <si>
    <t>CanSino Biological Inc/Beijing Institute of Biotechnology</t>
  </si>
  <si>
    <t>Description of vaccine</t>
  </si>
  <si>
    <t>Phase I/II randomised controlled trial</t>
  </si>
  <si>
    <t>Phase II randomised controlled trial</t>
  </si>
  <si>
    <t>Systemic adverse events</t>
  </si>
  <si>
    <t>Number of doses</t>
  </si>
  <si>
    <t>ChAdOx1</t>
  </si>
  <si>
    <t>Intramuscular</t>
  </si>
  <si>
    <t>Dose(s)</t>
  </si>
  <si>
    <t>Meningococcal conjugate vaccine MenACWY (n = 534)</t>
  </si>
  <si>
    <t>Plot group</t>
  </si>
  <si>
    <t>Plot order</t>
  </si>
  <si>
    <t>Geometric mean response, ID50 (95% CI)</t>
  </si>
  <si>
    <t>Absence to presence</t>
  </si>
  <si>
    <t>N binary</t>
  </si>
  <si>
    <t>18–55</t>
  </si>
  <si>
    <t>18–60</t>
  </si>
  <si>
    <t>None</t>
  </si>
  <si>
    <t>116 (72–187)</t>
  </si>
  <si>
    <t>Geometric mean response, ID80 (95% CI)</t>
  </si>
  <si>
    <t>13/13 (100%)</t>
  </si>
  <si>
    <t>14/14 (100%)</t>
  </si>
  <si>
    <t>Plaque-reduction neutralisation test (80% inhibitory dilution)</t>
  </si>
  <si>
    <t>Lentivirus pseudovirus neutralisation test (50% inhibitory dilution)</t>
  </si>
  <si>
    <t>Day 28</t>
  </si>
  <si>
    <t>Plaque-reduction neutralisation test (50% inhibitory dilution)</t>
  </si>
  <si>
    <t>36.5 (23.3–49.8)</t>
  </si>
  <si>
    <t>36.5 (30.8–42.3)</t>
  </si>
  <si>
    <t>23 (10–34)</t>
  </si>
  <si>
    <t>218 (122–395)</t>
  </si>
  <si>
    <t>N reported, pre</t>
  </si>
  <si>
    <t>N reported, post</t>
  </si>
  <si>
    <t>Median spot-forming cells per million PBMCs (IQR)</t>
  </si>
  <si>
    <t>Other endpoints</t>
  </si>
  <si>
    <t>Blinding</t>
  </si>
  <si>
    <t>Single</t>
  </si>
  <si>
    <t>Response plot</t>
  </si>
  <si>
    <t>0.00 (0.00–0.00)</t>
  </si>
  <si>
    <t>0.00 (0.00–0.01)</t>
  </si>
  <si>
    <t>0.03 (0.02–0.04)</t>
  </si>
  <si>
    <t>0.08 (0.06–0.14)</t>
  </si>
  <si>
    <t>0.21 (0.12–0.27)</t>
  </si>
  <si>
    <t>0.02 (0.01–0.03)</t>
  </si>
  <si>
    <t>0.03 (0.00–0.05)</t>
  </si>
  <si>
    <t>Th1/Th2 bias</t>
  </si>
  <si>
    <t>https://www.thelancet.com/journals/lancet/article/PIIS0140-6736(20)31604-4/fulltext</t>
  </si>
  <si>
    <t>Microneutralisation test</t>
  </si>
  <si>
    <t>Marburg neutralisation test</t>
  </si>
  <si>
    <t>Multiplexed immunoassay</t>
  </si>
  <si>
    <t>35/36 (97%)</t>
  </si>
  <si>
    <t>34/36 (94%)</t>
  </si>
  <si>
    <t>36/36 (100%)</t>
  </si>
  <si>
    <t>14 (9–23)</t>
  </si>
  <si>
    <t>23 (16–31)</t>
  </si>
  <si>
    <t>615.8 (405.4–935.5)</t>
  </si>
  <si>
    <t>14.5 (9.6–21.8)</t>
  </si>
  <si>
    <t>29.8 (18.4–48.1)</t>
  </si>
  <si>
    <t>27.3 (16.9–44.3)</t>
  </si>
  <si>
    <t>18 (13–24)</t>
  </si>
  <si>
    <t>33/36 (92%)</t>
  </si>
  <si>
    <t>0.002 (0.001–0.002)</t>
  </si>
  <si>
    <t>0.122 (0.082–0.175)</t>
  </si>
  <si>
    <t>0.141 (0.108–0.182)</t>
  </si>
  <si>
    <t>0.137 (0.104–0.182)</t>
  </si>
  <si>
    <t>0.002 (0.001–0.003)</t>
  </si>
  <si>
    <t>0.079 (0.044–0.141)</t>
  </si>
  <si>
    <t>0.110 (0.074–0.166)</t>
  </si>
  <si>
    <t>0.106 (0.064–0.176)</t>
  </si>
  <si>
    <t>Level, post (95% CI)</t>
  </si>
  <si>
    <t>Level, pre (95% CI)</t>
  </si>
  <si>
    <t>Group 1 definition</t>
  </si>
  <si>
    <t>Group 1 N</t>
  </si>
  <si>
    <t>Group 2 definition</t>
  </si>
  <si>
    <t>Group 2 N</t>
  </si>
  <si>
    <t>Group 1 level, post (95% CI)</t>
  </si>
  <si>
    <t>Group 2 level, post (95% CI)</t>
  </si>
  <si>
    <t>413.5 (273.4–625.2)</t>
  </si>
  <si>
    <t>478.2 (259.5–881.0)</t>
  </si>
  <si>
    <t>30.6 (16.9–55.6)</t>
  </si>
  <si>
    <t>27.8 (14.6–53.0)</t>
  </si>
  <si>
    <t>50.2 (30.0–84.0)</t>
  </si>
  <si>
    <t>8.0 (5.2–12.2)</t>
  </si>
  <si>
    <t>10.0 (5.6–17.7)</t>
  </si>
  <si>
    <t>20.8 (11.2–38.7)</t>
  </si>
  <si>
    <t>61.2 (31.4–119.3)</t>
  </si>
  <si>
    <t>45.5 (23.4–88.7)</t>
  </si>
  <si>
    <t>63.8 (34.4–118.5)</t>
  </si>
  <si>
    <t>16.8 (9.1–30.7)</t>
  </si>
  <si>
    <t>17.3 (8.8–34.2)</t>
  </si>
  <si>
    <t>29.9 (14.1–63.3)</t>
  </si>
  <si>
    <t>36 (22–58)</t>
  </si>
  <si>
    <t>30 (19–47)</t>
  </si>
  <si>
    <t>25 (15–42)</t>
  </si>
  <si>
    <t>6 (3–13)</t>
  </si>
  <si>
    <t>11 (7–17)</t>
  </si>
  <si>
    <t>20 (13–30)</t>
  </si>
  <si>
    <t>0.163 (0.108–0.252)</t>
  </si>
  <si>
    <t>0.168 (0.119–0.246)</t>
  </si>
  <si>
    <t>0.126 (0.082–0.196)</t>
  </si>
  <si>
    <t>0.093 (0.048–0.167)</t>
  </si>
  <si>
    <t>0.112 (0.076–0.166)</t>
  </si>
  <si>
    <t>0.142 (0.097–0.206)</t>
  </si>
  <si>
    <t>0.215 (0.113–0.409)</t>
  </si>
  <si>
    <t>0.190 (0.100–0.360)</t>
  </si>
  <si>
    <t>0.147 (0.081–0.273)</t>
  </si>
  <si>
    <t>0.036 (0.016–0.083)</t>
  </si>
  <si>
    <t>0.067 (0.043–0.105)</t>
  </si>
  <si>
    <t>0.070 (0.029–0.170)</t>
  </si>
  <si>
    <t>Pre-existing Ad5 neutralising antibody titres of &gt;1:200 observed in 55/108 (51%) participants.</t>
  </si>
  <si>
    <t>Subgroup summary</t>
  </si>
  <si>
    <t>Pre-existing Ad5 antibodies ≤1:200</t>
  </si>
  <si>
    <t>Pre-existing Ad5 antibodies &gt;1:200</t>
  </si>
  <si>
    <t>Conclusion</t>
  </si>
  <si>
    <t>Male, n (%)</t>
  </si>
  <si>
    <t>Response rate, n/N (%)</t>
  </si>
  <si>
    <t>Plot max</t>
  </si>
  <si>
    <t>Double</t>
  </si>
  <si>
    <t>254 (50%)</t>
  </si>
  <si>
    <t>Medium dose</t>
  </si>
  <si>
    <t>Low dose</t>
  </si>
  <si>
    <t>High dose</t>
  </si>
  <si>
    <t>Placebo (n = 126)</t>
  </si>
  <si>
    <t>20.7 (19.7–21.8)</t>
  </si>
  <si>
    <t>21.5 (20.6–22.5)</t>
  </si>
  <si>
    <t>21.9 (20.4–23.6)</t>
  </si>
  <si>
    <t>4.1 (3.9–4.3)</t>
  </si>
  <si>
    <t>5.1 (4.9–5.4)</t>
  </si>
  <si>
    <t>5.2 (5.1–5.3)</t>
  </si>
  <si>
    <t>5.5 (5.1–6.0)</t>
  </si>
  <si>
    <t>Pre-existing Ad5 neutralising antibody titres of &gt;1:200 observed in 266/508 (52%) participants.</t>
  </si>
  <si>
    <t>20.3 (19.7–21.0)</t>
  </si>
  <si>
    <t>21.2 (19.4–23.2)</t>
  </si>
  <si>
    <t>431.6 (356.5–522.5)</t>
  </si>
  <si>
    <t>437.5 (331.3–577.7)</t>
  </si>
  <si>
    <t>4.1 (3.9–4.4)</t>
  </si>
  <si>
    <t>31.1 (25.5–37.9)</t>
  </si>
  <si>
    <t>27.0 (18.9–38.5)</t>
  </si>
  <si>
    <t>12.2 (10.1–14.8)</t>
  </si>
  <si>
    <t>13.8 (10.1–19.0)</t>
  </si>
  <si>
    <t>5.9 (5.0–7.0)</t>
  </si>
  <si>
    <t>85.7 (70.0–104.9)</t>
  </si>
  <si>
    <t>70.4 (55.2–90.0)</t>
  </si>
  <si>
    <t>5.2 (5.0–5.4)</t>
  </si>
  <si>
    <t>43.8 (36.0–53.4)</t>
  </si>
  <si>
    <t>46.5 (34.7–62.4)</t>
  </si>
  <si>
    <t>656.5 (575.2–749.2)</t>
  </si>
  <si>
    <t>244/253 (96%)</t>
  </si>
  <si>
    <t>125/129 (97%)</t>
  </si>
  <si>
    <t>0/126 (0%)</t>
  </si>
  <si>
    <t>148/253 (59%)</t>
  </si>
  <si>
    <t>61/129 (47%)</t>
  </si>
  <si>
    <t>214/253 (85%)</t>
  </si>
  <si>
    <t>107/129 (83%)</t>
  </si>
  <si>
    <t>1/126 (1%)</t>
  </si>
  <si>
    <t>4.3 (4.0–4.5)</t>
  </si>
  <si>
    <t>5.8 (5.4–6.4)</t>
  </si>
  <si>
    <t>571.0 (467.6–697.3)</t>
  </si>
  <si>
    <t>19.5 (16.8–22.7)</t>
  </si>
  <si>
    <t>18.3 (14.4–23.3)</t>
  </si>
  <si>
    <t>61.4 (53.0–71.0)</t>
  </si>
  <si>
    <t>55.3 (45.3–67.5)</t>
  </si>
  <si>
    <t>23.7 (21.4–27.9)</t>
  </si>
  <si>
    <t>227/253 (90%)</t>
  </si>
  <si>
    <t>113/129 (88%)</t>
  </si>
  <si>
    <t>11.0 (5.0–25.0)</t>
  </si>
  <si>
    <t>10.0 (6.0–21.0)</t>
  </si>
  <si>
    <t>12.7 (7.0–29.0)</t>
  </si>
  <si>
    <t>11.7 (6.0–27.0)</t>
  </si>
  <si>
    <t>7.9 (5.0–22.5)</t>
  </si>
  <si>
    <t>8.8 (6.0–17.6)</t>
  </si>
  <si>
    <t>Evidence of reduced antibody and T-cell responses among individuals with high pre-existing Ad5 immunity</t>
  </si>
  <si>
    <t>0/61 (0%)</t>
  </si>
  <si>
    <t>125/127 (98%)</t>
  </si>
  <si>
    <t>54/54 (100%)</t>
  </si>
  <si>
    <t>0/65 (0%)</t>
  </si>
  <si>
    <t>119/125 (94%)</t>
  </si>
  <si>
    <t>71/75 (95%)</t>
  </si>
  <si>
    <t>94/127 (74%)</t>
  </si>
  <si>
    <t>34/54 (63%)</t>
  </si>
  <si>
    <t>1/61 (2%)</t>
  </si>
  <si>
    <t>117/127 (92%)</t>
  </si>
  <si>
    <t>49/54 (91%)</t>
  </si>
  <si>
    <t>1/65 (2%)</t>
  </si>
  <si>
    <t>54/126 (43%)</t>
  </si>
  <si>
    <t>27/75 (36%)</t>
  </si>
  <si>
    <t>97/126 (77%)</t>
  </si>
  <si>
    <t>58/75 (77%)</t>
  </si>
  <si>
    <t>111/126 (88%)</t>
  </si>
  <si>
    <t>66/75 (88%)</t>
  </si>
  <si>
    <t>116/127 (91%)</t>
  </si>
  <si>
    <t>47/54 (87%)</t>
  </si>
  <si>
    <t>Mid (pre)</t>
  </si>
  <si>
    <t>Lower (pre)</t>
  </si>
  <si>
    <t>Upper (pre)</t>
  </si>
  <si>
    <t>Mid (post)</t>
  </si>
  <si>
    <t>Lower (post)</t>
  </si>
  <si>
    <t>Upper (post)</t>
  </si>
  <si>
    <t>Group 2 response rate, n/N (%)</t>
  </si>
  <si>
    <t>Group 2 mid</t>
  </si>
  <si>
    <t>Group 2 lower</t>
  </si>
  <si>
    <t>Group 2 upper</t>
  </si>
  <si>
    <t>Group 2 response plot</t>
  </si>
  <si>
    <t>Group 1 mid</t>
  </si>
  <si>
    <t>Group 1 lower</t>
  </si>
  <si>
    <t>Group 1 upper</t>
  </si>
  <si>
    <t>Group 1 response rate, n/N (%)</t>
  </si>
  <si>
    <t>Group 1 response plot</t>
  </si>
  <si>
    <t>Group 1 label</t>
  </si>
  <si>
    <t>Group 2 label</t>
  </si>
  <si>
    <t>Low Ad5 titre (≤1:200)</t>
  </si>
  <si>
    <t>High Ad5 titre (&gt;1:200)</t>
  </si>
  <si>
    <t>Other cofactors</t>
  </si>
  <si>
    <t>Vaccination with 5 x 10^10 viral particles had better safety profile and comparable immunogenicity to vaccination with 1 x 10^11 viral particles, supporting further testing of this lower dose in phase III efficacy trials</t>
  </si>
  <si>
    <t>BNT162b1</t>
  </si>
  <si>
    <t>NCT04368728</t>
  </si>
  <si>
    <t>https://clinicaltrials.gov/ct2/show/NCT04368728</t>
  </si>
  <si>
    <t>23 (51%)</t>
  </si>
  <si>
    <t>Placebo (n = 9)</t>
  </si>
  <si>
    <t>1,260 (755–2,067)</t>
  </si>
  <si>
    <t>168 (110–252)</t>
  </si>
  <si>
    <t>267 (172–411)</t>
  </si>
  <si>
    <t>Pregnant women included</t>
  </si>
  <si>
    <t>HIV-positive individuals included</t>
  </si>
  <si>
    <t>IgG antibodies vs S-2P</t>
  </si>
  <si>
    <t>Neutralising antibodies vs SARS-CoV-2</t>
  </si>
  <si>
    <t>Safety issue identified</t>
  </si>
  <si>
    <t>15/16 (94%)</t>
  </si>
  <si>
    <t>17/17 (100%)</t>
  </si>
  <si>
    <t>20/20 (100%)</t>
  </si>
  <si>
    <t>17/19 (89%)</t>
  </si>
  <si>
    <t>16/16 (100%)</t>
  </si>
  <si>
    <t>13/16 (81%)</t>
  </si>
  <si>
    <t>11/17 (65%)</t>
  </si>
  <si>
    <t>17/20 (85%)</t>
  </si>
  <si>
    <t>5/20 (25%)</t>
  </si>
  <si>
    <t>7/19 (37%)</t>
  </si>
  <si>
    <t>10/16 (63%)</t>
  </si>
  <si>
    <t>12/17 (71%)</t>
  </si>
  <si>
    <t>16/20 (80%)</t>
  </si>
  <si>
    <t>8/20 (40%)</t>
  </si>
  <si>
    <t>9/16 (56%)</t>
  </si>
  <si>
    <t>19/20 (95%)</t>
  </si>
  <si>
    <t>12/20 (60%)</t>
  </si>
  <si>
    <t>16/19 (84%)</t>
  </si>
  <si>
    <t>Novavax</t>
  </si>
  <si>
    <t>NVX-CoV2373</t>
  </si>
  <si>
    <t>Novavax NVX-CoV2373 phase I</t>
  </si>
  <si>
    <t>NCT04368988</t>
  </si>
  <si>
    <t>https://clinicaltrials.gov/ct2/show/NCT04368988</t>
  </si>
  <si>
    <t>18–59</t>
  </si>
  <si>
    <t>Australia</t>
  </si>
  <si>
    <t>0.9% saline placebo (n = 25)</t>
  </si>
  <si>
    <t xml:space="preserve">2 x 25 μg </t>
  </si>
  <si>
    <t xml:space="preserve">2 x 5 μg + M1 </t>
  </si>
  <si>
    <t>2 x 25 μg + M1</t>
  </si>
  <si>
    <t xml:space="preserve">1 x 25 μg + M1 </t>
  </si>
  <si>
    <t>108.5 (91.6–128.4)</t>
  </si>
  <si>
    <t>115.6 (97.5–137.1)</t>
  </si>
  <si>
    <t>113.6 (97.8–132.0)</t>
  </si>
  <si>
    <t>114.3 (92.8–140.7)</t>
  </si>
  <si>
    <t>104.9 (95.1–115.6)</t>
  </si>
  <si>
    <t>110.6 (89.7–136.3)</t>
  </si>
  <si>
    <t>206.9 (138.9–308.1)</t>
  </si>
  <si>
    <t>20,429.2 (11,974.4–34,853.6)</t>
  </si>
  <si>
    <t>3,503.2 (2,378.4–5,160.1)</t>
  </si>
  <si>
    <t>0/21 (0%)</t>
  </si>
  <si>
    <t>4/25 (16%)</t>
  </si>
  <si>
    <t>28/29 (97%)</t>
  </si>
  <si>
    <t>26/27 (96%)</t>
  </si>
  <si>
    <t>26/26 (100%)</t>
  </si>
  <si>
    <t>Geometric mean titre, ID99 (95% CI)</t>
  </si>
  <si>
    <t>20.0 (20.0–20.0)</t>
  </si>
  <si>
    <t>Day 35</t>
  </si>
  <si>
    <t>41.4 (27.5–62.4)</t>
  </si>
  <si>
    <t>3,906.3 (2,555.9–5,970.0)</t>
  </si>
  <si>
    <t>3,305.0 (2,205.3–4,953.2)</t>
  </si>
  <si>
    <t>127.6 (81.8–199.1)</t>
  </si>
  <si>
    <t>7/25 (28%)</t>
  </si>
  <si>
    <t>29/29 (100%)</t>
  </si>
  <si>
    <t>27/27 (100%)</t>
  </si>
  <si>
    <t>19/26 (73%)</t>
  </si>
  <si>
    <t>Th1 bias</t>
  </si>
  <si>
    <t>Mean cell frequency, % (range)</t>
  </si>
  <si>
    <t>0 (0–0)</t>
  </si>
  <si>
    <t>IMMUNOGENICITY</t>
  </si>
  <si>
    <t>SUBGROUP ANALYSIS</t>
  </si>
  <si>
    <t>OTHER</t>
  </si>
  <si>
    <t>NCT04380701</t>
  </si>
  <si>
    <t>Germany</t>
  </si>
  <si>
    <t>https://clinicaltrials.gov/ct2/show/NCT04380701</t>
  </si>
  <si>
    <t>2 x 1 μg</t>
  </si>
  <si>
    <t>2 x 10 μg</t>
  </si>
  <si>
    <t>2 x 30 μg</t>
  </si>
  <si>
    <t>2 x 50 μg</t>
  </si>
  <si>
    <t>1 x 60 μg</t>
  </si>
  <si>
    <t>PlotDigitizer required</t>
  </si>
  <si>
    <t>10/10 (100%)</t>
  </si>
  <si>
    <t>8/10 (80%)</t>
  </si>
  <si>
    <t>SARS-CoV-2 virus neutralisation test (mNeonGreen reporter strain), 50% inhibitory dilution</t>
  </si>
  <si>
    <t>Geometric mean titre, ID50 (95% CI)</t>
  </si>
  <si>
    <t>IFNγ ELISpot (CD4+ enriched, CD8+ depleted)</t>
  </si>
  <si>
    <t>IFNγ ELISpot (CD8+ enriched, CD4+ depleted)</t>
  </si>
  <si>
    <t>Detectable response post-vaccination</t>
  </si>
  <si>
    <t>Normalised mean spot count from duplicate assays</t>
  </si>
  <si>
    <t>RBD-specific CD4 cells</t>
  </si>
  <si>
    <t>RBD-specific CD8 cells</t>
  </si>
  <si>
    <t>IgG antibodies vs RBD</t>
  </si>
  <si>
    <t xml:space="preserve">Flow cytometry after stimulation with peptide pool spanning RBD </t>
  </si>
  <si>
    <t>Unclear (0.00–0.12)</t>
  </si>
  <si>
    <t>Unclear (0.00–0.06)</t>
  </si>
  <si>
    <t>66 (50%)</t>
  </si>
  <si>
    <t>IgG antibodies vs S protein</t>
  </si>
  <si>
    <t>15,318.8 (9,486.8–24,736.0)</t>
  </si>
  <si>
    <t>0.16 (0–0.36)</t>
  </si>
  <si>
    <t>0.16 (0–0.37)</t>
  </si>
  <si>
    <t>0.04 (0–0.07)</t>
  </si>
  <si>
    <t>0.02 (0–0.04)</t>
  </si>
  <si>
    <t>Small group flag</t>
  </si>
  <si>
    <t>Sinovac</t>
  </si>
  <si>
    <t>CoronaVac</t>
  </si>
  <si>
    <t>NCT04352608</t>
  </si>
  <si>
    <t>https://clinicaltrials.gov/ct2/show/NCT04352608</t>
  </si>
  <si>
    <t>37.2 (mean)</t>
  </si>
  <si>
    <t>35.4 (mean)</t>
  </si>
  <si>
    <t>33.0 (mean)</t>
  </si>
  <si>
    <t>35 (median)</t>
  </si>
  <si>
    <t>39.2–40.0 depending on group (mean)</t>
  </si>
  <si>
    <t>30.8 (mean)</t>
  </si>
  <si>
    <t>40.6–44.3 depending on group (mean)</t>
  </si>
  <si>
    <t>1 (day 0) or 2 (days 0/21)</t>
  </si>
  <si>
    <t>2 (days 0/14 or 0/28)</t>
  </si>
  <si>
    <t>None at ≥25% prevalence</t>
  </si>
  <si>
    <t>Placebo (d0/14)</t>
  </si>
  <si>
    <t>3 μg (d0/14)</t>
  </si>
  <si>
    <t>6 μg (d0/14)</t>
  </si>
  <si>
    <t>Placebo (d0/28)</t>
  </si>
  <si>
    <t>3 μg (d0/28)</t>
  </si>
  <si>
    <t>6 μg (d0/28)</t>
  </si>
  <si>
    <t>Negative (&lt;1:8) to positive (≥1:8) or 4-fold rise if positive at baseline</t>
  </si>
  <si>
    <t>2 (2–2)</t>
  </si>
  <si>
    <t>Older age negatively correlated with post-vaccination antibody titres</t>
  </si>
  <si>
    <t>ChiCTR2000031809</t>
  </si>
  <si>
    <t>http://www.chictr.org.cn/showprojen.aspx?proj=52227</t>
  </si>
  <si>
    <t>Wuhan Institute of Biological Products/Sinopharm</t>
  </si>
  <si>
    <t>WIBP vaccine</t>
  </si>
  <si>
    <t>Inactivated vaccine adsorbed to 0.5-mg alum (inactivation using β-propiolactone)</t>
  </si>
  <si>
    <t>Xia; JAMA 2020</t>
  </si>
  <si>
    <t>https://jamanetwork.com/journals/jama/fullarticle/2769612</t>
  </si>
  <si>
    <t>10.1001/jama.2020.15543</t>
  </si>
  <si>
    <t>38 (40%)</t>
  </si>
  <si>
    <t>82 (37%)</t>
  </si>
  <si>
    <t>2 (days 0/14 or 0/21)</t>
  </si>
  <si>
    <t>3 (days 0/28/56)</t>
  </si>
  <si>
    <t>5 μg</t>
  </si>
  <si>
    <t>Placebo of aluminum hydroxide (n = 24)</t>
  </si>
  <si>
    <t>Placebo of aluminum hydroxide, d0/14 (n = 28) or d0/21 (n = 28)</t>
  </si>
  <si>
    <t>2.5 μg</t>
  </si>
  <si>
    <t>10 μg</t>
  </si>
  <si>
    <t>IgG antibodies vs inactivated virus</t>
  </si>
  <si>
    <t>14 days after dose 3</t>
  </si>
  <si>
    <t>5 (5–5)</t>
  </si>
  <si>
    <t>316 (218–457)</t>
  </si>
  <si>
    <t>206 (123–343)</t>
  </si>
  <si>
    <t>297 (208–424)</t>
  </si>
  <si>
    <t>5 μg (d0/14)</t>
  </si>
  <si>
    <t>5 μg (d0/21)</t>
  </si>
  <si>
    <t>14 days after dose 2</t>
  </si>
  <si>
    <t>Placebo (d0/21)</t>
  </si>
  <si>
    <t>74 (56–97)</t>
  </si>
  <si>
    <t>215 (157–296)</t>
  </si>
  <si>
    <t>415 (288–597)</t>
  </si>
  <si>
    <t>349 (258–472)</t>
  </si>
  <si>
    <t>311 (229–422)</t>
  </si>
  <si>
    <t>0/24 (0%)</t>
  </si>
  <si>
    <t>24/24 (100%)</t>
  </si>
  <si>
    <t>23/24 (96%)</t>
  </si>
  <si>
    <t>0/14 (0%)</t>
  </si>
  <si>
    <t>41/42 (98%)</t>
  </si>
  <si>
    <t>42/42 (100%)</t>
  </si>
  <si>
    <t>36/42 (86%)</t>
  </si>
  <si>
    <t>121 (95–154)</t>
  </si>
  <si>
    <t>247 (176–345)</t>
  </si>
  <si>
    <t>Blood lymphocyte subset distribution, Th1 cytokines, Th2 cytokines and Th17 cytokines before and 14 days after each injection (no antigen stimulation performed prior to measurement)</t>
  </si>
  <si>
    <t>18–55 or 65–85</t>
  </si>
  <si>
    <t>83 (43%)</t>
  </si>
  <si>
    <t>Lipid nanoparticle-formulated, nucleoside-modified mRNA vaccine encoding receptor binding domain (RBD; BNT162b1) or full-length pre-fusion spike (S) protein (BNT162b2)</t>
  </si>
  <si>
    <t>BNT162b1/BNT162b2</t>
  </si>
  <si>
    <t>Placebo (n = 39); 3 for each of the 13 vaccine/age subgroups</t>
  </si>
  <si>
    <t>35–37 for younger participants and 68–69 for older participants (median)</t>
  </si>
  <si>
    <t>Not available</t>
  </si>
  <si>
    <t xml:space="preserve">Phase II/III study with BNT162b2 at 30 μg in partipants 18–85 years of age (&lt;a href="https://clinicaltrials.gov/ct2/show/NCT04368728" target="_blank"&gt;NCT04368728&lt;/a&gt;) </t>
  </si>
  <si>
    <t>NA</t>
  </si>
  <si>
    <t>IgG antibodies vs S1 protein (18–55y)</t>
  </si>
  <si>
    <t>10 μg b1 (RBD)</t>
  </si>
  <si>
    <t>20 μg b1 (RBD)</t>
  </si>
  <si>
    <t>30 μg b1 (RBD)</t>
  </si>
  <si>
    <t>10 μg b2 (S)</t>
  </si>
  <si>
    <t>20 μg b2 (S)</t>
  </si>
  <si>
    <t>30 μg b2 (S)</t>
  </si>
  <si>
    <t>IgG antibodies vs S1 protein (65–85y)</t>
  </si>
  <si>
    <t>Neutralising antibodies vs SARS-CoV-2 (18–55y)</t>
  </si>
  <si>
    <t>Neutralising antibodies vs SARS-CoV-2 (65–85y)</t>
  </si>
  <si>
    <t>Replication-deficient Ad5 vector containing optimised full-length spike (S) protein</t>
  </si>
  <si>
    <t>Replication-deficient simian adenovirus vector containing codon-optimised spike (S) protein</t>
  </si>
  <si>
    <t>Recombinant nanoparticle vaccine consisting of full-length spike (S) protein, administered with or without saponin-based Matrix-M1 adjuvant</t>
  </si>
  <si>
    <t>Phase II randomised controlled, dose-finding trial</t>
  </si>
  <si>
    <t>Phase I/II randomised controlled, dose-finding trial</t>
  </si>
  <si>
    <t>Phase I randomised controlled, dose-finding trial</t>
  </si>
  <si>
    <t>41.2 (mean)</t>
  </si>
  <si>
    <t>43.5 (mean)</t>
  </si>
  <si>
    <t>2 (days 1/21); Dose 2 was not admistered in the 100 μg group (see below)</t>
  </si>
  <si>
    <t>Average age, years</t>
  </si>
  <si>
    <t>2 (days 1/21)</t>
  </si>
  <si>
    <t>Based on the reactogenicity profile of the 100 μg group at dose 1 (higher than lower dose groups) and of the 30 μg group at dose 2 (higher than dose 1), a second dose was not administered in the 100 μg group</t>
  </si>
  <si>
    <t>4,813 (2,535–8,416)</t>
  </si>
  <si>
    <t>27,872 (19,025–39,528)</t>
  </si>
  <si>
    <t>30 μg</t>
  </si>
  <si>
    <t>Geometric mean concentration (95% CI)</t>
  </si>
  <si>
    <t>SARS-CoV-2 virus neutralisation test (mNeonGreen reporter strain, Vero CCL81 cells), 50% inhibitory dilution</t>
  </si>
  <si>
    <t>1 (day 1) or 2 (days 1/22)</t>
  </si>
  <si>
    <t>Day 28 (7 days after dose 2); second dose not administered for 100 μg group; data from different timepoints combined for placebo recipients</t>
  </si>
  <si>
    <t>RBD-specific CD4 cells expressing IFNγ as fraction of total circulating CD4 cells (Th1 phenotype)</t>
  </si>
  <si>
    <t>Luminex immunoassay</t>
  </si>
  <si>
    <t>806.0 (528.2–1,229.9)</t>
  </si>
  <si>
    <t>1,445.8 (935.5–2,234.5)</t>
  </si>
  <si>
    <t>1,013.3 (468.2–2,192.7)</t>
  </si>
  <si>
    <t>1,444.7 (882.8–2,364.3)</t>
  </si>
  <si>
    <t>2,275.9 (1,231.3–4,206.6)</t>
  </si>
  <si>
    <t>820.0 (473.4–1,420.5)</t>
  </si>
  <si>
    <t>CD4/CD8 cells expressing TNFα</t>
  </si>
  <si>
    <t>IgG antibodies targeting S protein</t>
  </si>
  <si>
    <t>IFNγ-expressing T cells</t>
  </si>
  <si>
    <t>IFNγ-expressing CD4 T cells</t>
  </si>
  <si>
    <t>IFNγ-expressing CD8 T cells</t>
  </si>
  <si>
    <t>28/36 (78%)</t>
  </si>
  <si>
    <t>ELISpot of PBMCs stimulated with S protein peptide pools</t>
  </si>
  <si>
    <t>Flow cytometry after stimulation by S protein peptide pools</t>
  </si>
  <si>
    <t>Mean % CD4 cells expressing IFNγ (95% CI)</t>
  </si>
  <si>
    <t>Mean % CD8 cells expressing IFNγ (95% CI)</t>
  </si>
  <si>
    <t>Low dose (5 × 10&lt;sup&gt;10&lt;/sup&gt; viral particles) and middle dose (1 × 10&lt;sup&gt;11&lt;/sup&gt; viral particles) selected for phase II trial (&lt;a href="https://clinicaltrials.gov/ct2/show/NCT04341389" target="_blank"&gt;NCT04341389&lt;/a&gt;)</t>
  </si>
  <si>
    <t>995.2 (853.8–1,160.1)</t>
  </si>
  <si>
    <t>826.7 (638.3–1,070.7)</t>
  </si>
  <si>
    <t>Absence to presence of ≥5 IFNγ+ cells per 10k PBMCs and 2-fold increase over baseline</t>
  </si>
  <si>
    <t xml:space="preserve">Mean IFNγ+ cells per 10,000 PBMCs (95% CI) </t>
  </si>
  <si>
    <t xml:space="preserve">Median IFNγ+ cells per 10,000 PBMCs (IQR) </t>
  </si>
  <si>
    <t>Reduced antibody and T-cell responses observed among individuals with high pre-existing Ad5 immunity</t>
  </si>
  <si>
    <t>Older age negatively correlated with antibody responses at both doses</t>
  </si>
  <si>
    <t>2 (days 1/29)</t>
  </si>
  <si>
    <t>IgG antibodies vs RBD (ELISA)</t>
  </si>
  <si>
    <t>Flow cytometry after stimulation by peptide pool S2 (C-terminus to furin cleavage site)</t>
  </si>
  <si>
    <t>Flow cytometry after stimulation by peptide pool S1 (N-terminus to furin cleavage site)</t>
  </si>
  <si>
    <t>IFNγ-expressing CD4 T cells (Th1 phenotype)</t>
  </si>
  <si>
    <t>CD4 T cells expressing IFNγ, TNF or IL2  (Th1 phenotype)</t>
  </si>
  <si>
    <t>0.02 (0.02–0.03)</t>
  </si>
  <si>
    <t>CD8 T cells expressing IFNγ, TNF or IL2</t>
  </si>
  <si>
    <t>Median % CD4 cells (IQR)</t>
  </si>
  <si>
    <t>Median % CD8 cells (IQR)</t>
  </si>
  <si>
    <t>T-cell responses on study day 29</t>
  </si>
  <si>
    <t>Phase II evaluating 50 μg and 100 μg ongoing at time of publication (&lt;a href="https://clinicaltrials.gov/ct2/show/NCT04405076" target="_blank"&gt;NCT04405076&lt;/a&gt;)</t>
  </si>
  <si>
    <t>CD4 T cells expressing IL4 or IL13  (Th2 phenotype)</t>
  </si>
  <si>
    <t>IL5-expressing CD4 cells (Th2 phenotype)</t>
  </si>
  <si>
    <t>Flow cytometry after stimulation by recombinant S protein</t>
  </si>
  <si>
    <t>Mean % CD4 cells (range)</t>
  </si>
  <si>
    <t>1 (day 0) or 2 (days 0/28)</t>
  </si>
  <si>
    <t>1 (1–2.3)</t>
  </si>
  <si>
    <t>639.2 (360–792.2)</t>
  </si>
  <si>
    <t>Day 28 for 1-dose groups; day 56 for 2-dose group (28 days after dose 2)</t>
  </si>
  <si>
    <t>Day 28 for 1-dose groups; day 42 for 2-dose group (14 days after dose 2)</t>
  </si>
  <si>
    <t>450.9 (212–627.5)</t>
  </si>
  <si>
    <t>Antibody responses measured on days 0, 7, 14, 28, 35, 42 and 56 (depending on group)</t>
  </si>
  <si>
    <t>Antibody responses on days 7, 21 and 28</t>
  </si>
  <si>
    <t>Antibody responses measured on study days 15, 29, 36, 43 and 57</t>
  </si>
  <si>
    <t>Antibody responses measured on days 14 and 28</t>
  </si>
  <si>
    <t>Antibody and T-cell responses measured on days 14 and 28</t>
  </si>
  <si>
    <t>Antibody responses measured on study days 8, 22, 29 and 43</t>
  </si>
  <si>
    <t>Median titre, ID50 (IQR)</t>
  </si>
  <si>
    <t>Lentivirus pseudovirus neutralisation test (HEK 293 ACE2-transfected cells)</t>
  </si>
  <si>
    <t>ELISpot of PBMCs stimulated with peptide pools</t>
  </si>
  <si>
    <t>MenACWY</t>
  </si>
  <si>
    <t>1 x ChAdOx1</t>
  </si>
  <si>
    <t>2 x ChAdOx1</t>
  </si>
  <si>
    <t>108 (90.8–150.2)</t>
  </si>
  <si>
    <t>554.3 (311.3–1,017.7)</t>
  </si>
  <si>
    <t>614 (437.3–666)</t>
  </si>
  <si>
    <t>Detectable neutralising antibodies post-vaccination</t>
  </si>
  <si>
    <t>Microneutralisation assay (99% inhibitory dilution, Vero E6 cells)</t>
  </si>
  <si>
    <t>Plaque-reduction neutralisation test (50% inhibitory dilution, Vero E6 cells)</t>
  </si>
  <si>
    <t>Antibody responses measured on study days 4, 14, 21, 28, 32, 42, 56, 60 and 70</t>
  </si>
  <si>
    <t>RBD-specific CD4 cells expressing IL4 as fraction of total circulating CD4 cells (Th2 phenotype)</t>
  </si>
  <si>
    <t>CD4/CD8 cells expressing IL2</t>
  </si>
  <si>
    <t>Unclear (pooled)</t>
  </si>
  <si>
    <t>Day 28 (7 days after dose 2); data from different timepoints combined for placebo recipients</t>
  </si>
  <si>
    <t>Phase II study in South Africa (&lt;a href="https://clinicaltrials.gov/ct2/show/NCT04533399" target="_blank"&gt;NCT04533399&lt;/a&gt;) registered shortly after publication</t>
  </si>
  <si>
    <t>Antibody responses measured on study days 7, 21, 28 and 35 (depending on group)</t>
  </si>
  <si>
    <t>Gamaleya Research Institute</t>
  </si>
  <si>
    <t>Russia</t>
  </si>
  <si>
    <t>NCT04437875</t>
  </si>
  <si>
    <t>NCT04436471</t>
  </si>
  <si>
    <t>https://clinicaltrials.gov/ct2/show/NCT04436471</t>
  </si>
  <si>
    <t>https://clinicaltrials.gov/ct2/show/NCT04437875</t>
  </si>
  <si>
    <t>10.1016/ S0140-6736(20)31866-3</t>
  </si>
  <si>
    <t>Logunov; Lancet 2020</t>
  </si>
  <si>
    <t>https://www.thelancet.com/journals/lancet/article/PIIS0140-6736(20)31866-3/fulltext</t>
  </si>
  <si>
    <t>Gamaleya Gam-COVID-Vac phase I/II</t>
  </si>
  <si>
    <t>Phase I/II open-label, non-randomised trial</t>
  </si>
  <si>
    <t>Phase I open-label, non-randomised, dose-finding trial</t>
  </si>
  <si>
    <t>Phase I/II open-label, non-randomised, dose-finding trial</t>
  </si>
  <si>
    <t>25.3–31.4 depending on group (mean)</t>
  </si>
  <si>
    <t>53 (70%)</t>
  </si>
  <si>
    <t>Gam-COVID-Vac/Gam-COVID-Vac-Lyo</t>
  </si>
  <si>
    <t>Recombinant Ad26 (prime) and recombinant Ad5 (boost) viruses expressing the gene for spike (S) protein, either in frozen formulation (Gam-COVID-Vac; NCT04436471) or lyophilised formulation (Gam-COVID-Vac-Lyo; NCT04437875)</t>
  </si>
  <si>
    <t>Frozen, 1 x rAd26</t>
  </si>
  <si>
    <t>Frozen, rAd26/rAd5</t>
  </si>
  <si>
    <t>Frozen, 1 x rAd5</t>
  </si>
  <si>
    <t>Lyo, 1 x rAd26</t>
  </si>
  <si>
    <t>Lyo, 1 x rAd5</t>
  </si>
  <si>
    <t>Lyo, rAd26/rAd5</t>
  </si>
  <si>
    <t>9/9 (100%)</t>
  </si>
  <si>
    <t>1,866 (1,112–3,132)</t>
  </si>
  <si>
    <t>2,352 (1,052–5,255)</t>
  </si>
  <si>
    <t>1,372 (865.5–2,744)</t>
  </si>
  <si>
    <t>2,963 (1,366–6,426)</t>
  </si>
  <si>
    <t>Day 28 for 1-dose groups; day 42 for 2-dose group (21 days after dose 2)</t>
  </si>
  <si>
    <t>14,703 (9,576–22,576)</t>
  </si>
  <si>
    <t>11,143 (7,786–15,947)</t>
  </si>
  <si>
    <t>6/9 (67%)</t>
  </si>
  <si>
    <t>5/9 (56%)</t>
  </si>
  <si>
    <t>8/9 (89%)</t>
  </si>
  <si>
    <t>4.29 (1.95–9.44)</t>
  </si>
  <si>
    <t>6.30 (2.33–17.07)</t>
  </si>
  <si>
    <t>3.67 (1.58–8.57)</t>
  </si>
  <si>
    <t>1.25 (1.25–1.25)</t>
  </si>
  <si>
    <t>49.25 (33.17–73.12)</t>
  </si>
  <si>
    <t>45.95 (32.11–65.76)</t>
  </si>
  <si>
    <t>1 (day 0) or 2 (rAd26 on day 0, rAd5 on day 21)</t>
  </si>
  <si>
    <t>IgG antibodies targeting S1 subunit</t>
  </si>
  <si>
    <t>Antibody responses measured on study days 0, 14, 21, 28 and 42 (depending on group)</t>
  </si>
  <si>
    <t>Microneutralisation assay (50% inhibitory dilution, Vero E6 cells)</t>
  </si>
  <si>
    <t>Detectable antibodies post-vaccination (titre ≥5)</t>
  </si>
  <si>
    <t>Detectable antibodies post-vaccination (titre ≥25)</t>
  </si>
  <si>
    <t>Flow cytometry after stimulation by recombinant RBD</t>
  </si>
  <si>
    <t>Median % of proliferating cells (IQR)</t>
  </si>
  <si>
    <t>0.00 (0.00–0.10)</t>
  </si>
  <si>
    <t>0.60 (0.00–1.45)</t>
  </si>
  <si>
    <t>1.10 (0.60–2.75)</t>
  </si>
  <si>
    <t>0.20 (0.00–2.60)</t>
  </si>
  <si>
    <t>1.60 (0.00–2.35)</t>
  </si>
  <si>
    <t>0.00 (0.00–0.05)</t>
  </si>
  <si>
    <t>0.30 (0.00–1.00)</t>
  </si>
  <si>
    <t>1.40 (0.40–2.05)</t>
  </si>
  <si>
    <t>0.40 (0.00–2.10)</t>
  </si>
  <si>
    <t>0.80 (0.00–1.90)</t>
  </si>
  <si>
    <t>1.08 (1.02–1.30)</t>
  </si>
  <si>
    <t>1.04 (1.00–1.14)</t>
  </si>
  <si>
    <t>1.14 (1.05–1.21)</t>
  </si>
  <si>
    <t>1.07 (1.00–1.55)</t>
  </si>
  <si>
    <t>4.58 (2.35–10.88)</t>
  </si>
  <si>
    <t>5.79 (2.30–30.46)</t>
  </si>
  <si>
    <t>6.28 (1.67–47.63)</t>
  </si>
  <si>
    <t>19.47 (14.46–325.7)</t>
  </si>
  <si>
    <t>0.00 (0.00–0.08)</t>
  </si>
  <si>
    <t>2.50 (0.20–3.28)</t>
  </si>
  <si>
    <t>1.30 (0.33–2.28)</t>
  </si>
  <si>
    <t>1.30 (0.20–3.50)</t>
  </si>
  <si>
    <t>1.10 (0.40–2.30)</t>
  </si>
  <si>
    <t>1.04 (1.00–1.12)</t>
  </si>
  <si>
    <t>1.10 (1.00–1.17)</t>
  </si>
  <si>
    <t>12.72 (5.39–41.94)</t>
  </si>
  <si>
    <t>5.71 (2.62–22.71)</t>
  </si>
  <si>
    <t>18/20 (90%)</t>
  </si>
  <si>
    <t>4/9 (67%)</t>
  </si>
  <si>
    <t>Day 28 for 1-dose groups; day 28 for 2-dose group (7 days after dose 2)</t>
  </si>
  <si>
    <t>Fold-increase in IFNγ following stimulation</t>
  </si>
  <si>
    <t>Higher fold-increase in IFNγ post-vaccination vs pre-vaccination</t>
  </si>
  <si>
    <t>Higher proliferation % post-vaccination vs pre-vaccination</t>
  </si>
  <si>
    <t>ELISA for IFNγ release by PBMCs stimulated with RBD</t>
  </si>
  <si>
    <t>RBD-induced IFNγ production</t>
  </si>
  <si>
    <t>10.80 (4.39–26.60)</t>
  </si>
  <si>
    <t>Phase III study approved but not yet recruiting at the time of publication (&lt;a href="https://clinicaltrials.gov/ct2/show/NCT04530396" target="_blank"&gt;NCT04530396&lt;/a&gt;); production likely to be biased towards frozen formulation given extra time and resources required for production of lyophilised formulation</t>
  </si>
  <si>
    <t>NCT04436276</t>
  </si>
  <si>
    <t>https://clinicaltrials.gov/ct2/show/NCT04436276</t>
  </si>
  <si>
    <t>Phase I/IIa randomised controlled trial</t>
  </si>
  <si>
    <t>Belgium, USA</t>
  </si>
  <si>
    <t>1 (day 1) or 2 (days 1/57)</t>
  </si>
  <si>
    <t>26 (25–31)</t>
  </si>
  <si>
    <t>CD4 T cells expressing IFNγ and/or IL2 (Th1 phenotype)</t>
  </si>
  <si>
    <t>CD8 T cells expressing IFNγ and/or IL2 (Th1 phenotype)</t>
  </si>
  <si>
    <t>15 days after dose 1</t>
  </si>
  <si>
    <t>0.08 (0.05–0.16)</t>
  </si>
  <si>
    <t>0.11 (0.07–0.16)</t>
  </si>
  <si>
    <t>Detectable Th1 response</t>
  </si>
  <si>
    <t>Detectable Th2 response</t>
  </si>
  <si>
    <t>0.07 (0.03–0.19)</t>
  </si>
  <si>
    <t>0.09 (0.05–0.19)</t>
  </si>
  <si>
    <t>Detectable CD8 T-cell response</t>
  </si>
  <si>
    <t>Absence to presence of detectable antibodies (50.3 EU/ml cut-off) or 4-fold rise if positive at baseline</t>
  </si>
  <si>
    <t>Absence to presence of detectable antibodies (58 ID50 cut-off) or 4-fold rise if positive at baseline</t>
  </si>
  <si>
    <t>Intracellular cytokine staining after stimulation by recombinant S protein peptide pool</t>
  </si>
  <si>
    <t>Mulligan; Nature 2020</t>
  </si>
  <si>
    <t>https://www.nature.com/articles/s41586-020-2639-4</t>
  </si>
  <si>
    <t>10.1038/s41586-020-2639-4</t>
  </si>
  <si>
    <t>Keech; NEJM 2020</t>
  </si>
  <si>
    <t>https://www.nejm.org/doi/full/10.1056/NEJMoa2026920</t>
  </si>
  <si>
    <t>10.1056/NEJMoa2026920</t>
  </si>
  <si>
    <t>Sahin; Nature 2020</t>
  </si>
  <si>
    <t>https://www.nature.com/articles/s41586-020-2814-7</t>
  </si>
  <si>
    <t>10.1038/s41586-020-2814-7</t>
  </si>
  <si>
    <t>Lipid nanoparticle-encapsulated mRNA vaccine encoding pre-fusion spike (S) protein</t>
  </si>
  <si>
    <t>Lipid nanoparticle-encapsulated,mRNA vaccine encoding pre-fusion spike (S) protein</t>
  </si>
  <si>
    <t>https://www.nejm.org/doi/full/10.1056/NEJMoa2028436</t>
  </si>
  <si>
    <t>10.1056/NEJMoa2028436</t>
  </si>
  <si>
    <t>68.7 (mean)</t>
  </si>
  <si>
    <t>19 (48%)</t>
  </si>
  <si>
    <t>Subgroup 1: 56–70, Subgroup 2: ≥71</t>
  </si>
  <si>
    <t>56–70y: 25 μg</t>
  </si>
  <si>
    <t>56–70y: 100 μg</t>
  </si>
  <si>
    <t>≥71y: 25 μg</t>
  </si>
  <si>
    <t>≥71y: 100 μg</t>
  </si>
  <si>
    <t>189 (76–466)</t>
  </si>
  <si>
    <t>111 (55–222)</t>
  </si>
  <si>
    <t>655 (270–1,591)</t>
  </si>
  <si>
    <t>953 (493–1,842)</t>
  </si>
  <si>
    <t>323,945 (182,202–575,958)</t>
  </si>
  <si>
    <t>1,128,391 (636,087–2,001,717)</t>
  </si>
  <si>
    <t>1,183,066 (379,698–3,686,201)</t>
  </si>
  <si>
    <t>3,638,522 (1,316,233–10,058,130)</t>
  </si>
  <si>
    <t>878 (516–1,494)</t>
  </si>
  <si>
    <t>317 (181–557)</t>
  </si>
  <si>
    <t>92 (45–188)</t>
  </si>
  <si>
    <t>86 (44–171)</t>
  </si>
  <si>
    <t>324 (212–496)</t>
  </si>
  <si>
    <t>242 (147–399)</t>
  </si>
  <si>
    <t>614D lentivirus pseudovirus neutralisation test (50% inhibitory dilution)</t>
  </si>
  <si>
    <t>Mean % CD4 cells (95% CI)</t>
  </si>
  <si>
    <t>-0.001 (-0.012–0.010)</t>
  </si>
  <si>
    <t>0.004 (-0.004–0.012)</t>
  </si>
  <si>
    <t>0.008 (-0.002–0.018)</t>
  </si>
  <si>
    <t>0.004 (-0.002–0.010)</t>
  </si>
  <si>
    <t>0.264 (0.096–0.433)</t>
  </si>
  <si>
    <t>0.095 (0.061–0.129)</t>
  </si>
  <si>
    <t>0.336 (0.196–0.476)</t>
  </si>
  <si>
    <t>0.317 (0.162–0.472)</t>
  </si>
  <si>
    <t>0.001 (-0.001–0.004)</t>
  </si>
  <si>
    <t>0.009 (-0.007–0.025)</t>
  </si>
  <si>
    <t>0.000 (0.000–0.000)</t>
  </si>
  <si>
    <t>0.002 (-0.001–0.005)</t>
  </si>
  <si>
    <t>0.022 (0.012–0.033)</t>
  </si>
  <si>
    <t>0.015 (0.009–0.021)</t>
  </si>
  <si>
    <t>0.029 (0.010–0.047)</t>
  </si>
  <si>
    <t>0.023 (0.011–0.035)</t>
  </si>
  <si>
    <t>Mean % CD8 cells (95% CI)</t>
  </si>
  <si>
    <t>-0.004 (-0.022–0.013)</t>
  </si>
  <si>
    <t>0.006 (-0.005–0.017)</t>
  </si>
  <si>
    <t>0.002 (-0.007–0.011)</t>
  </si>
  <si>
    <t>-0.005 (-0.024–0.014)</t>
  </si>
  <si>
    <t>0.089 (-0.025–0.202)</t>
  </si>
  <si>
    <t>0.035 (0.005–0.065)</t>
  </si>
  <si>
    <t>0.075 (0.031–0.119)</t>
  </si>
  <si>
    <t>0.128 (-0.014–0.270)</t>
  </si>
  <si>
    <t>614G lentivirus pseudovirus neutralisation test</t>
  </si>
  <si>
    <t>Focus reduction neutralisation test (mNeonGreen)</t>
  </si>
  <si>
    <t>Nanoluciferase high-throughput neutralisation assay</t>
  </si>
  <si>
    <t>Phase III evaluating 100 μg ongoing at time of publication (&lt;a href="https://clinicaltrials.gov/ct2/show/NCT04470427" target="_blank"&gt;NCT04470427&lt;/a&gt;)</t>
  </si>
  <si>
    <t>Healthy adults aged ≥56 years</t>
  </si>
  <si>
    <t>Jackson; NEJM 2020</t>
  </si>
  <si>
    <t>Anderson; NEJM 2020</t>
  </si>
  <si>
    <t>9/11 (82%)</t>
  </si>
  <si>
    <t>11/11 (100%)</t>
  </si>
  <si>
    <t>8/11 (73%)</t>
  </si>
  <si>
    <t>7/10 (70%)</t>
  </si>
  <si>
    <t>60 (pooled)</t>
  </si>
  <si>
    <t>1.6 (1.1–2.1)</t>
  </si>
  <si>
    <t>3,920 (1,915–8,023)</t>
  </si>
  <si>
    <t>6,707 (3,383–13,296)</t>
  </si>
  <si>
    <t>12,431 (7,900–19,559)</t>
  </si>
  <si>
    <t>18,289 (10,029–33,350)</t>
  </si>
  <si>
    <t>62 (31–123)</t>
  </si>
  <si>
    <t>126 (57–276)</t>
  </si>
  <si>
    <t>157 (86–288)</t>
  </si>
  <si>
    <t>333 (176–631)</t>
  </si>
  <si>
    <t>4/9 (44%)</t>
  </si>
  <si>
    <t>0.06 (0.00–0.31)</t>
  </si>
  <si>
    <t>Unclear (0.00–0.04)</t>
  </si>
  <si>
    <t>0.05 (0.00–0.29)</t>
  </si>
  <si>
    <t>0.03 (0.00–0.06)</t>
  </si>
  <si>
    <t>Unclear (0.00–0.02)</t>
  </si>
  <si>
    <t>0.10 (0.00–0.19)</t>
  </si>
  <si>
    <t>0.02 (0.00–0.08)</t>
  </si>
  <si>
    <t>0.01 (0.00–0.01)</t>
  </si>
  <si>
    <t>0.01 (0.00–0.07)</t>
  </si>
  <si>
    <t>0.03 (0.00–0.28)</t>
  </si>
  <si>
    <t>0.01 (0.00–0.03)</t>
  </si>
  <si>
    <t>Unclear (0.00–0.07)</t>
  </si>
  <si>
    <t>Unclear (0.00–0.09)</t>
  </si>
  <si>
    <t>Unclear (0.00–0.08)</t>
  </si>
  <si>
    <t>Unclear (0.00–0.10)</t>
  </si>
  <si>
    <t>0.22 (0.00–0.48)</t>
  </si>
  <si>
    <t>0.01 (0.00–0.05)</t>
  </si>
  <si>
    <t>0.28 (0.00–1.80)</t>
  </si>
  <si>
    <t>0.51 (0.00–2.23)</t>
  </si>
  <si>
    <t>1.44 (0.00–3.86)</t>
  </si>
  <si>
    <t>RBD-specific CD4 and CD8 cells expressing IL2</t>
  </si>
  <si>
    <t>Phase II/III trial (&lt;a href="https://clinicaltrials.gov/ct2/show/NCT04368728" target="_blank"&gt;NCT04368728&lt;/a&gt;) ongoing at the time of publication</t>
  </si>
  <si>
    <t xml:space="preserve">Further evaluation of candidate as part of phase II/III trial (&lt;a href="https://clinicaltrials.gov/ct2/show/NCT04368728" target="_blank"&gt;NCT04368728&lt;/a&gt;) </t>
  </si>
  <si>
    <t>Day 43 (21 days after boost or 42 days after primary vaccination, depending on group); pre-vaccination data combined across study groups</t>
  </si>
  <si>
    <t>755 (521–1,094)</t>
  </si>
  <si>
    <t>17 (12–25)</t>
  </si>
  <si>
    <t>Day 29 (7 days after boost or 28 days after primary vaccination , depending on group)</t>
  </si>
  <si>
    <t>Release of TNF, IL1β, IL12p70, IL4 and IL5 from PBMCs stimulated with RBD</t>
  </si>
  <si>
    <t>Breadth of immune response explored using a vesicular stomatitis virus pseudoparticle neutralisation assay for a panel of 17 pseudo-typed viruses</t>
  </si>
  <si>
    <t>RBD-specific CD8 cells expressing IFNγ as fraction of total circulating CD8 cells</t>
  </si>
  <si>
    <t>30 (50%)</t>
  </si>
  <si>
    <t>37.5 (mean)</t>
  </si>
  <si>
    <t>Based on the reactogenicity profile of the 50 μg boost dose, a second dose was not administered at 60 μg</t>
  </si>
  <si>
    <t>Chinese Academy of Medical Sciences</t>
  </si>
  <si>
    <t>NCT04412538</t>
  </si>
  <si>
    <t>Inactivated vaccine (variant KMS-1) adsorbed to 0.25-mg aluminium hydroxide (inactivation using formaldehyde followed by β-propiolactone)</t>
  </si>
  <si>
    <t>CAMS vaccine</t>
  </si>
  <si>
    <t>Placebo of aluminum hydroxide, d0/14 (n = 24) or d0/28 (n = 24)</t>
  </si>
  <si>
    <t>100 EU (d0/14)</t>
  </si>
  <si>
    <t>150 EU (d0/14)</t>
  </si>
  <si>
    <t>100 EU (d0/28)</t>
  </si>
  <si>
    <t>150 EU (d0/28)</t>
  </si>
  <si>
    <t>28 days after dose 2</t>
  </si>
  <si>
    <t>Microtitration cytopathic effect assay (Vero cells)</t>
  </si>
  <si>
    <t>Absence to presence of detectable antibodies</t>
  </si>
  <si>
    <t>Absence to presence of detectable antibodies (≥1:4)</t>
  </si>
  <si>
    <t>Antibody responses measured on days 7, 14 and 28 post-immunisation (depending on group)</t>
  </si>
  <si>
    <t>0%</t>
  </si>
  <si>
    <t>93%</t>
  </si>
  <si>
    <t>Pl. (d0/14)</t>
  </si>
  <si>
    <t>Pl. (d0/28)</t>
  </si>
  <si>
    <t>BIBP BBIBP-CorV phase I</t>
  </si>
  <si>
    <t>Beijing Institute of Biological Products/Sinopharm</t>
  </si>
  <si>
    <t>Inactivated vaccine (variant HB02) administered with aluminium hydroxide adjuvant (inactivation using β-propiolactone)</t>
  </si>
  <si>
    <t>ChiCTR2000032459</t>
  </si>
  <si>
    <t>http://www.chictr.org.cn/historyversionpuben.aspx?regno=ChiCTR2000032459</t>
  </si>
  <si>
    <t>Xia; Lancet ID 2020</t>
  </si>
  <si>
    <t>https://www.sciencedirect.com/science/article/pii/S1473309920308318?via%3Dihub</t>
  </si>
  <si>
    <t>10.1016/ S1473-3099(20)30831-8</t>
  </si>
  <si>
    <t>Subgroup 1: 18–59, Subgroup 2: ≥60</t>
  </si>
  <si>
    <t>53.7 (mean)</t>
  </si>
  <si>
    <t>90 (47%)</t>
  </si>
  <si>
    <t>BBIBP-CorV</t>
  </si>
  <si>
    <t>2 (days 0/28)</t>
  </si>
  <si>
    <t>18–59y: 2 μg (n = 24), 18–59y: 4 μg (n = 24), 18–59y: 8 μg (n = 24), ≥60y: 2 μg (n = 24), ≥60y: 4 μg (n = 24), ≥60y: 8 μg (n = 24)</t>
  </si>
  <si>
    <t>Placebo of saline containing aluminium hydroxide adjuvant (n = 48); 8 per dose/age subgroup</t>
  </si>
  <si>
    <t>18–59y: 2 μg</t>
  </si>
  <si>
    <t>≥60y: 2 μg</t>
  </si>
  <si>
    <t>18–59y: 4 μg</t>
  </si>
  <si>
    <t>≥60y: 4 μg</t>
  </si>
  <si>
    <t>18–59y: 8 μg</t>
  </si>
  <si>
    <t>≥60y: 8 μg</t>
  </si>
  <si>
    <t>Neutralisation assay (50% inhibitory dilution)</t>
  </si>
  <si>
    <t>87.7 (64.9–118.6)</t>
  </si>
  <si>
    <t>80.7 (65.4–99.6)</t>
  </si>
  <si>
    <t>228.7 (186.1–281.1)</t>
  </si>
  <si>
    <t>211.2 (158.9–280.6)</t>
  </si>
  <si>
    <t>2.1 (2.0–2.3)</t>
  </si>
  <si>
    <t>2.1 (2.0–2.2)</t>
  </si>
  <si>
    <t>2.5 (2.1–2.9)</t>
  </si>
  <si>
    <t>2.2 (1.9–2.3)</t>
  </si>
  <si>
    <t>2.3 (2.0–2.6)</t>
  </si>
  <si>
    <t>0/23 (0%)</t>
  </si>
  <si>
    <t>23/23 (100%)</t>
  </si>
  <si>
    <t>Phase III study in UAE ongoing at the time of publication (&lt;a href="http://www.chictr.org.cn/showprojen.aspx?proj=56651" target="_blank"&gt;ChiCTR2000034780&lt;/a&gt;)</t>
  </si>
  <si>
    <t>Reported alongside phase II results; phase III study in UAE ongoing at the time of publication (&lt;a href="http://www.chictr.org.cn/showprojen.aspx?proj=56651" target="_blank"&gt;ChiCTR2000034780&lt;/a&gt;)</t>
  </si>
  <si>
    <t>131.5 (108.2–159.7)</t>
  </si>
  <si>
    <t>41.7 (mean)</t>
  </si>
  <si>
    <t>203 (45%)</t>
  </si>
  <si>
    <t>1 (day 0 ) or 2 (days 0/14, 0/21 or 0/28)</t>
  </si>
  <si>
    <t>Placebo of saline containing aluminium hydroxide adjuvant (n = 112); 28 per dose/schedule subgroup</t>
  </si>
  <si>
    <t>8 μg at d0</t>
  </si>
  <si>
    <t>4 μg at d0/21</t>
  </si>
  <si>
    <t>4 μg at d0/14</t>
  </si>
  <si>
    <t>4 μg at d0/28</t>
  </si>
  <si>
    <t>28 days after final dose</t>
  </si>
  <si>
    <t>14.7 (11.6–18.8)</t>
  </si>
  <si>
    <t>282.7 (221.2–361.4)</t>
  </si>
  <si>
    <t>218.0 (181.8–261.3)</t>
  </si>
  <si>
    <t>2.1 (2.0–2.1)</t>
  </si>
  <si>
    <t>2.0 (2.0–2.0)</t>
  </si>
  <si>
    <t>0/83 (0%)</t>
  </si>
  <si>
    <t>84/84 (100%)</t>
  </si>
  <si>
    <t>39/39 (100%)</t>
  </si>
  <si>
    <t>83/83 (100%)</t>
  </si>
  <si>
    <t>169.5 (132.2–217.1)</t>
  </si>
  <si>
    <t>Antibody responses measured on day 14 post-immunisation</t>
  </si>
  <si>
    <t>Antibody responses measured on study days 0, 7, 14, 28, 32 and 42</t>
  </si>
  <si>
    <t>Neutralising antibodies against multiple SARS-CoV-2 variants (35C, 56Y, 834Y, HN97, F13, HB01, BJ01, CQ01, QD01, P7)</t>
  </si>
  <si>
    <t>Phase III studies in Middle East (&lt;a href="https://clinicaltrials.gov/ct2/show/NCT04510207" target="_blank"&gt;NCT04510207&lt;/a&gt;) and Argentina (&lt;a href="https://clinicaltrials.gov/ct2/show/NCT04560881" target="_blank"&gt;NCT04560881&lt;/a&gt;) ongoing at time of publication</t>
  </si>
  <si>
    <t>Reported alongside phase II results; phase III studies in Middle East (&lt;a href="https://clinicaltrials.gov/ct2/show/NCT04510207" target="_blank"&gt;NCT04510207&lt;/a&gt;) and Argentina (&lt;a href="https://clinicaltrials.gov/ct2/show/NCT04560881" target="_blank"&gt;NCT04560881&lt;/a&gt;) ongoing at time of publication</t>
  </si>
  <si>
    <t>18–59y: Pl.</t>
  </si>
  <si>
    <t>≥60y: Pl.</t>
  </si>
  <si>
    <t>https://www.nejm.org/doi/full/10.1056/NEJMoa2027906</t>
  </si>
  <si>
    <t>10.1056/NEJMoa2027906</t>
  </si>
  <si>
    <t>Based on the reactogenicity profile of the 100 μg BNT162b1 group at dose 1 (higher than lower dose groups) and of the 30 μg BNT162b1 group at dose 2 (higher than dose 1), a second dose was not administered in the 100 μg BNT162b1 group (as reported by Mulligan; Nature 2020)</t>
  </si>
  <si>
    <t>5,120 (2,100–9,609)</t>
  </si>
  <si>
    <t>7,480 (5,000–10,698)</t>
  </si>
  <si>
    <t>13940 (9,442–24,949)</t>
  </si>
  <si>
    <t>4,717 (2,838–7,189)</t>
  </si>
  <si>
    <t>7,367 (4,158–17,122)</t>
  </si>
  <si>
    <t>8,147 (4,829–13,033)</t>
  </si>
  <si>
    <t>180 (106–301)</t>
  </si>
  <si>
    <t>203 (109–329)</t>
  </si>
  <si>
    <t>437 (302–630)</t>
  </si>
  <si>
    <t>97 (50–190)</t>
  </si>
  <si>
    <t>292 (321–474)</t>
  </si>
  <si>
    <t>163 (131–230)</t>
  </si>
  <si>
    <t>33 (16–67)</t>
  </si>
  <si>
    <t>105 (44–238)</t>
  </si>
  <si>
    <t>105 (50–223)</t>
  </si>
  <si>
    <t>111 (81–144)</t>
  </si>
  <si>
    <t>81 (38–171)</t>
  </si>
  <si>
    <t>206 (108–386)</t>
  </si>
  <si>
    <t>1,527 (782–2,910)</t>
  </si>
  <si>
    <t>6,399 (3,560–13,524)</t>
  </si>
  <si>
    <t>4,798 (2,263–10,991)</t>
  </si>
  <si>
    <t>3,560 (2,328–5,399)</t>
  </si>
  <si>
    <t>2,656 (1,321–5,847)</t>
  </si>
  <si>
    <t>6,014 (4,032–9,744)</t>
  </si>
  <si>
    <t>Antibody responses measured on study days 21, 28 and 35</t>
  </si>
  <si>
    <t>Walsh; NEJM 2020</t>
  </si>
  <si>
    <t>Geometric mean concentration, U/ml (95% CI)</t>
  </si>
  <si>
    <t>Y axis label</t>
  </si>
  <si>
    <t>GMT, ID50 (95% CI)</t>
  </si>
  <si>
    <t>GMC (95% CI)</t>
  </si>
  <si>
    <t>Mean spot count</t>
  </si>
  <si>
    <t>GMT (95% CI)</t>
  </si>
  <si>
    <t xml:space="preserve">IFNγ+ cells per 10,000 PBMCs (95% CI) </t>
  </si>
  <si>
    <t>Cell frequency, % (range)</t>
  </si>
  <si>
    <t>Mean % CD4 cells IFNγ+ (95% CI)</t>
  </si>
  <si>
    <t xml:space="preserve">IFNγ+ cells per 10,000 PBMCs (IQR) </t>
  </si>
  <si>
    <t>% proliferating cells (IQR)</t>
  </si>
  <si>
    <t xml:space="preserve">Fold-increase in IFNγ </t>
  </si>
  <si>
    <t>GMR, ID80 (95% CI)</t>
  </si>
  <si>
    <t>GMR, ID50 (95% CI)</t>
  </si>
  <si>
    <t>GMT, ID99 (95% CI)</t>
  </si>
  <si>
    <t>Median EU (IQR)</t>
  </si>
  <si>
    <t>Median SFCs per million PBMCs (IQR)</t>
  </si>
  <si>
    <t>Not reported</t>
  </si>
  <si>
    <t>2 (days 0/21)</t>
  </si>
  <si>
    <t>14/19 (74%)</t>
  </si>
  <si>
    <t>19/19 (100%)</t>
  </si>
  <si>
    <t>Not specified</t>
  </si>
  <si>
    <t>Che; Clin Infect Dis 2020</t>
  </si>
  <si>
    <t>https://academic.oup.com/cid/advance-article/doi/10.1093/cid/ciaa1703/5962856</t>
  </si>
  <si>
    <t>10.1093/cid/ciaa1703</t>
  </si>
  <si>
    <t>Phase II randomised controlled, dose-confirmation trial</t>
  </si>
  <si>
    <t>36.9–41.8 depending on group (mean)</t>
  </si>
  <si>
    <t>283 (38%)</t>
  </si>
  <si>
    <t>Placebo of aluminum hydroxide, d0/14 (n = 75) or d0/28 (n = 75)</t>
  </si>
  <si>
    <t>99%</t>
  </si>
  <si>
    <t>11%</t>
  </si>
  <si>
    <t>89%</t>
  </si>
  <si>
    <t>92%</t>
  </si>
  <si>
    <t>96%</t>
  </si>
  <si>
    <t>95%</t>
  </si>
  <si>
    <t>200 (NA–205)</t>
  </si>
  <si>
    <t>200 (NA–202)</t>
  </si>
  <si>
    <t>200 (NA–228)</t>
  </si>
  <si>
    <t>212 (NA–359)</t>
  </si>
  <si>
    <t>2,295 (NA–5,370)</t>
  </si>
  <si>
    <t>2,432 (NA–5,226)</t>
  </si>
  <si>
    <t>200 (NA–206)</t>
  </si>
  <si>
    <t>200 (NA–223)</t>
  </si>
  <si>
    <t>200 (NA–203)</t>
  </si>
  <si>
    <t>937 (NA–2,101)</t>
  </si>
  <si>
    <t>929 (NA–2,208)</t>
  </si>
  <si>
    <t>18.5 (5.2–53.3)</t>
  </si>
  <si>
    <t>21.4 (5.2–64.1)</t>
  </si>
  <si>
    <t>18.6 (4.8–45.8)</t>
  </si>
  <si>
    <t>18.9 (5.1–48.0)</t>
  </si>
  <si>
    <t>IgG antibodies vs nucleocapsid (N) protein</t>
  </si>
  <si>
    <t>GMT</t>
  </si>
  <si>
    <t>Geometric mean titre (interpretation of upper error bar not reported)</t>
  </si>
  <si>
    <t>Geometric mean titre (interpretation of error bars not reported)</t>
  </si>
  <si>
    <t>212</t>
  </si>
  <si>
    <t>2,295</t>
  </si>
  <si>
    <t>2,432</t>
  </si>
  <si>
    <t>200</t>
  </si>
  <si>
    <t>937</t>
  </si>
  <si>
    <t>929</t>
  </si>
  <si>
    <t>https://clinicaltrials.gov/ct2/show/NCT04412538</t>
  </si>
  <si>
    <t>Injection site pain</t>
  </si>
  <si>
    <t>Injection site pain, swelling, redness</t>
  </si>
  <si>
    <t>Fever, fatigue, headache</t>
  </si>
  <si>
    <t>Fatigue, fever, headache</t>
  </si>
  <si>
    <t>Changes in laboratory variables, hyperthermia, headache, asthenia, muscle or joint pain, subjective heartbeat palpitation</t>
  </si>
  <si>
    <t>Headache, myalgia, chills, fatigue, fever, nausea</t>
  </si>
  <si>
    <t>Injection site pain, swelling</t>
  </si>
  <si>
    <t>Headache, fatigue, myalgia, chills, arthralygia, nausea</t>
  </si>
  <si>
    <t>Headache, fatigue, chills, fever, muscle pain, decreased lymphocyte counts, joint pain, diarrhoea</t>
  </si>
  <si>
    <t>Headache, fatigue, chills, muscle pain, joint pain, fever</t>
  </si>
  <si>
    <t>Injection site pain, swelling; local adverse events not reported for 100 μg group</t>
  </si>
  <si>
    <t>Headache, fatigue, chills, muscle pain, fever, joint pain, diarrhoea</t>
  </si>
  <si>
    <t>Headache, muscle pain, fatigue, malaise, joint pain</t>
  </si>
  <si>
    <t>Tenderness, injection site pain</t>
  </si>
  <si>
    <t>Variable</t>
  </si>
  <si>
    <t>Example</t>
  </si>
  <si>
    <t>Description</t>
  </si>
  <si>
    <r>
      <t xml:space="preserve">Trial identifier for Shiny app dropdown menu: </t>
    </r>
    <r>
      <rPr>
        <i/>
        <sz val="12"/>
        <color theme="1"/>
        <rFont val="Calibri"/>
        <family val="2"/>
        <scheme val="minor"/>
      </rPr>
      <t>developer vaccine phase X</t>
    </r>
  </si>
  <si>
    <t>Full list of developers; should match landscape document</t>
  </si>
  <si>
    <t>Brief summary of formulation</t>
  </si>
  <si>
    <t>I, I/II, II, III</t>
  </si>
  <si>
    <t>DNA, Inactivated, Live-attenuated, Non-replicating viral vector, Other, Protein subunit, Replicating viral vector, RNA, Virus-like particle</t>
  </si>
  <si>
    <t>–</t>
  </si>
  <si>
    <t>Registered protocol number</t>
  </si>
  <si>
    <t>Link to registered protocol</t>
  </si>
  <si>
    <t>First author; Journal Year</t>
  </si>
  <si>
    <t>Link to published paper</t>
  </si>
  <si>
    <t>Brief summary of study design (phase, randomisation, control, dose-finding)</t>
  </si>
  <si>
    <t>Yes/No</t>
  </si>
  <si>
    <t>Study approved by ethical review board: Yes/Not reported</t>
  </si>
  <si>
    <t>Participants provided informed consent: Yes/Not reported</t>
  </si>
  <si>
    <t>Double/Single/None</t>
  </si>
  <si>
    <t>Summary of study population</t>
  </si>
  <si>
    <t>Age range (years), separated by subgroup if separate cohorts recruited</t>
  </si>
  <si>
    <t>Mean/median; either for whole population or as range across subgroups</t>
  </si>
  <si>
    <t>Name of vaccine</t>
  </si>
  <si>
    <t>Number (schedule)</t>
  </si>
  <si>
    <t>Route of vaccine delivery</t>
  </si>
  <si>
    <t>Study subgroups by age/dose/adjuvant, specifying n for each in brackets, separated by semi-colon</t>
  </si>
  <si>
    <t>Description of control and associated n</t>
  </si>
  <si>
    <t>Description of any SAEs reported</t>
  </si>
  <si>
    <t>Comma-separated list of local AEs present in ≥25% participants in one or more groups, listed in order of decreasing severity; relevant annotations provided after semi-colon</t>
  </si>
  <si>
    <t>Comma-separated list of systemic AEs present in ≥25% participants in one or more groups, listed in order of decreasing severity; relevant annotations provided after semi-colon</t>
  </si>
  <si>
    <t>Summary of any relevant safety signals that impacted trial (e.g. decision not to administer second dose to a certain subgroup owing to reactogenicity of first dose)</t>
  </si>
  <si>
    <t>Antibody/T-cell</t>
  </si>
  <si>
    <t>1–N (list control group first, followed by increasing dose levels)</t>
  </si>
  <si>
    <t>Study subgroup for this row (list control group first, followed by increasing dose levels)</t>
  </si>
  <si>
    <t>Description of outcome for shiny app dropdwon menu</t>
  </si>
  <si>
    <t>Brief description of assay</t>
  </si>
  <si>
    <t>Assay units</t>
  </si>
  <si>
    <t>Simplified description of assay units to provide y axis label in outcome plot</t>
  </si>
  <si>
    <t>PlotDigitizer required to extract outcome data: Yes/No</t>
  </si>
  <si>
    <t>&lt;10 participants in one or more study groups for speciified outcome: Yes/No</t>
  </si>
  <si>
    <t>Timing of outcome measurements (28 days after final dose or nearest available)</t>
  </si>
  <si>
    <t>Definition used for binary response (e.g. seroconversion)</t>
  </si>
  <si>
    <t>n/N (x%)</t>
  </si>
  <si>
    <t xml:space="preserve">Plotting midpoint (lower bound–upper bound) </t>
  </si>
  <si>
    <t>Subgroup N</t>
  </si>
  <si>
    <t>Manually specify y axis upper limit for outcomes not plotted on log scale</t>
  </si>
  <si>
    <t>Description of Th1/Th2 profile</t>
  </si>
  <si>
    <t>Summary of subgroup analysis</t>
  </si>
  <si>
    <t>Description of subgroup</t>
  </si>
  <si>
    <t>Brief description of subgroup for shiny table</t>
  </si>
  <si>
    <t>Proportion of participants in subgroup 2</t>
  </si>
  <si>
    <t>Full list of immunogenicity timepoints, followed by other measured endpoints</t>
  </si>
  <si>
    <t>Brief description of any cofactors associated with vaccine response</t>
  </si>
  <si>
    <t>Ongoing or planned trials at the time of publication, alongside related links in html format</t>
  </si>
  <si>
    <t>Variable group</t>
  </si>
  <si>
    <t>NCT04400838</t>
  </si>
  <si>
    <t>https://clinicaltrials.gov/ct2/show/NCT04400838</t>
  </si>
  <si>
    <t>Ramasamy; Lancet 2020</t>
  </si>
  <si>
    <t>https://www.thelancet.com/journals/lancet/article/PIIS0140-6736(20)32466-1/fulltext</t>
  </si>
  <si>
    <t>10.1016/S0140-6736(20)32481-8</t>
  </si>
  <si>
    <t>39.0–74.0 depending on group (median)</t>
  </si>
  <si>
    <t>IgG antibodies vs S protein (18–55y)</t>
  </si>
  <si>
    <t>IgG antibodies vs S protein (56–69y)</t>
  </si>
  <si>
    <t>IgG antibodies vs S protein (≥70y)</t>
  </si>
  <si>
    <t>Neutralising antibodies vs SARS-CoV-2 (56–69y)</t>
  </si>
  <si>
    <t>Neutralising antibodies vs SARS-CoV-2 (≥70y)</t>
  </si>
  <si>
    <t>Microneutralisation test (80% inhibitory dilution)</t>
  </si>
  <si>
    <t>Median titre, ID80 (IQR)</t>
  </si>
  <si>
    <t>1.41 (1.13–1.75)</t>
  </si>
  <si>
    <t>317.38 (228.44–440.94)</t>
  </si>
  <si>
    <t>2.54 (1.72–3.74)</t>
  </si>
  <si>
    <t>627.88 (475.82–828.53)</t>
  </si>
  <si>
    <t>1.29 (1.00–1.66)</t>
  </si>
  <si>
    <t>1.49 (0.60–3.70)</t>
  </si>
  <si>
    <t>1.23 (0.94–1.60)</t>
  </si>
  <si>
    <t>1.37 (1.02–1.84)</t>
  </si>
  <si>
    <t>1.05 (0.95–1.15)</t>
  </si>
  <si>
    <t>1.52 (1.03–2.24)</t>
  </si>
  <si>
    <t>1.88 (1.58–2.24)</t>
  </si>
  <si>
    <t>2.07 (1.65–2.59)</t>
  </si>
  <si>
    <t>1.79 (1.48–2.17)</t>
  </si>
  <si>
    <t>2.11 (1.67–2.68)</t>
  </si>
  <si>
    <t>3.26 (1.23–8.68)</t>
  </si>
  <si>
    <t>89.05 (53.40–148.49)</t>
  </si>
  <si>
    <t>123.22 (77.28–196.46)</t>
  </si>
  <si>
    <t>304.62 (194.09–478.11)</t>
  </si>
  <si>
    <t>522.69 (368.79–740.81)</t>
  </si>
  <si>
    <t>1.66 (0.84–3.29)</t>
  </si>
  <si>
    <t>87.38 (60.75–125.69)</t>
  </si>
  <si>
    <t>100.33 (70.71–142.35)</t>
  </si>
  <si>
    <t>419.70 (302.14–583.00)</t>
  </si>
  <si>
    <t>471.51 (344.75–644.87)</t>
  </si>
  <si>
    <t>110 (74–184)</t>
  </si>
  <si>
    <t>185 (129–359)</t>
  </si>
  <si>
    <t>64 (41–93)</t>
  </si>
  <si>
    <t>76 (46–179)</t>
  </si>
  <si>
    <t>127 (74–183)</t>
  </si>
  <si>
    <t>178 (124–416)</t>
  </si>
  <si>
    <t>47 (23–82)</t>
  </si>
  <si>
    <t>58 (20–120)</t>
  </si>
  <si>
    <t>111 (61–251)</t>
  </si>
  <si>
    <t>146 (56–239)</t>
  </si>
  <si>
    <t>1.34 (1.11–1.61)</t>
  </si>
  <si>
    <t>1.65 (1.21–2.25)</t>
  </si>
  <si>
    <t>28 days after final dose (study day 28 for 1-dose groups, study day 56 for 2-dose groups); control data shown for 2 x standard-dose group</t>
  </si>
  <si>
    <t>28 days after final dose (study day 28 for 1-dose groups, study day 56 for 2-dose groups); data not presented for control group</t>
  </si>
  <si>
    <t>IFNγ-expressing T cells (18–69y)</t>
  </si>
  <si>
    <t>18–55y: 2 x std</t>
  </si>
  <si>
    <t>56–69y: 1 x low</t>
  </si>
  <si>
    <t>56–69y: 1 x std</t>
  </si>
  <si>
    <t>56–69y: 2 x low</t>
  </si>
  <si>
    <t>56–69y: 2 x std</t>
  </si>
  <si>
    <t>≥70y: 2 x std</t>
  </si>
  <si>
    <t>≥70y: MenACWY</t>
  </si>
  <si>
    <t>≥70y: 1 x low</t>
  </si>
  <si>
    <t>≥70y: 1 x std</t>
  </si>
  <si>
    <t>≥70y: 2 x low</t>
  </si>
  <si>
    <t>18–55y: 2 x low</t>
  </si>
  <si>
    <t>18–55y: MenACWY</t>
  </si>
  <si>
    <t>56–69y: MenACWY</t>
  </si>
  <si>
    <t>58 (48–108)</t>
  </si>
  <si>
    <t>14 days after final dose (study day 14 for 1-dose groups, study day 42 for 2-dose groups); data not presented for control group</t>
  </si>
  <si>
    <t>413 (245–675)</t>
  </si>
  <si>
    <t>57 (48–103)</t>
  </si>
  <si>
    <t>1,001 (662–1,965)</t>
  </si>
  <si>
    <t>48 (48–65)</t>
  </si>
  <si>
    <t>677 (411–1,503)</t>
  </si>
  <si>
    <t>67 (48–109)</t>
  </si>
  <si>
    <t>63 (48–84)</t>
  </si>
  <si>
    <t>798 (462–1,186)</t>
  </si>
  <si>
    <t>48 (48–69)</t>
  </si>
  <si>
    <t>1,009 (485–2,265)</t>
  </si>
  <si>
    <t>63 (48–96)</t>
  </si>
  <si>
    <t>975 (442–1,530)</t>
  </si>
  <si>
    <t>48 (48–72)</t>
  </si>
  <si>
    <t>285 (172–554)</t>
  </si>
  <si>
    <t>73 (48–100)</t>
  </si>
  <si>
    <t>307 (161–516)</t>
  </si>
  <si>
    <t>Phase II/III studies underway in Brazil (&lt;a href="http://www.isrctn.com/ISRCTN89951424" target="_blank"&gt;ISRCTN89951424&lt;/a&gt;), South Africa (&lt;a href="https://clinicaltrials.gov/ct2/show/NCT04444674" target="_blank"&gt;NCT04444674&lt;/a&gt;) and the UK (&lt;a href="https://clinicaltrials.gov/ct2/show/NCT04324606" target="_blank"&gt;NCT04324606&lt;/a&gt;)</t>
  </si>
  <si>
    <t>Antibody responses measured on days 0, 14, 28, 35, 42 and 56 (depending on group)</t>
  </si>
  <si>
    <t>Phase III studies underway in Brazil (&lt;a href="https://clinicaltrials.gov/ct2/show/NCT04536051" target="_blank"&gt;NCT04536051&lt;/a&gt;), the UK (&lt;a href="https://clinicaltrials.gov/ct2/show/NCT04400838" target="_blank"&gt;NCT04400838&lt;/a&gt;), the USA (&lt;a href="https://clinicaltrials.gov/ct2/show/NCT04516746" target="_blank"&gt;NCT04516746&lt;/a&gt;) and elsewhere at the time of publication</t>
  </si>
  <si>
    <t>IFNγ-expressing T cells (≥70y)</t>
  </si>
  <si>
    <t xml:space="preserve">ELISpot of PBMCs stimulated with peptides spanning S protein </t>
  </si>
  <si>
    <t>Oxford ChAdOx1 phase II</t>
  </si>
  <si>
    <t>Tenderness, injection site pain; reported for participants who received 2 doses of vaccine; adverse events were less frequent in older adults (≥56y)</t>
  </si>
  <si>
    <t>Fatigue, headache, muscle ache, malaise, feverish, chills, joint pain; reported for participants who received 2 doses of vaccine; adverse events were less frequent in older adults (≥56y)</t>
  </si>
  <si>
    <t>28 days after final dose; control data shown for 2 x low-dose group</t>
  </si>
  <si>
    <t>28 days after final dose; data not presented for control group</t>
  </si>
  <si>
    <t>501 (253–905)</t>
  </si>
  <si>
    <t>Subgroup 1: 18–55, Subgroup 2: 56–69, Subgroup 3: ≥70</t>
  </si>
  <si>
    <t>Replication-deficient simian adenovirus vector containing codon-optimised spike (S) protein, administered at low dose (2.2 × 10^10 viral particles) or standard dose (3.5–6.5 x 10^10 viral particles)</t>
  </si>
  <si>
    <t>https://www.thelancet.com/journals/laninf/article/PIIS1473-3099(20)30843-4/fulltext</t>
  </si>
  <si>
    <t>Zhang; Lancet Infect Dis 2020</t>
  </si>
  <si>
    <t>Xia; Lancet Infect Dis 2020</t>
  </si>
  <si>
    <t>Sinovac CoronaVac phase I</t>
  </si>
  <si>
    <t>Sinovac CoronaVac phase II</t>
  </si>
  <si>
    <t>10.1016/S1473-3099(20)30843-4</t>
  </si>
  <si>
    <t>39.5–45.0 depending on group (mean)</t>
  </si>
  <si>
    <t>283 (47%)</t>
  </si>
  <si>
    <t>63/143 (44%)</t>
  </si>
  <si>
    <t>Placebo of aluminum hydroxide, d0/14 (n = 60) or d0/28 (n = 60)</t>
  </si>
  <si>
    <t>6/24 (25%)</t>
  </si>
  <si>
    <t>20/24 (83%)</t>
  </si>
  <si>
    <t>2/24 (8%)</t>
  </si>
  <si>
    <t>21/24 (88%)</t>
  </si>
  <si>
    <t>1/23 (4%)</t>
  </si>
  <si>
    <t>19/24 (79%)</t>
  </si>
  <si>
    <t>0/57 (0%)</t>
  </si>
  <si>
    <t>111/114 (97%)</t>
  </si>
  <si>
    <t>118/118 (100%)</t>
  </si>
  <si>
    <t>4/59 (7%)</t>
  </si>
  <si>
    <t>116/117 (99%)</t>
  </si>
  <si>
    <t>117/117 (100%)</t>
  </si>
  <si>
    <t>0/60 (0%)</t>
  </si>
  <si>
    <t>111/118 (94%)</t>
  </si>
  <si>
    <t>117/118 (99%)</t>
  </si>
  <si>
    <t>0/59 (0%)</t>
  </si>
  <si>
    <t>114/117 (97%)</t>
  </si>
  <si>
    <t>89.8 (76.1–105.9)</t>
  </si>
  <si>
    <t>465.8 (288.1–753.1)</t>
  </si>
  <si>
    <t>1,395.9 (955.2–2,039.7)</t>
  </si>
  <si>
    <t>80.0 (80.0–80.0)</t>
  </si>
  <si>
    <t>82.3 (77.6–87.4)</t>
  </si>
  <si>
    <t>1,045.7 (721.6–1,515.5)</t>
  </si>
  <si>
    <t>1,917.9 (1,344.8–2,735.2)</t>
  </si>
  <si>
    <t>2.1 (1.9–2.2)</t>
  </si>
  <si>
    <t>5.4 (3.6–8.1)</t>
  </si>
  <si>
    <t>15.2 (11.2–20.7)</t>
  </si>
  <si>
    <t>19.0 (13.2–27.4)</t>
  </si>
  <si>
    <t>29.6 (17.9–48.9)</t>
  </si>
  <si>
    <t>81.0 (79.0–83.0)</t>
  </si>
  <si>
    <t>81.5 (79.8–83.2)</t>
  </si>
  <si>
    <t>81.4 (79.8–83.1)</t>
  </si>
  <si>
    <t>81.0 (79.1–82.9)</t>
  </si>
  <si>
    <t>80.5 (79.5–81.4)</t>
  </si>
  <si>
    <t>81.0 (79.6–82.3)</t>
  </si>
  <si>
    <t>1,053.7 (911.7–1,217.7)</t>
  </si>
  <si>
    <t>1,318.2 (1,156.9–1,501.9)</t>
  </si>
  <si>
    <t>87.9 (79.7–96.9)</t>
  </si>
  <si>
    <t>1,783.6 (1,519.3–2,093.8)</t>
  </si>
  <si>
    <t>2,287.5 (2,038.2–2,567.3)</t>
  </si>
  <si>
    <t>23.8 (20.5–27.7)</t>
  </si>
  <si>
    <t>30.1 (26.1–34.7)</t>
  </si>
  <si>
    <t>44.1 (37.2–52.2)</t>
  </si>
  <si>
    <t>65.4 (56.4–75.9)</t>
  </si>
  <si>
    <t>0.3 (0.0–0.7)</t>
  </si>
  <si>
    <t>0.2 (0.0–0.3)</t>
  </si>
  <si>
    <t>0.6 (0.4–0.9)</t>
  </si>
  <si>
    <t>0.3 (0.1–0.5)</t>
  </si>
  <si>
    <t>0.3 (0.0–0.5)</t>
  </si>
  <si>
    <t>1.5 (0.2–2.9)</t>
  </si>
  <si>
    <t>7.4 (3.9–11.1)</t>
  </si>
  <si>
    <t>3.9 (1.0–6.7)</t>
  </si>
  <si>
    <t>1.2 (-0.1–2.5)</t>
  </si>
  <si>
    <t>3.4 (0.9–5.7)</t>
  </si>
  <si>
    <t>1.2 (0.5–1.8)</t>
  </si>
  <si>
    <t>11/24 (46%)</t>
  </si>
  <si>
    <t>5/24 (21%)</t>
  </si>
  <si>
    <t>Mean spot-forming cells per 10,000 PBMCs (95% CI)</t>
  </si>
  <si>
    <t>Mean SFCs per 10,000 PBMCs (95% CI)</t>
  </si>
  <si>
    <t>Antibody responses measured on days 7, 14 and/or 28 after each dose (depending on group)</t>
  </si>
  <si>
    <t>Antibody responses measured on days 14 and/or 28 after dose 2 (depending on group)</t>
  </si>
  <si>
    <t>IgM antibodies vs S protein</t>
  </si>
  <si>
    <t>IgG antibodies vs S protein (ELISA; RBD-specific titres favoured as more complete data provided)</t>
  </si>
  <si>
    <t>10/24 (42%)</t>
  </si>
  <si>
    <t>18/24 (75%)</t>
  </si>
  <si>
    <t>6.0 (5.0–7.1)</t>
  </si>
  <si>
    <t>22.4 (13.6–36.9)</t>
  </si>
  <si>
    <t>45.4 (27.0–76.4)</t>
  </si>
  <si>
    <t>3/60 (5%)</t>
  </si>
  <si>
    <t>94/118 (80%)</t>
  </si>
  <si>
    <t>103/119 (87%)</t>
  </si>
  <si>
    <t>14.8 (12.6–17.5)</t>
  </si>
  <si>
    <t>84.9 (72.9–98.7)</t>
  </si>
  <si>
    <t>95.6 (82.4–110.9)</t>
  </si>
  <si>
    <t>Older age negatively correlated with post-vaccination antibody titres in pooled analysis of phase I and phase II participants</t>
  </si>
  <si>
    <t>Micro cytopathic effect assay</t>
  </si>
  <si>
    <t>Vesicular stomatitis virus pseudovirus neutralisation assay (50% inhibitory dilution)</t>
  </si>
  <si>
    <t>Negative (&lt;1:160) to positive (≥1:160) or 4-fold rise if positive at baseline</t>
  </si>
  <si>
    <t>Negative (&lt;1:30) to positive (≥1:30) or 4-fold rise if positive at baseline</t>
  </si>
  <si>
    <t>Reported alongside phase II results; 3 μg dosage selected for further testing; phase III studies in Brazil (&lt;a href="https://clinicaltrials.gov/ct2/show/NCT04456595" target="_blank"&gt;NCT04456595&lt;/a&gt;), Turkey (&lt;a href="https://clinicaltrials.gov/ct2/show/NCT04582344" target="_blank"&gt;NCT04582344&lt;/a&gt;), Indonesia (&lt;a href="https://clinicaltrials.gov/ct2/show/NCT04508075" target="_blank"&gt;NCT04508075&lt;/a&gt;) and China (&lt;a href="https://clinicaltrials.gov/ct2/show/NCT04617483" target="_blank"&gt;NCT04617483&lt;/a&gt;) with 14-day dose intervals ongoing at the time of publication</t>
  </si>
  <si>
    <t>3 μg dosage selected for further testing; phase III studies in Brazil (&lt;a href="https://clinicaltrials.gov/ct2/show/NCT04456595" target="_blank"&gt;NCT04456595&lt;/a&gt;), Turkey (&lt;a href="https://clinicaltrials.gov/ct2/show/NCT04582344" target="_blank"&gt;NCT04582344&lt;/a&gt;), Indonesia (&lt;a href="https://clinicaltrials.gov/ct2/show/NCT04508075" target="_blank"&gt;NCT04508075&lt;/a&gt;) and China (&lt;a href="https://clinicaltrials.gov/ct2/show/NCT04617483" target="_blank"&gt;NCT04617483&lt;/a&gt;) with 14-day dose intervals ongoing at the time of publication</t>
  </si>
  <si>
    <t>170.9 (133.0–219.5)</t>
  </si>
  <si>
    <t>Extraction verified</t>
  </si>
  <si>
    <t>Pending</t>
  </si>
  <si>
    <t>Inactivated vaccine administered with aluminium hydroxide adjuvant (inactivation using formaldehyde followed by β-propiolactone)</t>
  </si>
  <si>
    <t>III</t>
  </si>
  <si>
    <t>NCT04444674</t>
  </si>
  <si>
    <t>https://clinicaltrials.gov/ct2/show/NCT04536051</t>
  </si>
  <si>
    <t>NCT04536051</t>
  </si>
  <si>
    <t>https://clinicaltrials.gov/ct2/show/NCT04444674</t>
  </si>
  <si>
    <t>Voysey; Lancet 2020</t>
  </si>
  <si>
    <t>https://www.thelancet.com/journals/lancet/article/PIIS0140-6736(20)32661-1/fulltext</t>
  </si>
  <si>
    <t>10.1016/S0140-6736(20)32661-1</t>
  </si>
  <si>
    <t>Single (UK, Brazil) or double (South Africa)</t>
  </si>
  <si>
    <t>UK, Brazil, South Africa</t>
  </si>
  <si>
    <t>Yes (subgroup of HIV-positive individuals recruited but not presented here)</t>
  </si>
  <si>
    <t>Replication-deficient simian adenovirus vector containing codon-optimised spike (S) protein, administered at low dose (LD; 2.2 × 10^10 viral particles) or standard dose (SD; 3.5–6.5 x 10^10 viral particles)</t>
  </si>
  <si>
    <t>4,591/11,636 (39%)</t>
  </si>
  <si>
    <t>Reported in phase I/II studies</t>
  </si>
  <si>
    <t>Ethnicity</t>
  </si>
  <si>
    <t>Healthcare and social care workers</t>
  </si>
  <si>
    <t>9,051 (78%)</t>
  </si>
  <si>
    <t>Comorbidities</t>
  </si>
  <si>
    <t>70.4 (54.8–80.6)</t>
  </si>
  <si>
    <t>LD/SD, UK</t>
  </si>
  <si>
    <t>90.0 (67.4–97.0)</t>
  </si>
  <si>
    <t>SD/SD, UK</t>
  </si>
  <si>
    <t>60.3 (28.0–78.2)</t>
  </si>
  <si>
    <t>SD/SD, Brazil</t>
  </si>
  <si>
    <t>Virologically confirmed, symptomatic COVID-19</t>
  </si>
  <si>
    <t>All LD/SD and SD/SD, UK</t>
  </si>
  <si>
    <t>Asymptomatic SARS-CoV-2 infection</t>
  </si>
  <si>
    <t>27.3 (-17.2–54.9)</t>
  </si>
  <si>
    <t>3.8 (-72.4–46.3)</t>
  </si>
  <si>
    <t>58.9 (1.0–82.9)</t>
  </si>
  <si>
    <t>64.2 (30.7–81.5)</t>
  </si>
  <si>
    <t>Severe COVID-19</t>
  </si>
  <si>
    <t>Significantly higher vaccine efficacy in LD/SD than SD/SD recipients, both in whole study population and in subgroup analysis restricted to UK participants aged 18–55y</t>
  </si>
  <si>
    <t>No significant difference in vaccine efficacy among individuals with &lt;6 week interval between doses vs ≥6 weeks</t>
  </si>
  <si>
    <t>VACCINE EFFICACY</t>
  </si>
  <si>
    <t>Efficacy population characteristic</t>
  </si>
  <si>
    <t>Efficacy population profile</t>
  </si>
  <si>
    <t>Efficacy endpoint</t>
  </si>
  <si>
    <t>Efficacy subset</t>
  </si>
  <si>
    <t>Efficacy N</t>
  </si>
  <si>
    <t>Efficacy cases</t>
  </si>
  <si>
    <t>Cases in control groups, n/N (%)</t>
  </si>
  <si>
    <t>Cases in vaccine groups, n/N (%)</t>
  </si>
  <si>
    <t>Efficacy, 95% CI</t>
  </si>
  <si>
    <t>VE mid</t>
  </si>
  <si>
    <t>VE lower</t>
  </si>
  <si>
    <t>VE upper</t>
  </si>
  <si>
    <t>Pooled analysis of four randomised controlled trials</t>
  </si>
  <si>
    <t>18–59y: 2 μg (n = 24); 18–59y: 4 μg (n = 24); 18–59y: 8 μg (n = 24); ≥60y: 2 μg (n = 24); ≥60y: 4 μg (n = 24); ≥60y: 8 μg (n = 24)</t>
  </si>
  <si>
    <t>8 μg at d0 (n = 84); 4 μg at d0/14 (n = 84); 4 μg at d0/21 (n = 84); 4 μg at d0/28 (n = 84)</t>
  </si>
  <si>
    <t xml:space="preserve">10 μg (n = 12); 30 μg (n = 12); 100 μg (n = 12) </t>
  </si>
  <si>
    <t>2 x 1 μg (n = 12); 2 x 10 μg (n = 12); 2 x 30 μg (n = 12); 2 x 50 μg (n = 12); 1 x 60 μg (n = 12)</t>
  </si>
  <si>
    <t>10 μg BNT162b1 (RBD) 18–55y (n = 12); 20 μg BNT162b1 (RBD) 18–55y (n = 12); 30 μg BNT162b1 (RBD) 18–55y (n = 12); 100 μg BNT162b1 (RBD) 18–55y (n = 12); 10 μg BNT162b1 (RBD) 65–85y (n = 12); 20 μg BNT162b1 (RBD) 65–85y (n = 12); 30 μg BNT162b1 (RBD) 65–85y (n = 12); 10 μg BNT162b2 (S) 18–55y (n = 12); 20 μg BNT162b2 (S) 18–55y (n = 12); 30 μg BNT162b2 (S) 18–55y (n = 12); 10 μg BNT162b2 (S) 65–85y (n = 12); 20 μg BNT162b2 (S) 65–85y (n = 12); 30 μg BNT162b2 (S) 65–85y (n = 12)</t>
  </si>
  <si>
    <t xml:space="preserve">100 EU at d0/14 (n = 150); 150 EU at d0/14 (n = 150); 100 EU at d0/28 (n = 150); 150 EU at d0/28 (n = 150) </t>
  </si>
  <si>
    <t>Low dose: 5 × 10^10 viral particles (n = 36); Medium dose: 1 × 10^11 viral particles (n = 36); High dose: 1.5 × 10^11 viral particles (n = 36)</t>
  </si>
  <si>
    <t>Low dose: 5 × 10^10 viral particles (n = 129); High dose: 1 × 10^11 viral particles (n = 253)</t>
  </si>
  <si>
    <t>Frozen 1 x 10^11 rAd26 (n = 9); Frozen 1 x 10^11 rAd5 (n = 9); Frozen 10^11 rAd26/10^11 rAd5 (n = 20); Lyo 1 x 10^11 rAd26 (n = 9); Lyo 1 x 10^11 rAd5 (n = 9); Lyo 10^11 rAd26/10^11 rAd5 (n = 20)</t>
  </si>
  <si>
    <t xml:space="preserve">25 μg (n = 15); 100 μg (n = 15); 250 μg (n = 15) </t>
  </si>
  <si>
    <t>56–70y: 25 μg (n = 10); 56–70y: 100 μg (n = 10); ≥71y: 25 μg (n = 10); ≥71y: 100 μg (n = 10)</t>
  </si>
  <si>
    <t>2 x 25 μg (n = 25); 2 x 5 μg + 50 μg Matrix-M1 (n = 28); 2 x 25 μg + 50 μg Matrix-M1 (n = 28); 1 x 25 μg + 50 μg Matrix-M1 (n = 25); 2 x 5 μg and 2 x 25 μg vaccination groups included 3 sentinel particants who were vaccinated in an open-label manner and observed for reactogenicity</t>
  </si>
  <si>
    <t>18–55y: 2 x low dose (n = 50); 56–69y: 1 x low dose (n = 30); 56–69y: 2 x low dose (n = 30); ≥70y: 1 x low dose (n = 50); ≥70y: 2 x low dose (n = 50); 18–55y: 2 x std dose (n = 50); 56–69y: 1 x std dose (n = 30); 56–69y: 2 x std dose (n = 30); ≥70y: 1 x std dose (n = 50); ≥70y: 2 x std dose (n = 50)</t>
  </si>
  <si>
    <t>3 μg at d0/14 (n = 24); 6 μg at d0/14 (n = 24); 3 μg at d0/28 (n = 24); 6 μg at d0/28 (n = 24)</t>
  </si>
  <si>
    <t>3 μg at d0/14 (n = 120); 6 μg at d0/14 (n = 120); 3 μg at d0/28 (n = 120); 6 μg at d0/28 (n = 120)</t>
  </si>
  <si>
    <t>2.5 μg (n = 24); 5 μg (n = 24); 10 μg (n = 24)</t>
  </si>
  <si>
    <t>5 μg at d0/14 (n = 84); 5 μg at d0/21 (n = 84)</t>
  </si>
  <si>
    <t>Interim efficacy subset:; LD/SD UK (n = 1,367); SD/SD UK (n = 2,377); SD/SD Brazil (n = 2,063)</t>
  </si>
  <si>
    <t>Meningococcal conjugate vaccine MenACWY (n = 140); Vaccine given in 1:1, 3:1 or 5:1 ratio depending on group</t>
  </si>
  <si>
    <t>White: 9,625 (83%); Black: 479 (4%); Asian: 517 (4%); Mixed: 927 (8%); Other: 88 (1%)</t>
  </si>
  <si>
    <t>Cardiovascular disease: 1,241 (11%); Respiratory disease: 1,360 (12%); Diabetes: 270 (2%)</t>
  </si>
  <si>
    <t>Age</t>
  </si>
  <si>
    <t>Male: 4,591 (39%)</t>
  </si>
  <si>
    <t>Sex</t>
  </si>
  <si>
    <t>Asymptomatic SARS-CoV-2</t>
  </si>
  <si>
    <t>Efficacy group</t>
  </si>
  <si>
    <t>All LD/SD and SD/SD, UK/Brazil</t>
  </si>
  <si>
    <t>101/5829 (1.7%)</t>
  </si>
  <si>
    <t>30/5807 (0.5%)</t>
  </si>
  <si>
    <t>3/1367 (0.2%)</t>
  </si>
  <si>
    <t>30/1374 (2.2%)</t>
  </si>
  <si>
    <t>15/2377 (0.6%)</t>
  </si>
  <si>
    <t>38/2430 (1.6%)</t>
  </si>
  <si>
    <t>12/2063 (0.6%)</t>
  </si>
  <si>
    <t>33/2025 (1.6%)</t>
  </si>
  <si>
    <t>29/3288 (0.9%)</t>
  </si>
  <si>
    <t>40/3350 (1.2%)</t>
  </si>
  <si>
    <t>7/1120 (0.6%)</t>
  </si>
  <si>
    <t>17/1127 (1.5%)</t>
  </si>
  <si>
    <t>22/2168 (1.0%)</t>
  </si>
  <si>
    <t>23/2223 (1.0%)</t>
  </si>
  <si>
    <t>0/5807 (0.0%)</t>
  </si>
  <si>
    <t>10/5829 (0.2%)</t>
  </si>
  <si>
    <t>Efficacy plot order</t>
  </si>
  <si>
    <t>Phase group</t>
  </si>
  <si>
    <t>Secondary efficacy endpoint: cases occurring more than 21 days after the first dose in participants who received SD/SD</t>
  </si>
  <si>
    <t>As additional cases accrue, future analyses will investigate variation in vaccine efficacy by age, ethnicity, dose regimen, and dose interval</t>
  </si>
  <si>
    <t>Symptomatic COVID-19 in seronegative participants with a nucleic acid test-positive swab &gt;14 days after second dose</t>
  </si>
  <si>
    <t>Weekly self-administered nose and throat swabs for nucleic acid testing from 1 week after first dose</t>
  </si>
  <si>
    <t>Hospitalisation due to COVID-19</t>
  </si>
  <si>
    <t>Endpoint definition</t>
  </si>
  <si>
    <t>Efficacy table legend</t>
  </si>
  <si>
    <t>Virologically confirmed COVID-19</t>
  </si>
  <si>
    <t>Meningococcal conjugate vaccine MenACWY with/without saline:; LD/SD UK control group (n = 1,374); SD/SD UK control group (n = 2,430); SD/SD Brazil control group (n = 2,025)</t>
  </si>
  <si>
    <t>Efficacy profile plot group</t>
  </si>
  <si>
    <t>White</t>
  </si>
  <si>
    <t>Black</t>
  </si>
  <si>
    <t>Asian</t>
  </si>
  <si>
    <t>Mixed</t>
  </si>
  <si>
    <t>Other</t>
  </si>
  <si>
    <t>Efficacy profile plot percentage</t>
  </si>
  <si>
    <t>18-55</t>
  </si>
  <si>
    <t>56-69</t>
  </si>
  <si>
    <t>Inactivated vaccine administered with aluminium hydroxide adjuvant (inactivation using β-propiolactone)</t>
  </si>
  <si>
    <t>Lipid nanoparticle-formulated, nucleoside-modified mRNA vaccine encoding full-length pre-fusion spike (S) protein (BNT162b2)</t>
  </si>
  <si>
    <t>Polack; NEJM 2020</t>
  </si>
  <si>
    <t>https://www.nejm.org/doi/full/10.1056/NEJMoa2034577</t>
  </si>
  <si>
    <t>10.1056/NEJMoa2034577</t>
  </si>
  <si>
    <t>Phase III randomised controlled trial</t>
  </si>
  <si>
    <t>USA, Argentina, Brazil, South Africa</t>
  </si>
  <si>
    <t>Adults who were healthy or had stable pre-existing health conditions (e.g. cardiovascular disease). See  &lt;a href="https://clinicaltrials.gov/ct2/show/NCT04368728" target="_blank"&gt;registered protocol&lt;/a&gt; for full inclusion and exclusion criteria.</t>
  </si>
  <si>
    <t>Inclusion criteria varied by cohort but included individuals at high risk of SARS-CoV-2 exposure (e.g. healthcare workers) and individuals with stable pre-existing health conditions (e.g. cardiovascular disease). See registered protocols for full inclusion and exclusion criteria.</t>
  </si>
  <si>
    <t>≥16</t>
  </si>
  <si>
    <t>BNT162b2</t>
  </si>
  <si>
    <t>23,848; 11,636 from the UK and Brazil included in interim efficacy analysis</t>
  </si>
  <si>
    <t>19,075/37,706 (51%) in primary safety subset</t>
  </si>
  <si>
    <t>Male: 19,075 (51%)</t>
  </si>
  <si>
    <t>52.0 (median)</t>
  </si>
  <si>
    <t>Obesity: 13,218 (35%); Diabetes without chronic complication: 2,951 (8%); Chronic pulmonary disease: 2,931 (8%); Any malignancy: 1,395 (4%); Myocardial infarction: 382 (1%)</t>
  </si>
  <si>
    <t>USA: 28,914 (77%); Argentina: 5,764 (15%); Brazil: 2,284 (6%); South Africa: 744 (2%)</t>
  </si>
  <si>
    <t>16-55</t>
  </si>
  <si>
    <t>Symptomatic COVID-19 with onset at least 7 days after second dose among participants without evidence of prior infection (defined as serological or virological evidence of SARS-CoV-2 infection up to 7 days after second dose)</t>
  </si>
  <si>
    <t>16-55y</t>
  </si>
  <si>
    <t>95.0 (90.0–97.9)</t>
  </si>
  <si>
    <t>5/9897 (0.05%)</t>
  </si>
  <si>
    <t>95.6 (89.4–98.6)</t>
  </si>
  <si>
    <t>48/7543 (0.6%)</t>
  </si>
  <si>
    <t>93.7 (80.6–98.8)</t>
  </si>
  <si>
    <t>1/3848 (0.03%)</t>
  </si>
  <si>
    <t>19/3880 (0.5%)</t>
  </si>
  <si>
    <t>94.7 (66.7–99.9)</t>
  </si>
  <si>
    <t>LD: low dose; SD: standard dose. Vaccine efficacy was calculated as 1 – relative risk as determined by Poisson regression model adjusting for age. 95.8% confidence intervals are displayed for the primary endpoint pooled analysis of LD/SD and SD/SD groups, with 95% confidence intervals for all other analyses, as per the reporting in the published manuscript.</t>
  </si>
  <si>
    <t>95.2 (89.8–98.1)</t>
  </si>
  <si>
    <t>0/1502 (0.0%)</t>
  </si>
  <si>
    <t>7/1486 (0.5%)</t>
  </si>
  <si>
    <t>100.0 (31.2–100.0)</t>
  </si>
  <si>
    <t>All other ethnicities</t>
  </si>
  <si>
    <t>9/1355 (0.7%)</t>
  </si>
  <si>
    <t>89.3 (22.6–99.8)</t>
  </si>
  <si>
    <t>Secondary efficacy endpoint: cases occurring at least 7 days after second dose in participants with or without evidence of prior infection</t>
  </si>
  <si>
    <t>Efficacy up to 7 days after dose 2</t>
  </si>
  <si>
    <t>0 comorbidities</t>
  </si>
  <si>
    <t>4/8030 (0.05%)</t>
  </si>
  <si>
    <t>86/8029 (1.1%)</t>
  </si>
  <si>
    <t>95.3 (87.7–98.8)</t>
  </si>
  <si>
    <t>4/9381 (0.04%)</t>
  </si>
  <si>
    <t>76/9482 (0.8%)</t>
  </si>
  <si>
    <t>94.7 (85.9–98.6)</t>
  </si>
  <si>
    <t>Future analyses of this trial population will include safety and immune response data from adolescents; additional studies to evaluate BNT162b2 in pregnant women, children &lt;12y, and special risk groups</t>
  </si>
  <si>
    <t>Efficacy of 94.4% (82.7–98.9) in Hispanic or Latinx and 95.4% (88.9–98.5) in non-Hispanic, non-Latinx</t>
  </si>
  <si>
    <t>Efficacy of 94.9% (88.6–98.2) in USA, 97.2% (83.3–99.9) in Argentina, and 87.7% (8.1–99.7) in Brazil</t>
  </si>
  <si>
    <t>Efficacy of 95.4% (86.0–99.1) in obese individuals and 94.8% (87.4–98.3) in non-obese individuals</t>
  </si>
  <si>
    <t>Efficacy of 96.4% (88.9–99.3) in males and 93.7% (84.7–98.0) in females</t>
  </si>
  <si>
    <t>Efficacy stratum</t>
  </si>
  <si>
    <t>0/774 (0.0%)</t>
  </si>
  <si>
    <t>5/785 (0.6%)</t>
  </si>
  <si>
    <t>100.0 (-13.1–100.0)</t>
  </si>
  <si>
    <t>White: 31,266 (83%); Black or African American: 3,492 (9%); Asian: 1,608 (4%); Mixed: 855 (2%); Other: 485 (1%)</t>
  </si>
  <si>
    <t>43,548 randomised; 43,252 included in safety analysis; 37,706 included in primary safety subset (defined by FDA); 8,183 included in reactogenicity subset; 36,523 included in primary efficacy analysis</t>
  </si>
  <si>
    <t>All participants</t>
  </si>
  <si>
    <t>88.9 (20.1–99.7)</t>
  </si>
  <si>
    <t>Virologically confirmed COVID-19 by age</t>
  </si>
  <si>
    <t>Virologically confirmed COVID-19 by ethnicity</t>
  </si>
  <si>
    <t>Virologically confirmed COVID-19 by comordidity status</t>
  </si>
  <si>
    <t>Virologically confirmed COVID-19 by dose regimen</t>
  </si>
  <si>
    <t>Efficacy of 94.6% (68.7–99.9) in individuals with hypertension</t>
  </si>
  <si>
    <t>Severe COVID-19 (based on pre-defined criteria including but not limited to severe systemic illness, respiratory failure, or death) after first dose</t>
  </si>
  <si>
    <t>&gt;=56y</t>
  </si>
  <si>
    <t>&gt;=65y</t>
  </si>
  <si>
    <t>&gt;=75y</t>
  </si>
  <si>
    <t>&gt;=1 comordidity</t>
  </si>
  <si>
    <t>Comorbidities with &gt;=1% prevalence</t>
  </si>
  <si>
    <t>16–55y: 21,785 (58%); &gt;55y: 15,921 (42%)</t>
  </si>
  <si>
    <t>&gt;55</t>
  </si>
  <si>
    <t>&gt;69</t>
  </si>
  <si>
    <t>18–55y: 10,218 (88%); 56–69y: 974 (8%); &gt;69y: 444 (4%)</t>
  </si>
  <si>
    <t>Clover SCB-2019 phase I</t>
  </si>
  <si>
    <t>Clover Biopharmaceuticals Inc/GSK/Dynavax</t>
  </si>
  <si>
    <t>NCT04405908</t>
  </si>
  <si>
    <t>https://clinicaltrials.gov/ct2/show/NCT04405908</t>
  </si>
  <si>
    <t>18–75</t>
  </si>
  <si>
    <t>30.9–63.1 depending on group (mean)</t>
  </si>
  <si>
    <t>64 (42%)</t>
  </si>
  <si>
    <t>SCB-2019</t>
  </si>
  <si>
    <t>2 (days 1/22)</t>
  </si>
  <si>
    <t>0.9% saline placebo; 18–54y (n = 18); 55–75y (n = 12)</t>
  </si>
  <si>
    <t>3 μg</t>
  </si>
  <si>
    <t>3 μg + AS03</t>
  </si>
  <si>
    <t>9 μg</t>
  </si>
  <si>
    <t>9 μg + AS03</t>
  </si>
  <si>
    <t>9 μg + CpG</t>
  </si>
  <si>
    <t>3 μg + CpG</t>
  </si>
  <si>
    <t>30 μg + AS03</t>
  </si>
  <si>
    <t>30 μg + CpG</t>
  </si>
  <si>
    <t>13 (12–13)</t>
  </si>
  <si>
    <t>22 (10–57)</t>
  </si>
  <si>
    <t>1,859 (1,276–2,683)</t>
  </si>
  <si>
    <t>14 (19–20)</t>
  </si>
  <si>
    <t>370 (223–607)</t>
  </si>
  <si>
    <t>17 (10–27)</t>
  </si>
  <si>
    <t>1,992 (1,307–2,994)</t>
  </si>
  <si>
    <t>629 (273–1,450)</t>
  </si>
  <si>
    <t>16 (10–26)</t>
  </si>
  <si>
    <t>37 (14–95)</t>
  </si>
  <si>
    <t>2,982 (1,762–4,933)</t>
  </si>
  <si>
    <t>1,583 (1,089–2,290)</t>
  </si>
  <si>
    <t>1,079 (424–2,732)</t>
  </si>
  <si>
    <t>179 (86–366)</t>
  </si>
  <si>
    <t>2,221 (1,260–3,962)</t>
  </si>
  <si>
    <t>330 (190–537)</t>
  </si>
  <si>
    <t>2,632 (2,141–3,201)</t>
  </si>
  <si>
    <t>521 (230–1,179)</t>
  </si>
  <si>
    <t>761 (302–1,922)</t>
  </si>
  <si>
    <t>207 (70–598)</t>
  </si>
  <si>
    <t>12 (10–18)</t>
  </si>
  <si>
    <t>1,174 (804–1,697)</t>
  </si>
  <si>
    <t>453 (117–1,751)</t>
  </si>
  <si>
    <t>15 (10–25)</t>
  </si>
  <si>
    <t>1,522 (545–4,250)</t>
  </si>
  <si>
    <t>1,159 (381–3,418)</t>
  </si>
  <si>
    <t>11 (10–13)</t>
  </si>
  <si>
    <t>494 (110–2,329)</t>
  </si>
  <si>
    <t>48 (15–159)</t>
  </si>
  <si>
    <t>1,396 (484–4,339)</t>
  </si>
  <si>
    <t>195 (78–507)</t>
  </si>
  <si>
    <t>830 (427–1,715)</t>
  </si>
  <si>
    <t>135 (47–399)</t>
  </si>
  <si>
    <t>IgG antibodies vs SCB-2019 (18–54y)</t>
  </si>
  <si>
    <t>IgG antibodies vs SCB-2019 (55–75y)</t>
  </si>
  <si>
    <t>ACE2 competitive binding ELISA</t>
  </si>
  <si>
    <t>Microneutralisation cytopathic effect assay (50% inhibitory dilution, Vero E6 cells)</t>
  </si>
  <si>
    <t>CD4 T cells expressing IFNγ or IL2 (Th1 phenotype)</t>
  </si>
  <si>
    <t>CD4 T cells expressing IL4 or IL5 (Th2 phenotype)</t>
  </si>
  <si>
    <t>0.04 (0.03–0.04)</t>
  </si>
  <si>
    <t>0.03 (0.03–0.03)</t>
  </si>
  <si>
    <t>0.13 (0.08–0.18)</t>
  </si>
  <si>
    <t>0.07 (0.06–0.10)</t>
  </si>
  <si>
    <t>0.06 (0.03–0.08)</t>
  </si>
  <si>
    <t>0.05 (0.05–0.05)</t>
  </si>
  <si>
    <t>0.04 (0.03–0.06)</t>
  </si>
  <si>
    <t>0.05 (0.04–0.06)</t>
  </si>
  <si>
    <t>0.05 (0.04–0.10)</t>
  </si>
  <si>
    <t>0.03 (0.03–0.06)</t>
  </si>
  <si>
    <t>CD4 T cells expressing IL17 (Th17 phenotype)</t>
  </si>
  <si>
    <t>Antibody responses measured on study days days 1, 22, 36 and 50</t>
  </si>
  <si>
    <t>Intracellular cytokine staining after stimulation with S protein peptide pools</t>
  </si>
  <si>
    <t>Protein subunit vaccine composed of stabilised trimeric spike (S) protein; administered alone or with either AS03 oil-in-water adjuvant (supplied by GSK) or CpG 1018/Alum adjuvant (supplied by Dynavax/Alhydrogel)</t>
  </si>
  <si>
    <t>Both adjuvanted formulations proposed to be suitable for further clinical development; phase II/III study of SCB-2019 with AS03 registered in December 2020 (&lt;a href="https://clinicaltrials.gov/ct2/show/NCT04672395" target="_blank"&gt;NCT04672395&lt;/a&gt;)</t>
  </si>
  <si>
    <t>Chinese Academy of Medical Sciences vaccine phase II</t>
  </si>
  <si>
    <t>Beijing Institute of Biological Products/Sinopharm BBIBP-CorV phase I</t>
  </si>
  <si>
    <t>Beijing Institute of Biological Products/Sinopharm BBIBP-CorV phase II</t>
  </si>
  <si>
    <t>Wuhan Institute of Biological Products/Sinopharm vaccine phase I</t>
  </si>
  <si>
    <t>Wuhan Institute of Biological Products/Sinopharm vaccine phase II</t>
  </si>
  <si>
    <t>18–54y: 3 μg (n = 8); 18–54y: 3 μg + AS03 (n = 8); 18–54y: 3 μg + CpG (n = 8); 18–54y: 9 μg (n = 8); 18–54y: 9 μg + AS03 (n = 8); 18–54y: 9 μg + CpG (n = 8); 18–54y: 30 μg (n = 9); 18–54y: 30 μg + AS03 (n = 8); 18–54y: 30 μg + CpG (n = 8); 55–75y: 3 μg + AS03 (n = 8); 55–75y: 3 μg + CpG (n = 8); 55–75y: 9 μg + AS03 (n = 8); 55–75y: 9 μg + CpG (n = 8); 55–75y: 30 μg + AS03 (n = 8); 55–75y: 30 μg + CpG (n = 8)</t>
  </si>
  <si>
    <t>Neutralising antibodies vs SARS-CoV-2 (18–54y)</t>
  </si>
  <si>
    <t>Neutralising antibodies vs SARS-CoV-2 (55–75y)</t>
  </si>
  <si>
    <t>Lipid nanoparticle-formulated, nucleoside-modified mRNA vaccine encoding receptor binding domain (RBD; BNT162b1)</t>
  </si>
  <si>
    <t>IgG antibodies vs S1 fragment</t>
  </si>
  <si>
    <t>Bharat Biotech/ICMR/National Institute of Virology</t>
  </si>
  <si>
    <t>NCT04471519</t>
  </si>
  <si>
    <t>https://clinicaltrials.gov/ct2/show/NCT04471519</t>
  </si>
  <si>
    <t>Bharat Covaxin/BBV152 phase I</t>
  </si>
  <si>
    <t>India</t>
  </si>
  <si>
    <t>2 (days 0/14)</t>
  </si>
  <si>
    <t>BBV152/Covaxin</t>
  </si>
  <si>
    <t>3 μg + Algel-IMDG (n = 100); 6 μg + Algel-IMDG (n = 100); 6 μg + Algel (n = 100)</t>
  </si>
  <si>
    <t>Sterile phosphate-buffered solution plus Algel (n = 75)</t>
  </si>
  <si>
    <t>3 μg + Algel-IMDG</t>
  </si>
  <si>
    <t>6 μg + Algel-IMDG</t>
  </si>
  <si>
    <t>6 μg + Algel</t>
  </si>
  <si>
    <t>Placebo (Algel)</t>
  </si>
  <si>
    <t>RBD- and nucleocapsid-specific antibody titres (ELISA)</t>
  </si>
  <si>
    <t>500 (500–500)</t>
  </si>
  <si>
    <t>Anti-S1 G1/G4 isotype ratio</t>
  </si>
  <si>
    <t>Microneutralisation assay (50% inhibitory dilution)</t>
  </si>
  <si>
    <t>IFNγ ELISpot</t>
  </si>
  <si>
    <t>Plaque-reduction neutralisation test with homologous and heterologous variants</t>
  </si>
  <si>
    <t>Algel-IMDG formulations selected for further clinical development. Phase III study in India ongoing at the time of publication (6 μg + Algel-IMDG; &lt;a href="https://clinicaltrials.gov/ct2/show/NCT04641481" target="_blank"&gt;NCT04641481&lt;/a&gt;).</t>
  </si>
  <si>
    <t>Spike- or nucleocapsid-specific T cells</t>
  </si>
  <si>
    <t>Moderna mRNA-1273 phase III</t>
  </si>
  <si>
    <t>NCT04470427</t>
  </si>
  <si>
    <t>https://clinicaltrials.gov/ct2/show/NCT04470427</t>
  </si>
  <si>
    <t>Baden; NEJM 2020</t>
  </si>
  <si>
    <t>https://www.nejm.org/doi/full/10.1056/NEJMoa2035389</t>
  </si>
  <si>
    <t>10.1056/NEJMoa2035389</t>
  </si>
  <si>
    <t>30,420 randomised; 30,351 included in safety analysis; 28,207 included in primary efficacy analysis</t>
  </si>
  <si>
    <t>51.4 (mean)</t>
  </si>
  <si>
    <t>Among 43,252 individuals in the safety analysis, 4 serious adverse events were assessed as related to the investigational product. These occurred in BNT162b2 recipients and included shoulder injury, right axillary lymphadenopathy, paroxysmal ventricular arrhythmia, and right leg paresthesia.</t>
  </si>
  <si>
    <t>Among 23,848 individuals in the safety analysis, 3 serious adverse events were assessed as related to the investigational product. These included one case of haemolytic anaemia occurring 10 days after receipt of MenACWY, one case of transverse myelitis occurring 14 days after a ChAdOx1 booster dose, and a high fever occurring 2 days after injection in a participant who remains masked to group allocation.</t>
  </si>
  <si>
    <t>Among 30,351 individuals in the safety analysis, 10 experienced serious adverse events assessed as related to the investigational product. The frequency was similar in placebo recipients (4/15,166 [&lt;0.1%]) and mRNA-1273 recipients (6/15,185 [&lt;0.1%]).</t>
  </si>
  <si>
    <t>Fatigue, headache, myalgia, chills, arthralgia</t>
  </si>
  <si>
    <t>18–65y: 22,839 (75%); &gt;65y: 7,512 (25%)</t>
  </si>
  <si>
    <t>Male: 15,985 (53%)</t>
  </si>
  <si>
    <t>15,985/30,351 (53%) in safety subset</t>
  </si>
  <si>
    <t>White: 24,024 (79%); Black or African American: 3,090 (10%); Asian: 1,382 (5%); Mixed: 636 (2%); Other: 1,219 (4%)</t>
  </si>
  <si>
    <t>&gt;65</t>
  </si>
  <si>
    <t>8/18,198 (0.04%)</t>
  </si>
  <si>
    <t>3/7,500 (0.04%)</t>
  </si>
  <si>
    <t>146/14,670 (1.0%)</t>
  </si>
  <si>
    <t>162/18,325 (0.9%)</t>
  </si>
  <si>
    <t>114/9955 (1.1%)</t>
  </si>
  <si>
    <t>1/21,314 (0.00%)</t>
  </si>
  <si>
    <t>9/21,259 (0.04%)</t>
  </si>
  <si>
    <t>7/14,504 (0.05%)</t>
  </si>
  <si>
    <t>185/14,073 (1.3%)</t>
  </si>
  <si>
    <t>94.1 (89.3–96.8)</t>
  </si>
  <si>
    <t>18-65y</t>
  </si>
  <si>
    <t>&gt;65y</t>
  </si>
  <si>
    <t>156/10,521 (1.4%)</t>
  </si>
  <si>
    <t>95.6 (90.6–97.9)</t>
  </si>
  <si>
    <t>4/3583 (0.1%)</t>
  </si>
  <si>
    <t>1/1405 (0.1%)</t>
  </si>
  <si>
    <t>11/14,134 (0.1%)</t>
  </si>
  <si>
    <t>7/10,551 (0.1%)</t>
  </si>
  <si>
    <t>29/3552 (0.8%)</t>
  </si>
  <si>
    <t>86.4 (61.4–95.2)</t>
  </si>
  <si>
    <t>Communities of colour</t>
  </si>
  <si>
    <t>10/9023 (0.1%)</t>
  </si>
  <si>
    <t>144/8916 (1.6%)</t>
  </si>
  <si>
    <t>93.2 (87.1–96.4)</t>
  </si>
  <si>
    <t>1/5088 (0.02%)</t>
  </si>
  <si>
    <t>41/5132 (0.8%)</t>
  </si>
  <si>
    <t>97.5 (82.2–99.7)</t>
  </si>
  <si>
    <t>4/3206 (0.1%)</t>
  </si>
  <si>
    <t>43/3167 (1.4%)</t>
  </si>
  <si>
    <t>90.9 (74.7–96.7)</t>
  </si>
  <si>
    <t>7/10,928 (0.1%)</t>
  </si>
  <si>
    <t>142/10,906 (1.3%)</t>
  </si>
  <si>
    <t>95.1 (89.6–97.7)</t>
  </si>
  <si>
    <t>0/14,134 (0.0%)</t>
  </si>
  <si>
    <t>30/14,073 (0.2%)</t>
  </si>
  <si>
    <t>100.0 (NE–100.0)</t>
  </si>
  <si>
    <t>Efficacy of 95.4% (87.4–98.3) in males and 93.1% (85.2–96.8) in females</t>
  </si>
  <si>
    <t>Symptomatic COVID-19 with onset at least 14 days after second dose among participants in the per-protocol population who were seronegative at baseline</t>
  </si>
  <si>
    <t>Severe COVID-19 (based on pre-defined criteria including but not limited to respiratory failure, admission to an intensive care unit, or death) with onset at least 14 days after second dose</t>
  </si>
  <si>
    <t>Symptomatic COVID-19</t>
  </si>
  <si>
    <t>Population profile reported for 37,706 individuals in primary safety subset. Vaccine efficacy was calculated as 100 x (1 – infection rate ratio [IRR]), where IRR is the ratio of cases per 1,000 person-years of follow-up. 95% Clopper-Pearson confidence intervals are displayed. For secondary and subgroup analyses, the denominators presented above include individuals defined as 'at risk' for the endpoint in the published manuscript.</t>
  </si>
  <si>
    <t>Secondary efficacy endpoints: efficacy starting 14 days after the first dose, efficacy in the intention-to-treat population, and efficacy according to a less restrictive COVID-19 case definition</t>
  </si>
  <si>
    <t>Median follow-up duration of 64 days (range, 0 to 97 days). Population profile reported for 30,351 individuals in safety subset. Vaccine efficacy (1 – hazard ratio) and 95% CIs were calculated using a Cox proportional hazards model adjusting for randomisation stratification factors (based on age and COVID-19 risk status).</t>
  </si>
  <si>
    <t>18-65</t>
  </si>
  <si>
    <t>&gt;=1 risk factor</t>
  </si>
  <si>
    <t xml:space="preserve">0 risk factors </t>
  </si>
  <si>
    <t>Symptomatic COVID-19 by age</t>
  </si>
  <si>
    <t>Symptomatic COVID-19 by ethnicity</t>
  </si>
  <si>
    <t>Symptomatic COVID-19 by severe disease risk status</t>
  </si>
  <si>
    <t>Trial has a follow-up duration of 2 years. Future analyses will consider asymptomatic infection and viral shedding after infection, among others. Evaluation of mRNA-1273 in pregnant women and children also planned.</t>
  </si>
  <si>
    <t>Inovio INO-4800 phase I</t>
  </si>
  <si>
    <t>Inovio Pharmaceuticals/International Vaccine Institute</t>
  </si>
  <si>
    <t>DNA</t>
  </si>
  <si>
    <t>DNA plasmid pGX9501 expressing a synthetic, optimised full-length spike (S) protein; administered intradermally followed by electropation using CELLECTRA device</t>
  </si>
  <si>
    <t>NCT04336410</t>
  </si>
  <si>
    <t>https://clinicaltrials.gov/ct2/show/NCT04336410</t>
  </si>
  <si>
    <t>Tebas; EClinicalMedicine 2020</t>
  </si>
  <si>
    <t>https://www.thelancet.com/journals/eclinm/article/PIIS2589-5370(20)30433-8/fulltext</t>
  </si>
  <si>
    <t>10.1016/j.eclinm.2020.100689</t>
  </si>
  <si>
    <t>Phase I sequential dose-finding trial</t>
  </si>
  <si>
    <t>18–50</t>
  </si>
  <si>
    <t>34.5 (median)</t>
  </si>
  <si>
    <t>22 (55%)</t>
  </si>
  <si>
    <t>INO-4800</t>
  </si>
  <si>
    <t>Intradermal</t>
  </si>
  <si>
    <t>1 mg (n = 20); 2 mg (n = 20)</t>
  </si>
  <si>
    <t>IgG antibodies vs S1+S2 protein</t>
  </si>
  <si>
    <t>1 mg</t>
  </si>
  <si>
    <t>2 mg</t>
  </si>
  <si>
    <t>Geometric mean titre (IQR)</t>
  </si>
  <si>
    <t>Plaque-reduction neutralisation test (50% inhibitory concentration, Australia/VIC01/2020 isolate, Vero E6 cells)</t>
  </si>
  <si>
    <t>Reciprocal titre &gt;1</t>
  </si>
  <si>
    <t>IC50 ≥10 or ≥4 if binding ELISA activity detected</t>
  </si>
  <si>
    <t>18/19 (95%)</t>
  </si>
  <si>
    <t>14/18 (78%)</t>
  </si>
  <si>
    <t>331.2 (91.2–1,203.1)</t>
  </si>
  <si>
    <t>691.4 (217.5–2,197.2)</t>
  </si>
  <si>
    <t>Median IC50 (IQR)</t>
  </si>
  <si>
    <t>1.0 (1.0–15.4)</t>
  </si>
  <si>
    <t>1.4 (1.0–9.0)</t>
  </si>
  <si>
    <t>47.8 (10.1–147.0)</t>
  </si>
  <si>
    <t>52.9 (20.7–68.0)</t>
  </si>
  <si>
    <t>Median spot-forming units per million PBMCs (IQR)</t>
  </si>
  <si>
    <t>Median SFUs per million PBMCs (IQR)</t>
  </si>
  <si>
    <t>≥12 SFUs per million PBMCs above baseline</t>
  </si>
  <si>
    <t>2.4 (1.0–9.4)</t>
  </si>
  <si>
    <t>8.2 (3.3–16.3)</t>
  </si>
  <si>
    <t>25.2 (9.0–65.6)</t>
  </si>
  <si>
    <t>70.0 (28.5–187.9)</t>
  </si>
  <si>
    <t>Mean % CD8 cells (range)</t>
  </si>
  <si>
    <t>Intracellular cytokine staining after stimulation by S protein peptide pool</t>
  </si>
  <si>
    <t>0.10 (0.00–0.59)</t>
  </si>
  <si>
    <t>0.13 (0.00–1.23)</t>
  </si>
  <si>
    <t>0.05 (0.00–023)</t>
  </si>
  <si>
    <t>0.14 (0.00–0.42)</t>
  </si>
  <si>
    <t>0.02 (0.00–0.30)</t>
  </si>
  <si>
    <t>0.04 (0.00–0.31)</t>
  </si>
  <si>
    <t>0.00 (0.00–0.25)</t>
  </si>
  <si>
    <t>0.05 (0.00–0.26)</t>
  </si>
  <si>
    <t>CD4 T cells expressing IL4 (Th2 phenotype)</t>
  </si>
  <si>
    <t>CD4 T cells expressing IFNγ, TNF or IL2 (Th1 phenotype)</t>
  </si>
  <si>
    <t>0.06 (0.00–0.13)</t>
  </si>
  <si>
    <t>0.03 (0.00–0.17)</t>
  </si>
  <si>
    <t>0.03 (0.00–0.15)</t>
  </si>
  <si>
    <t>0.04 (0.00–0.11)</t>
  </si>
  <si>
    <t>Effector (CCR7–CD45RA+), effector memory (CCR7–CD45RA–), and central memory  (CCR7+CD45RA–) CD4 and CD8 T cells</t>
  </si>
  <si>
    <t>T cell polyfunctionality (&gt;1 cytokine production)</t>
  </si>
  <si>
    <t>Phase II/III study in USA ongoing at the time of publication (&lt;a href="https://clinicaltrials.gov/ct2/show/NCT04642638" target="_blank"&gt;NCT04642638&lt;/a&gt;)</t>
  </si>
  <si>
    <t>Adults who were healthy or had stable pre-existing health conditions. See  &lt;a href="https://clinicaltrials.gov/ct2/show/NCT04470427" target="_blank"&gt;registered protocol&lt;/a&gt; for full inclusion and exclusion criteria.</t>
  </si>
  <si>
    <t>Vector (non-replicating)</t>
  </si>
  <si>
    <t>Ewer; Nature Med 2020</t>
  </si>
  <si>
    <t>https://www.nature.com/articles/s41591-020-01194-5%C2%A0</t>
  </si>
  <si>
    <t>10.1038/s41591-020-01194-5</t>
  </si>
  <si>
    <t xml:space="preserve">1 (day 0) </t>
  </si>
  <si>
    <t>541 (50%) - parent study</t>
  </si>
  <si>
    <t>35 (median) - parent study</t>
  </si>
  <si>
    <t>1077 in parent study - analyses here restricted to 88 individuals who received one dose of ChAdOx1 or MenACWY</t>
  </si>
  <si>
    <t>1 dose at 5 × 10^10 viral particles (n = 44)</t>
  </si>
  <si>
    <t>Meningococcal conjugate vaccine MenACWY (n = 44)</t>
  </si>
  <si>
    <t>IgG1, IgG2, IgG3, IgG4, IgA, IgM and IgE antibodies vs S protein (ELISA)</t>
  </si>
  <si>
    <t>Day 7</t>
  </si>
  <si>
    <t>5.2 (0.1–14.7)</t>
  </si>
  <si>
    <t>31.3 (13.1–53.9)</t>
  </si>
  <si>
    <t>2.3 (0.0001–5.8)</t>
  </si>
  <si>
    <t>8.9 (1.3–19.0)</t>
  </si>
  <si>
    <t>0.0001 (0.0001–0.03)</t>
  </si>
  <si>
    <t>0.0001 (0.0001–0.07)</t>
  </si>
  <si>
    <t>IFNγ production by PBMCs (Th1 cytokine)</t>
  </si>
  <si>
    <t>IL2 production by PBMCs (Th1 cytokine)</t>
  </si>
  <si>
    <t>IL4 production by PBMCs (Th2 cytokine)</t>
  </si>
  <si>
    <t>No significant differences in humoral (IgG ELISA) or cell-mediated response (IFNγ ELISpot) by sex or age</t>
  </si>
  <si>
    <t>IgG avidity</t>
  </si>
  <si>
    <t>CD4 T cells expressing IL5 or IL13  (Th2 phenotype)</t>
  </si>
  <si>
    <t>Day 14</t>
  </si>
  <si>
    <t>0.10 (0.07–0.13)</t>
  </si>
  <si>
    <t>Multiplex cytokine profiling (MSD kit) after stimulation by S protein peptide pools</t>
  </si>
  <si>
    <t>Median cytokine concentration, pg/ml (IQR)</t>
  </si>
  <si>
    <t>Median pg/ml (IQR)</t>
  </si>
  <si>
    <t>See report 1 (Folegatti et al, 2020) for full safety and immunogenicity data. This paper reports on several exploratory endpoints not included in the primary paper, including immunoglobulin subclasses and T-cell cytokine profiles. A list of key outcomes is provided at the bottom of the page; see the published paper for additional details.</t>
  </si>
  <si>
    <t>Lymphocyte subpopulations assessed by flow cytometry and t-distrubuted stochastic neighbour embedding (tSNE)</t>
  </si>
  <si>
    <t>IFN-γ ELISpot vs 13 overlapping peptide pools spanning S1 and S2 subunits of S protein</t>
  </si>
  <si>
    <t>Multiple cytokine analysis (IFNγ, IL2, TNFα, IL1, IL12p70, IL4, IL10, IL13, IL8); data for illustrative Th1 (IFNγ, IL2) and Th2 cytokines (IL4) are shown above</t>
  </si>
  <si>
    <t>Frequency of T cells expressing individual cytokines (IFNγ, IL2, TNFα, IL5, IL13) after stimulation by S protein peptide pools; cumulative Th1- and Th2-specific responses are shown above</t>
  </si>
  <si>
    <t>Barrett; Nature Med 2020</t>
  </si>
  <si>
    <t>https://www.nature.com/articles/s41591-020-01179-4</t>
  </si>
  <si>
    <t>10.1038/s41591-020-01179-4</t>
  </si>
  <si>
    <t>37–44 depending on group (median)</t>
  </si>
  <si>
    <t>Replication-deficient simian adenovirus vector containing codon-optimised spike (S) protein, administered at low dose (LD; 2.5 × 10^10 viral particles) or standard dose (SD; 5 x 10^10 viral particles)</t>
  </si>
  <si>
    <t>1077 in parent study - analyses here include subset of 72 individuals, with a focus on 52 who received SD or LD booster vaccine 8 weeks after first dose</t>
  </si>
  <si>
    <t>21/52 (40%)</t>
  </si>
  <si>
    <t>2 (days 0/28 or 0/56)</t>
  </si>
  <si>
    <t>SD/SD d0/56 (n = 20); SD/LD d0/56 (n = 32); SD/SD d0/28 (n = 10)</t>
  </si>
  <si>
    <t>Meningococcal conjugate vaccine MenACWY (n = 10)</t>
  </si>
  <si>
    <t>Tenderness, injection site pain; reported for 52 participants who received d0/56 schedules</t>
  </si>
  <si>
    <t>Fatigue, headache, malaise, chills, muscle ache, feverish, joint pain, fever, nausea; reported for 52 participants who received d0/56 schedules</t>
  </si>
  <si>
    <t>Meso Scale discovery multiplexed immunoassay</t>
  </si>
  <si>
    <t>14 days after second dose</t>
  </si>
  <si>
    <t>MenACWY d0/56</t>
  </si>
  <si>
    <t>SD/SD d0/56</t>
  </si>
  <si>
    <t>SD/LD d0/56</t>
  </si>
  <si>
    <t>SD/SD d0/28</t>
  </si>
  <si>
    <t>Anti-RBD IgG</t>
  </si>
  <si>
    <t>32,519 (20,225–39,315)</t>
  </si>
  <si>
    <t>28 days after second dose</t>
  </si>
  <si>
    <t>Median concentration, AU/ml (IQR)</t>
  </si>
  <si>
    <t>Median AU/ml (IQR)</t>
  </si>
  <si>
    <t>84 (22–178)</t>
  </si>
  <si>
    <t>45 (31–87)</t>
  </si>
  <si>
    <t>41,927 (21,197–85,118)</t>
  </si>
  <si>
    <t>17,965 (11,238–47,038)</t>
  </si>
  <si>
    <t>395 (259–640)</t>
  </si>
  <si>
    <t>170 (226–368)</t>
  </si>
  <si>
    <t>424 (229–915)</t>
  </si>
  <si>
    <t>253 (100–391)</t>
  </si>
  <si>
    <t>Median titre, IC50 (IQR)</t>
  </si>
  <si>
    <t>Median titre, IC80 (IQR)</t>
  </si>
  <si>
    <t>51 (48–75)</t>
  </si>
  <si>
    <t>49 (48–63)</t>
  </si>
  <si>
    <t>475 (307–1,062)</t>
  </si>
  <si>
    <t>487 (313–744)</t>
  </si>
  <si>
    <t>64 (48–131)</t>
  </si>
  <si>
    <t>106 (89–146)</t>
  </si>
  <si>
    <t>73 (63–134)</t>
  </si>
  <si>
    <t>608 (438–666)</t>
  </si>
  <si>
    <t>274 (232–542)</t>
  </si>
  <si>
    <t>451 (212–627)</t>
  </si>
  <si>
    <t>IgG1, IgG2, IgG3, IgG4, IgA and IgM antibodies vs S protein (ELISA)</t>
  </si>
  <si>
    <t>Th1 bias based on IgG subclass profile (predominantly IgG1/IgG3 as opposed to IgG2/IgG4)</t>
  </si>
  <si>
    <t>Anti-spike antibody functionality, including antibody-dependent monocyte phagocytosis, neutrophil phagocytosis, complement deposition, and natural killer cell activation</t>
  </si>
  <si>
    <t>Anti-ChAdOx1 neutralising antibodies</t>
  </si>
  <si>
    <t>Anti-ChAdOx1 neutralising antibody titres at the time of the second dose did not correlate with S-specific antibody responses</t>
  </si>
  <si>
    <t>61 (20–70)</t>
  </si>
  <si>
    <t>66 (24–107)</t>
  </si>
  <si>
    <t>62 (40–190)</t>
  </si>
  <si>
    <t>Microneutralisation assay (80% inhibitory concentration, Vero E6 cells)</t>
  </si>
  <si>
    <t>Lentivirus pseudovirus neutralisation test (50% inhibitory concentration, HEK 293 ACE2-transfected cells)</t>
  </si>
  <si>
    <t>https://www.nejm.org/doi/full/10.1056/NEJMoa2034201</t>
  </si>
  <si>
    <t>10.1056/NEJMoa2034201</t>
  </si>
  <si>
    <t>Cohort 1: 35.4 (mean), Cohort 3: 69.8 (mean)</t>
  </si>
  <si>
    <t>391 (49%)</t>
  </si>
  <si>
    <t>Non-replicating Ad26 vector expressing stabilised pre-fusion spike (S) protein, administered at low dose (5 × 10^10 viral particles) or high dose (1 x 10^11 viral particles)</t>
  </si>
  <si>
    <t>0.9% saline placebo; Cohort 1a (n = 77); Cohort 1b (n = 5); Cohort 3 (n = 82)</t>
  </si>
  <si>
    <t>Injection site pain; dose 2 data only available for cohort 1a</t>
  </si>
  <si>
    <t>Fatigue, headache, myalgia, pyrexia (fever), nausea; dose 2 data only available for cohort 1a</t>
  </si>
  <si>
    <t>18–55y (cohort 1a): low dose  at d1/57 (n = 75); 18–55y (cohort 1a): low dose at d1 (n = 75); 18–55y (cohort 1a): high dose at d1/57 (n = 75); 18–55y (cohort 1a): high dose at d1 (n = 75); 18–55y (cohort 1b): low dose at d1/57 (n = 5); 18–55y (cohort 1b): low dose at d1 (n = 5); 18–55y (cohort 1b): high dose at d1/57 (n = 5); 18–55y (cohort 1b): high dose at d1 (n = 5); ≥65y (cohort 3): low dose at d1/57 (n = 75); ≥65y (cohort 3): low dose at d1 (n = 75); ≥65y (cohort 3): high dose at d1/57 (n = 75); ≥65y (cohort 3): high dose at d1 (n = 75)</t>
  </si>
  <si>
    <t>18–55y: low dose at d1</t>
  </si>
  <si>
    <t>18–55y: low dose at d1/57</t>
  </si>
  <si>
    <t>18–55y: high dose at d1/57</t>
  </si>
  <si>
    <t>18–55y: high dose at d1</t>
  </si>
  <si>
    <t>≥65y: low dose at d1</t>
  </si>
  <si>
    <t>≥65y: high dose at d1</t>
  </si>
  <si>
    <t>1%</t>
  </si>
  <si>
    <t>100%</t>
  </si>
  <si>
    <t>24 (23–27)</t>
  </si>
  <si>
    <t>24 (23–29)</t>
  </si>
  <si>
    <t>27 (24–34)</t>
  </si>
  <si>
    <t>25 (24–29)</t>
  </si>
  <si>
    <t>25 (24–28)</t>
  </si>
  <si>
    <t>25 (25–27)</t>
  </si>
  <si>
    <t>24 (24–28)</t>
  </si>
  <si>
    <t>GMC, EU/ml (95% CI)</t>
  </si>
  <si>
    <t>Geometric mean concentration, EU/ml (95% CI)</t>
  </si>
  <si>
    <t>Day 29 for 1-dose groups; day 71 for 2-dose groups (14 days after dose 2)</t>
  </si>
  <si>
    <t>88%</t>
  </si>
  <si>
    <t>28 (27–33)</t>
  </si>
  <si>
    <t>27 (27–27)</t>
  </si>
  <si>
    <t>30 (28–36)</t>
  </si>
  <si>
    <t>29 (26–34)</t>
  </si>
  <si>
    <t>32 (26–42)</t>
  </si>
  <si>
    <t>28 (27–32)</t>
  </si>
  <si>
    <t>29 (28–33)</t>
  </si>
  <si>
    <t>31 (26–42)</t>
  </si>
  <si>
    <t>76%</t>
  </si>
  <si>
    <t>83%</t>
  </si>
  <si>
    <t>60%</t>
  </si>
  <si>
    <t>67%</t>
  </si>
  <si>
    <t>2%</t>
  </si>
  <si>
    <t>51%</t>
  </si>
  <si>
    <t>64%</t>
  </si>
  <si>
    <t>36%</t>
  </si>
  <si>
    <t>24%</t>
  </si>
  <si>
    <t>There was 1 serious adverse event judged to be related to the investigational product. This was an instance of fever leading to hospitalisation due to suspected COVID-19. The participant recovered within 12 hours.</t>
  </si>
  <si>
    <t>Microneutralisation assay (50% inhibitory concentration, Victoria/1/2020 isolate)</t>
  </si>
  <si>
    <t>GMT, IC50 (95% CI)</t>
  </si>
  <si>
    <t>Geometric mean titre, IC50 (95% CI)</t>
  </si>
  <si>
    <t>CD4 T cells expressing IL4, IL5 and/or IL13 plus CD40L (Th2 phenotype)</t>
  </si>
  <si>
    <t>478 (379–603)</t>
  </si>
  <si>
    <t>625 (505–773)</t>
  </si>
  <si>
    <t>1,677 (1,334–2,109)</t>
  </si>
  <si>
    <t>2,292 (1,846–2,845)</t>
  </si>
  <si>
    <t>312 (246–396)</t>
  </si>
  <si>
    <t>350 (281–429)</t>
  </si>
  <si>
    <t>224 (158–318)</t>
  </si>
  <si>
    <t>215 (169–273)</t>
  </si>
  <si>
    <t>827 (508–1,183)</t>
  </si>
  <si>
    <t>1,266 (746–2,169)</t>
  </si>
  <si>
    <t>277 (193–307)</t>
  </si>
  <si>
    <t>212 (163–266)</t>
  </si>
  <si>
    <t>IC80 microneutralisation antibody titres</t>
  </si>
  <si>
    <t>0.09 (0.04–0.17)</t>
  </si>
  <si>
    <t>0.11 (0.04–0.15)</t>
  </si>
  <si>
    <t>0.06 (0.02–0.12)</t>
  </si>
  <si>
    <t>0.02 (0.01–0.08)</t>
  </si>
  <si>
    <t>0.01 (IQR not reported)</t>
  </si>
  <si>
    <t>Median cell frequency, % (IQR)</t>
  </si>
  <si>
    <t>Median % (IQR)</t>
  </si>
  <si>
    <t>Multi-centre phase III study ongoing at the time of publication (&lt;a href="https://clinicaltrials.gov/ct2/show/NCT04505722" target="_blank"&gt;NCT04505722&lt;/a&gt;)</t>
  </si>
  <si>
    <t>18–55y: pl. at d1/57</t>
  </si>
  <si>
    <t>≥65y: pl. at d1</t>
  </si>
  <si>
    <t>18–55y: placebo</t>
  </si>
  <si>
    <t>18–55y: low dose</t>
  </si>
  <si>
    <t>18–55y: high dose</t>
  </si>
  <si>
    <t>≥65y: placebo</t>
  </si>
  <si>
    <t>≥65y: low dose</t>
  </si>
  <si>
    <t>≥65y: high dose</t>
  </si>
  <si>
    <t>Ad26.COV2.S</t>
  </si>
  <si>
    <t>Janssen Pharmaceuticals</t>
  </si>
  <si>
    <t>Janssen Ad26.COV2.S phase I/II</t>
  </si>
  <si>
    <t>Ella; Lancet Infect Dis 2021</t>
  </si>
  <si>
    <t>https://www.thelancet.com/journals/laninf/article/PIIS1473-3099(20)30942-7/fulltext</t>
  </si>
  <si>
    <t>10.1016/S1473-3099(20)30942-7</t>
  </si>
  <si>
    <t>29.0–35.0 depending on group (median)</t>
  </si>
  <si>
    <t>297 (79%)</t>
  </si>
  <si>
    <t>4,955.7 (4,192.9–5857.3)</t>
  </si>
  <si>
    <t>2,000.0 (1,654.6–2,417.5)</t>
  </si>
  <si>
    <t>5,771.1 (4,793.6–6,948.0)</t>
  </si>
  <si>
    <t>6,286.1 (5,339.4–7,400.8)</t>
  </si>
  <si>
    <t>8%</t>
  </si>
  <si>
    <t>94%</t>
  </si>
  <si>
    <t>98%</t>
  </si>
  <si>
    <t>66%</t>
  </si>
  <si>
    <t>61.7 (49.5–76.9)</t>
  </si>
  <si>
    <t>7.2 (6.4–8.1)</t>
  </si>
  <si>
    <t>6.1 (5.8–6.4)</t>
  </si>
  <si>
    <t>6.2 (5.9–6.5)</t>
  </si>
  <si>
    <t>6.0 (5.8–6.2)</t>
  </si>
  <si>
    <t>6.0 (5.8–6.1)</t>
  </si>
  <si>
    <t>66.4 (53.4–82.4)</t>
  </si>
  <si>
    <t>48.0 (37.7–61.1)</t>
  </si>
  <si>
    <t>1.0 (0.0–12.0)</t>
  </si>
  <si>
    <t>1.0 (0.0–5.0)</t>
  </si>
  <si>
    <t>1.0 (1.0–5.0)</t>
  </si>
  <si>
    <t>7.0 (3.5–21.0)</t>
  </si>
  <si>
    <t>3.0 (1.0–23.0)</t>
  </si>
  <si>
    <t>105 (8.5–166.0)</t>
  </si>
  <si>
    <t>55.0 (22.0–173.8)</t>
  </si>
  <si>
    <t>31.5 (16.0–121.0)</t>
  </si>
  <si>
    <t>0.08 (0.02–0.3)</t>
  </si>
  <si>
    <t>0.4 (0.2–1.0)</t>
  </si>
  <si>
    <t>0.8 (0.3–1.0)</t>
  </si>
  <si>
    <t>0.1 (0.1–0.3)</t>
  </si>
  <si>
    <t>0.01 (0.01–0.04)</t>
  </si>
  <si>
    <t>0.04 (0.01–0.2)</t>
  </si>
  <si>
    <t>0.05 (0.01–1.3)</t>
  </si>
  <si>
    <t>0.02 (0.01–0.05)</t>
  </si>
  <si>
    <t>Median % CD4 cells (95% CI)</t>
  </si>
  <si>
    <t>Median % CD8 cells (95% CI)</t>
  </si>
  <si>
    <t>Th1 bias (based in part on observation of mean IgG1/IgG4 isotype ratios &gt;1 in all vaccinated groups)</t>
  </si>
  <si>
    <t>% CD3 cells after stimulation with inactivated SARS-COV-2 antigen</t>
  </si>
  <si>
    <t>https://www.thelancet.com/journals/lancet/article/PIIS0140-6736(21)00241-5/fulltext</t>
  </si>
  <si>
    <t>10.1016/S0140-6736(21)00241-5</t>
  </si>
  <si>
    <t>Injection site pain, redness, swelling</t>
  </si>
  <si>
    <t>Myalgia, fatigue, headache, nausea</t>
  </si>
  <si>
    <t>8/8 (100%)</t>
  </si>
  <si>
    <t>1/8 (13%)</t>
  </si>
  <si>
    <t>0/8 (0%)</t>
  </si>
  <si>
    <t>7/8 (88%)</t>
  </si>
  <si>
    <t>2/7 (29%)</t>
  </si>
  <si>
    <t>6/8 (75%)</t>
  </si>
  <si>
    <t>7/7 (100%)</t>
  </si>
  <si>
    <t>0/7 (0%)</t>
  </si>
  <si>
    <t>4/8 (50%)</t>
  </si>
  <si>
    <t>6/7 (86%)</t>
  </si>
  <si>
    <t>28 days after dose 2; GMTs not reported for placebo group but 0% seroconverted</t>
  </si>
  <si>
    <t>Gamaleya Gam-COVID-Vac phase III</t>
  </si>
  <si>
    <t>Logunov; Lancet 2021</t>
  </si>
  <si>
    <t>NCT04530396</t>
  </si>
  <si>
    <t>https://clinicaltrials.gov/ct2/show/NCT04530396</t>
  </si>
  <si>
    <t>https://www.thelancet.com/journals/lancet/article/PIIS0140-6736(21)00234-8/fulltext</t>
  </si>
  <si>
    <t>10.1016/ S0140-6736(21)00234-8</t>
  </si>
  <si>
    <t>Adults who were healthy or had stable pre-existing health conditions (e.g. diabetes). See  &lt;a href="https://clinicaltrials.gov/ct2/show/NCT04530396" target="_blank"&gt;registered protocol&lt;/a&gt; for full inclusion and exclusion criteria.</t>
  </si>
  <si>
    <t>45.3 (mean)</t>
  </si>
  <si>
    <t>12,158/19,866 (61%)</t>
  </si>
  <si>
    <t>Gam-COVID-Vac</t>
  </si>
  <si>
    <t>Recombinant Ad26 (prime) and recombinant Ad5 (boost) viruses expressing the gene for spike (S) protein</t>
  </si>
  <si>
    <t>2 (rAd26 on day 0, rAd5 on day 21)</t>
  </si>
  <si>
    <t>Among 21,862 individuals who received at least one dose, no serious adverse events were assessed as related to the investigational product.</t>
  </si>
  <si>
    <t>21 days after dose 2</t>
  </si>
  <si>
    <t>336/342 (98%)</t>
  </si>
  <si>
    <t>17/114 (15%)</t>
  </si>
  <si>
    <t>30.55 (20.18–46.26)</t>
  </si>
  <si>
    <t>8,996 (7,610–10,635)</t>
  </si>
  <si>
    <t>2/28 (7%)</t>
  </si>
  <si>
    <t>69/72 (96%)</t>
  </si>
  <si>
    <t>Median (IQR)</t>
  </si>
  <si>
    <t>Microneutralisation assay (50% tissue culture infective dose)</t>
  </si>
  <si>
    <t>21,977 randomised; 21,862 included in serious adverse event analysis; 19,866 included in primary efficacy analysis; 12,296 included in general safety analysis; 58–456 included in immunogenicity analyses</t>
  </si>
  <si>
    <t>18–30y: 2,177 (11%); 31–40y: 5,107 (26%); 41–50y: 5,842 (29%); 51–60y: 4,656 (23%); &gt;60y: 2,144 (11%)</t>
  </si>
  <si>
    <t>18-30</t>
  </si>
  <si>
    <t>31-40</t>
  </si>
  <si>
    <t>41-50</t>
  </si>
  <si>
    <t>51-60</t>
  </si>
  <si>
    <t>&gt;60</t>
  </si>
  <si>
    <t>Male: 12,158 (61%)</t>
  </si>
  <si>
    <t>White: 19,571 (99%); Asian: 286 (1%); Other: 9 (&lt;1%)</t>
  </si>
  <si>
    <t>Risk of infection (available for 19,355)</t>
  </si>
  <si>
    <t>High (interact with COVID patients): 88 (&lt;1%); Medium (interact with many people): 5,133 (27%); General (no additional risks): 14,124 (73%)</t>
  </si>
  <si>
    <t>Concomitant disease (available for 19,836)</t>
  </si>
  <si>
    <t>4,922 (25%)</t>
  </si>
  <si>
    <t>18-30y</t>
  </si>
  <si>
    <t>31-40y</t>
  </si>
  <si>
    <t>41-50y</t>
  </si>
  <si>
    <t>51-60y</t>
  </si>
  <si>
    <t>&gt;60y</t>
  </si>
  <si>
    <t>16/14964 (0.1%)</t>
  </si>
  <si>
    <t>91.6 (85.6–95.2)</t>
  </si>
  <si>
    <t>62/4902 (1.3%)</t>
  </si>
  <si>
    <t>13/1259 (1.0%)</t>
  </si>
  <si>
    <t>15/1443 (1.0%)</t>
  </si>
  <si>
    <t>22/1146 (1.9%)</t>
  </si>
  <si>
    <t>8/533 (1.5%)</t>
  </si>
  <si>
    <t>4/521 (0.8%)</t>
  </si>
  <si>
    <t>1/1596 (0.1%)</t>
  </si>
  <si>
    <t>4/3848 (0.1%)</t>
  </si>
  <si>
    <t>4/4399 (0.1%)</t>
  </si>
  <si>
    <t>5/3510 (0.1%)</t>
  </si>
  <si>
    <t>2/1611 (0.1%)</t>
  </si>
  <si>
    <t>91.9 (51.2–99.3)</t>
  </si>
  <si>
    <t>91.3 (73.7–96.9)</t>
  </si>
  <si>
    <t>92.7 (81.1–97.0)</t>
  </si>
  <si>
    <t>91.8 (67.1–98.3)</t>
  </si>
  <si>
    <t>90.0 (71.1–96.5)</t>
  </si>
  <si>
    <t>Moderate or severe COVID-19</t>
  </si>
  <si>
    <t>0/14964 (0.0%)</t>
  </si>
  <si>
    <t>20/4902 (0.4%)</t>
  </si>
  <si>
    <t>100 (94.4–100.0)</t>
  </si>
  <si>
    <t>Secondary efficacy endpoint: cases occurring after dose 1</t>
  </si>
  <si>
    <t>Efficacy of 94.2% (87.2–97.4) in males and 87.5% (73.4–94.2) in females</t>
  </si>
  <si>
    <t>Efficacy from days 1–7, 8–14, 15–21, and &gt;21 after dose 1</t>
  </si>
  <si>
    <t>Vaccine efficacy was calculated as 100 x (1 – odds ratio [OR]). OR and 95% confidence intervals were calculated by the Baptista-Pike method.</t>
  </si>
  <si>
    <t>PCR-confirmed COVID-19 from day 21 days after dose 1 (day of dose 2) among participants who received 2 doses</t>
  </si>
  <si>
    <t>RBD-specific GMTs significantly higher in participants aged 18–30y than older age groups</t>
  </si>
  <si>
    <t>RBD-specific GMTs did not differ significantly between men and women</t>
  </si>
  <si>
    <t>44.5 (31.8–62.2)</t>
  </si>
  <si>
    <t>1.6 (1.1–2.2)</t>
  </si>
  <si>
    <t>Neutralising antibody titres did not differ significantly by age or sex</t>
  </si>
  <si>
    <t>ELISA for IFNγ release by PBMCs stimulated with S protein</t>
  </si>
  <si>
    <t>Antigen-induced IFNγ production</t>
  </si>
  <si>
    <t>32.77 (13.94–50.76)</t>
  </si>
  <si>
    <t>0.41 (0.12–0.86)</t>
  </si>
  <si>
    <t>0.55 (0.19–0.67)</t>
  </si>
  <si>
    <t>0.44 (0.25–0.65)</t>
  </si>
  <si>
    <t>Moderate or severe COVID-19 (based on pre-defined criteria including but not limited to shortness of breath during physical exertion, pneumonia, or respiratory rate of more than 22/min) from day 21 days after dose 1 (day of dose 2) among participants who received 2 doses</t>
  </si>
  <si>
    <t>Moderate/Severe COVID-19</t>
  </si>
  <si>
    <t>NCT04383574</t>
  </si>
  <si>
    <t>https://clinicaltrials.gov/ct2/show/NCT04383574</t>
  </si>
  <si>
    <t>Wu; Lancet Infect Dis 2021</t>
  </si>
  <si>
    <t>https://www.thelancet.com/journals/laninf/article/PIIS1473-3099(20)30987-7/fulltext</t>
  </si>
  <si>
    <t>10.1016/S1473-3099(20)30987-7</t>
  </si>
  <si>
    <t>≥60</t>
  </si>
  <si>
    <t>37 (51%)</t>
  </si>
  <si>
    <t>22/23 (96%)</t>
  </si>
  <si>
    <t>54.9 (38.6–78.2)</t>
  </si>
  <si>
    <t>64.4 (41.5–99.7)</t>
  </si>
  <si>
    <t>65.8 (mean, phase I); 66.6 (mean, phase II)</t>
  </si>
  <si>
    <t>72 (phase I); 350 (phase II)</t>
  </si>
  <si>
    <t>88/97 (91%)</t>
  </si>
  <si>
    <t>96/98 (98%)</t>
  </si>
  <si>
    <t>97/98 (99%)</t>
  </si>
  <si>
    <t>0/47 (0%)</t>
  </si>
  <si>
    <t>23.4 (19.4–28.3)</t>
  </si>
  <si>
    <t>42.2 (35.2–50.6)</t>
  </si>
  <si>
    <t>49.9 (42.2–58.9)</t>
  </si>
  <si>
    <t>Micro cytopathic effect assay (Vero cell)</t>
  </si>
  <si>
    <t>Placebo (phase I)</t>
  </si>
  <si>
    <t>3 μg (phase I)</t>
  </si>
  <si>
    <t>6 μg (phase I)</t>
  </si>
  <si>
    <t>Placebo (phase II)</t>
  </si>
  <si>
    <t>1.5 μg (phase II)</t>
  </si>
  <si>
    <t>3 μg (phase II)</t>
  </si>
  <si>
    <t>6 μg (phase II)</t>
  </si>
  <si>
    <t>Antibody responses measured on 28 days after first dose in phase I participants</t>
  </si>
  <si>
    <t>Neutralising antibody responses did not differ significantly across age strata</t>
  </si>
  <si>
    <t>3 μg dosage selected for further testing; phase III studies in Brazil (&lt;a href="https://clinicaltrials.gov/ct2/show/NCT04456595" target="_blank"&gt;NCT04456595&lt;/a&gt;), Turkey (&lt;a href="https://clinicaltrials.gov/ct2/show/NCT04582344" target="_blank"&gt;NCT04582344&lt;/a&gt;), Indonesia (&lt;a href="https://clinicaltrials.gov/ct2/show/NCT04508075" target="_blank"&gt;NCT04508075&lt;/a&gt;), China (&lt;a href="https://clinicaltrials.gov/ct2/show/NCT04617483" target="_blank"&gt;NCT04617483&lt;/a&gt;), and Chile (&lt;a href="https://clinicaltrials.gov/ct2/show/NCT04651790" target="_blank"&gt;NCT04651790&lt;/a&gt;) ongoing at the time of publication</t>
  </si>
  <si>
    <t>3 μg, phase I (n = 24); 6 μg, phase I (n = 24); 1.5 μg, phase II (n = 100); 3 μg, phase II (n = 100); 6 μg, phase II (n = 100)</t>
  </si>
  <si>
    <t>Placebo of aluminum hydroxide:; Phase I (n = 24); Phase II (n = 50)</t>
  </si>
  <si>
    <t>Moderna mRNA-1273 phase I (18–55y)</t>
  </si>
  <si>
    <t>Sinovac CoronaVac phase I/II (≥60y)</t>
  </si>
  <si>
    <t>Moderna mRNA-1273 phase I (≥56y)</t>
  </si>
  <si>
    <t>Observer</t>
  </si>
  <si>
    <t>Richmond; Lancet 2021</t>
  </si>
  <si>
    <t>1 dose at 5 × 10^10 viral particles (n = 533); 2 doses at 5 × 10^10 viral particles (n = 10, non-randomised)</t>
  </si>
  <si>
    <t>Tenderness, injection site pain, warmth; data reported for 1-dose group</t>
  </si>
  <si>
    <t>Fatigue, headache, malaise, chills, feverish, joint pain, nausea</t>
  </si>
  <si>
    <t>277/552 (50%)</t>
  </si>
  <si>
    <t>2.2 (1.8–2.8)</t>
  </si>
  <si>
    <t>Replication-deficient simian adenovirus vector containing codon-optimised spike (S) protein, administered at low dose (LD; 2.2 × 10^10 viral particles) or standard dose (SD; 5 x 10^10 viral particles)</t>
  </si>
  <si>
    <t>Voysey; Lancet 2021</t>
  </si>
  <si>
    <t>https://www.thelancet.com/journals/lancet/article/PIIS0140-6736(21)00432-3/fulltext</t>
  </si>
  <si>
    <t>7,482/17,178 (44%)</t>
  </si>
  <si>
    <t>Interim efficacy subset:; LD/SD (n = 1,396); SD/SD (n = 7,201)</t>
  </si>
  <si>
    <t>18–55y: 14,413 (84%); 56–69y: 1,792 (10%); &gt;69y: 973 (6%)</t>
  </si>
  <si>
    <t>White: 12,975 (76%); Black: 1,693 (10%); Asian: 605 (4%); Mixed: 1,753 (10%); Other: 152 (1%)</t>
  </si>
  <si>
    <t>Cardiovascular disease: 2,039 (12%); Respiratory disease: 1,738 (10%); Diabetes: 440 (3%)</t>
  </si>
  <si>
    <t>84/8597 (1.0%)</t>
  </si>
  <si>
    <t>248/8581 (2.9%)</t>
  </si>
  <si>
    <t>66.7 (57.4–74.0)</t>
  </si>
  <si>
    <t>LD/SD</t>
  </si>
  <si>
    <t>SD/SD</t>
  </si>
  <si>
    <t>10/1397 (0.7%)</t>
  </si>
  <si>
    <t>80.7 (62.1–90.2)</t>
  </si>
  <si>
    <t>51/1402 (3.6%)</t>
  </si>
  <si>
    <t>74/7201 (1.0%)</t>
  </si>
  <si>
    <t>197/7179 (2.7%)</t>
  </si>
  <si>
    <t>63.1 (51.8–71.7)</t>
  </si>
  <si>
    <t>57/4071 (1.4%)</t>
  </si>
  <si>
    <t>73/4136 (1.8%)</t>
  </si>
  <si>
    <t>22.2 (-9.9–45.0)</t>
  </si>
  <si>
    <t>16/1379 (1.2%)</t>
  </si>
  <si>
    <t>31/1385 (2.2%)</t>
  </si>
  <si>
    <t>41/2692 (1.5%)</t>
  </si>
  <si>
    <t>42/2751 (1.5%)</t>
  </si>
  <si>
    <t>49.3 (7.4–72.2)</t>
  </si>
  <si>
    <t>Virologically confirmed COVID-19 by prime-boost interval</t>
  </si>
  <si>
    <t>2.0 (-50.7–36.2)</t>
  </si>
  <si>
    <t>55.1 (33.0–69.9)</t>
  </si>
  <si>
    <t>Asymptomatic cases by prime-boost interval</t>
  </si>
  <si>
    <t>Virologically confirmed COVID-19 after 1 x SD</t>
  </si>
  <si>
    <t>Hospitalisation due to COVID-19 &gt;21 days after first dose</t>
  </si>
  <si>
    <t>0/11794 (0.0%)</t>
  </si>
  <si>
    <t>15/11776 (0.1%)</t>
  </si>
  <si>
    <t>100 (72.2–NE)</t>
  </si>
  <si>
    <t>18,859 (16,900–21,046)</t>
  </si>
  <si>
    <t>23,809 (20,039–28,288)</t>
  </si>
  <si>
    <t>23,432 (14,885–36,887)</t>
  </si>
  <si>
    <t>74 (63–86)</t>
  </si>
  <si>
    <t>40 (35–46)</t>
  </si>
  <si>
    <t>IgG antibodies vs S protein by prime-boost interval (18–55y)</t>
  </si>
  <si>
    <t>IgG antibodies vs S protein by prime-boost interval (≥56y)</t>
  </si>
  <si>
    <t>237.0 (208.5–269.4)</t>
  </si>
  <si>
    <t>198.1 (176.8–221.9)</t>
  </si>
  <si>
    <t>182.7 (156.0–214.1)</t>
  </si>
  <si>
    <t>127.8 (113.1–144.3)</t>
  </si>
  <si>
    <t>Neutralising antibodies vs pseudovirus by prime-boost interval (all SD/SD and LD/SD groups)</t>
  </si>
  <si>
    <t>Oxford ChAdOx1 phase III (report 2; Voysey 2021)</t>
  </si>
  <si>
    <t>Oxford ChAdOx1 phase III (report 1; Voysey 2020)</t>
  </si>
  <si>
    <t>10.1016/S0140-6736(21)00432-3</t>
  </si>
  <si>
    <t>Meningococcal conjugate vaccine MenACWY (UK), MenACWY prime with saline boost (Brazil), or saline alone (South Africa): n = 8,581</t>
  </si>
  <si>
    <t>Secondary analysis of all nucleic acid test-positive cases, including primary symptomatic cases, non-primary symptomatic cases (not meeting primary definition), asymptomatic cases, and cases with unknown symtoms</t>
  </si>
  <si>
    <t>Asymptomatic cases after 1 x SD</t>
  </si>
  <si>
    <t>COVID-19 with at least one qualifying symptom (fever, cough, shortness of breath, anosmia, or ageusia) in seronegative participants confirmed via nucleic acid test-positive swab &gt;14 days after second dose</t>
  </si>
  <si>
    <t>17/9257 (0.2%)</t>
  </si>
  <si>
    <t>71/9237 (0.8%)</t>
  </si>
  <si>
    <t>76.0 (59.3–85.9)</t>
  </si>
  <si>
    <t>24,422; 17,178 included in primary efficacy analysis; 8,948 (52%) from UK; 6,753 (39%) from Brazil; 1,477 (9%) from South Africa</t>
  </si>
  <si>
    <t>1 or 2</t>
  </si>
  <si>
    <t>Serious adverse events were reported in 108/12,282 (0.9%) participants in the vaccine group and 127/11,962 (1.1%) in the control group. The proportion of these adverse events considered to be related to the investigational product was not specified. There were 7 deaths considered unrelated to vaccination, including 2 in the vaccine group and 5 in the control group.</t>
  </si>
  <si>
    <t>21,967 (19,772–24,406)</t>
  </si>
  <si>
    <t>29,244 (26,142–32,714)</t>
  </si>
  <si>
    <t>36,177 (33,417–39,165)</t>
  </si>
  <si>
    <t>48,961 (44,880–53,413)</t>
  </si>
  <si>
    <t>Multiplex immunoassay data excluding stratified by country and dosing group (LD/SD vs SD/SD)</t>
  </si>
  <si>
    <t>Further study of correlates of protection ongoing</t>
  </si>
  <si>
    <t>&lt;6w interval (control)</t>
  </si>
  <si>
    <t>&lt;6w interval</t>
  </si>
  <si>
    <t>6-8w interval</t>
  </si>
  <si>
    <t>9-11w interval</t>
  </si>
  <si>
    <t>&gt;11w interval</t>
  </si>
  <si>
    <t>All participants (UK)</t>
  </si>
  <si>
    <t>LD/SD (UK)</t>
  </si>
  <si>
    <t>SD/SD (UK)</t>
  </si>
  <si>
    <t>22-90d after 1 x SD</t>
  </si>
  <si>
    <t>35/3905 (0.9%)</t>
  </si>
  <si>
    <t>76/3871 (2.0%)</t>
  </si>
  <si>
    <t>20/1124 (1.8%)</t>
  </si>
  <si>
    <t>44/1023 (4.3%)</t>
  </si>
  <si>
    <t>14/1530 (0.9%)</t>
  </si>
  <si>
    <t>52/1594 (3.3%)</t>
  </si>
  <si>
    <t>15/2038 (0.7%)</t>
  </si>
  <si>
    <t>76/2093 (3.6%)</t>
  </si>
  <si>
    <t>59.7 (31.7–76.3)</t>
  </si>
  <si>
    <t>72.2 (50.0–84.6)</t>
  </si>
  <si>
    <t>80.0 (65.2–88.5)</t>
  </si>
  <si>
    <t>d: days; LD: low dose; SD: standard dose; w: weeks. Vaccine efficacy was calculated as 1 – relative risk as determined by Poisson regression model adjusting for study, treatment group, age group, and period at risk. 95% confidence intervals are displayed. Analyses include all LD/SD and SD/SD dosing groups unless otherwise specified. For 1 x SD analyses, participants were censored in the analysis at the time of their booster dose.</t>
  </si>
  <si>
    <t>Analysis of dosing interval restricted to SD/SD dosing groups</t>
  </si>
  <si>
    <t>Multiplex immunoassay; control groups for intervals of &gt;6w reported in paper but not shown here</t>
  </si>
  <si>
    <t>Moderna mRNA-1273 phase II</t>
  </si>
  <si>
    <t>https://www.sciencedirect.com/science/article/pii/S0264410X21001535</t>
  </si>
  <si>
    <t>Chu; Vaccine 2021</t>
  </si>
  <si>
    <t>10.1016/j.vaccine.2021.02.007</t>
  </si>
  <si>
    <t>NCT04405076</t>
  </si>
  <si>
    <t>https://clinicaltrials.gov/ct2/show/NCT04405076</t>
  </si>
  <si>
    <t>Phase II randomised, dose-confirmation trial</t>
  </si>
  <si>
    <t>Healthy adults aged ≥18 years</t>
  </si>
  <si>
    <t>Cohort 1: 18–55, Cohort 2: ≥55</t>
  </si>
  <si>
    <t>Cohort 1: 37.4 (mean), Cohort 2: 64.3</t>
  </si>
  <si>
    <t>210 (35%)</t>
  </si>
  <si>
    <t>18–54y: 50 μg (n = 100); 18–54y: 100 μg (n = 100); ≥55y: 50 μg (n = 100); ≥55y: 100 μg (n = 100)</t>
  </si>
  <si>
    <t>Saline placebo (n = 100 per cohort)</t>
  </si>
  <si>
    <t>Fatigue, headache, myalgia, chills, arthralygia, nausea/vomiting</t>
  </si>
  <si>
    <t>18–54y: placebo</t>
  </si>
  <si>
    <t>18–54y: 50 μg</t>
  </si>
  <si>
    <t>18–54y: 100 μg</t>
  </si>
  <si>
    <t>≥55y: placebo</t>
  </si>
  <si>
    <t>≥55y: 50 μg</t>
  </si>
  <si>
    <t>≥55y: 100 μg</t>
  </si>
  <si>
    <t>Microneutralisation assay (50% inhibitory concentration)</t>
  </si>
  <si>
    <t>Geometric mean concentration, µg/ml (95% CI)</t>
  </si>
  <si>
    <t>GMT, µg/ml  (95% CI)</t>
  </si>
  <si>
    <t>Geometric mean titre, MN50 (95% CI)</t>
  </si>
  <si>
    <t>GMT, MN50 (95% CI)</t>
  </si>
  <si>
    <t>Absence to presence of detectable antibodies or 4-fold rise over baseline in participants with pre-existing antibodies</t>
  </si>
  <si>
    <t>2/84 (2%)</t>
  </si>
  <si>
    <t>80/80 (100%)</t>
  </si>
  <si>
    <t>82/82 (100%)</t>
  </si>
  <si>
    <t>70/70 (100%)</t>
  </si>
  <si>
    <t>1/87 (1%)</t>
  </si>
  <si>
    <t>45.6 (NE–NE)</t>
  </si>
  <si>
    <t>46.2 (44.9–47.6)</t>
  </si>
  <si>
    <t>48.5 (44.4–53.0)</t>
  </si>
  <si>
    <t>1,613 (1,488–1747)</t>
  </si>
  <si>
    <t>1692 (1586–1805)</t>
  </si>
  <si>
    <t>47.1 (44.0–50.5)</t>
  </si>
  <si>
    <t>1,613 (1,460–1,782)</t>
  </si>
  <si>
    <t>1,671 (1,545–1,807)</t>
  </si>
  <si>
    <t>6.5 (5.9–7.1)</t>
  </si>
  <si>
    <t>7.0 (6.3–7.8)</t>
  </si>
  <si>
    <t>6.2 (5.7–6.7)</t>
  </si>
  <si>
    <t>6.5 (5.9–7.2)</t>
  </si>
  <si>
    <t>146 (132–161)</t>
  </si>
  <si>
    <t>181 (164–200)</t>
  </si>
  <si>
    <t>121 (105–139)</t>
  </si>
  <si>
    <t>107 (93–123)</t>
  </si>
  <si>
    <t>6 (5–6)</t>
  </si>
  <si>
    <t>7 (6–8)</t>
  </si>
  <si>
    <t>6 (6–7)</t>
  </si>
  <si>
    <t>28 days after dose 2; data for placebo arm in cohort 2 (≥55y) averaged across timepoints</t>
  </si>
  <si>
    <t>Lipid nanoparticle-encapsulated mRNA vaccine encoding stabilised pre-fusion spike protein (S-2P)</t>
  </si>
  <si>
    <t>Antibody responses measured on study days 1, 29, 43, 57, 209, and 394</t>
  </si>
  <si>
    <t>Post-vaccination antibody levels and seroconversion rates were generally comparable across age subgroups (55-64y, 65-74y, and ≥75y)</t>
  </si>
  <si>
    <t>mRNA-1273 in full or emergency use in numerous countries at the time of publication</t>
  </si>
  <si>
    <t>Bharat Covaxin/BBV152 phase II</t>
  </si>
  <si>
    <t>https://www.thelancet.com/journals/laninf/article/PIIS1473-3099(21)00070-0/fulltext</t>
  </si>
  <si>
    <t>10.1016/S1473-3099(21)00070-0</t>
  </si>
  <si>
    <t>Healthy adults and adolescents</t>
  </si>
  <si>
    <t>12–65</t>
  </si>
  <si>
    <t>34.0–35.0 depending on group (median)</t>
  </si>
  <si>
    <t>285 (75%)</t>
  </si>
  <si>
    <t>3 μg + Algel-IMDG (n = 190); 6 μg + Algel-IMDG (n = 190)</t>
  </si>
  <si>
    <t>181/184 (98%)</t>
  </si>
  <si>
    <t>171/177 (97%)</t>
  </si>
  <si>
    <t>10,413.9 (9,142.4–11,862.2)</t>
  </si>
  <si>
    <t>9,541.6 (8,245.9–11,041.0)</t>
  </si>
  <si>
    <t>Plaque reduction neutralisation test (PRNT50)</t>
  </si>
  <si>
    <t>Geometric mean titre, PRNT50 (95% CI)</t>
  </si>
  <si>
    <t>GMT, PRNT50 (95% CI)</t>
  </si>
  <si>
    <t>171/184 (93%)</t>
  </si>
  <si>
    <t>174/177 (98%)</t>
  </si>
  <si>
    <t>0.11 (0.10–0.13)</t>
  </si>
  <si>
    <t>0.10 (0.09–0.11)</t>
  </si>
  <si>
    <t>100.9 (74.1–137.4)</t>
  </si>
  <si>
    <t>197.0 (155.6–249.4)</t>
  </si>
  <si>
    <t>Th1/Th2 cytokine ratio</t>
  </si>
  <si>
    <t>Intracellular cytokine staining after stimulation with inactivated SARS-CoV-2 antigen</t>
  </si>
  <si>
    <t>Th1/Th2 ratio (95% CI)</t>
  </si>
  <si>
    <t>59.2 (48.5–69.7)</t>
  </si>
  <si>
    <t>42.5 (28.6–56.3)</t>
  </si>
  <si>
    <t>Post-vaccination levels of individual cytokines (IFNγ, IFNα, IL2, IL5, IL10, IL13) based on luminex-based multiplex assay</t>
  </si>
  <si>
    <t>Microneutralisation assay (MNT50)</t>
  </si>
  <si>
    <t>6 μg + Algel-IMDG formulation selected for further clinical development. Phase III study in India ongoing at the time of publication (&lt;a href="https://clinicaltrials.gov/ct2/show/NCT04641481" target="_blank"&gt;NCT04641481&lt;/a&gt;).</t>
  </si>
  <si>
    <t>Inactivated vaccine (variant NIV-2020-770) administered with Algel-IMDG adjuvant, which consists of a TLR7/8 agonist (imidazoquinoline) adsorbed to alum (Algel)</t>
  </si>
  <si>
    <t>Inactivated vaccine (variant NIV-2020-770) administered with alum (Algel) or a TLR7/8 agonist (imidazoquinoline) adsorbed to alum (Algel-IMDG)</t>
  </si>
  <si>
    <t>Sum of Th1 cytokine levels (IFNγ+TNFα+IL2) divided by sum of Th2 cytokine levels (IL5+IL13) in pg/ml, as quantified via Luminex multiplex assay of PBMCs stimulated with SARS-CoV-2 peptide pool</t>
  </si>
  <si>
    <t>Th1 and Th2 cytokines 28 days after dose 2 based on cytokine bead array multiplex assay</t>
  </si>
  <si>
    <t>Long-term follow-up immunogenicity analysis (3 months after dose 2) from Covaxin/BBV152 phase I study, including T-cell memory responses</t>
  </si>
  <si>
    <t>Seroconversion rates and GMTs were similar across age groups and between males and females</t>
  </si>
  <si>
    <t>IgG1/IgG4 isotype ratios</t>
  </si>
  <si>
    <t>Th1 bias (also supported by observation of mean IgG1/IgG4 isotype ratios &gt;1 in both vaccine groups)</t>
  </si>
  <si>
    <t>Stephenson; JAMA 2021</t>
  </si>
  <si>
    <t>https://jamanetwork.com/journals/jama/fullarticle/2777598?appId=scweb</t>
  </si>
  <si>
    <t>10.1001/jama.2021.3645</t>
  </si>
  <si>
    <t>Phase I randomised controlled trial</t>
  </si>
  <si>
    <t>Cohort 1: 18–55, Cohort 3: ≥65</t>
  </si>
  <si>
    <t>11 (44%)</t>
  </si>
  <si>
    <t>Low dose at d1/57 (n = 5); Low dose at d1 (n = 55); High dose at d1/57 (n = 5); High dose at d1 (n = 5)</t>
  </si>
  <si>
    <t>0.9% saline placebo (n = 5)</t>
  </si>
  <si>
    <t>Safety data previously reported (Sadoff et al, 2021). This paper reports on several exploratory endpoints not included in the primary paper.</t>
  </si>
  <si>
    <t>39.8 (mean)</t>
  </si>
  <si>
    <t>placebo at d1/57</t>
  </si>
  <si>
    <t>low dose at d1</t>
  </si>
  <si>
    <t>low dose at d1/57</t>
  </si>
  <si>
    <t>high dose at d1</t>
  </si>
  <si>
    <t>high dose at d1/57</t>
  </si>
  <si>
    <t>34 (14–390)</t>
  </si>
  <si>
    <t>19 (14–40)</t>
  </si>
  <si>
    <t>17 (14–32)</t>
  </si>
  <si>
    <t>27 (14–49)</t>
  </si>
  <si>
    <t>19 (14–30)</t>
  </si>
  <si>
    <t>20 (14–49)</t>
  </si>
  <si>
    <t>2,478 (809–5,737)</t>
  </si>
  <si>
    <t>2,351 (369–8,370)</t>
  </si>
  <si>
    <t>Geometric mean titre (range)</t>
  </si>
  <si>
    <t>GMT (range)</t>
  </si>
  <si>
    <t>2,432 (1,196–12,221)</t>
  </si>
  <si>
    <t>5,729 (2,907–19,314)</t>
  </si>
  <si>
    <t>13 (13–13)</t>
  </si>
  <si>
    <t>19 (13–81)</t>
  </si>
  <si>
    <t>230 (46–1,042)</t>
  </si>
  <si>
    <t>170 (13–885)</t>
  </si>
  <si>
    <t>Luciferase reporter gene assay (50% inhibitory concentration)</t>
  </si>
  <si>
    <t>Geometric mean titre, IC50 (range)</t>
  </si>
  <si>
    <t>GMT, IC50 (range)</t>
  </si>
  <si>
    <t>Neutralising antibody titres against Ad26</t>
  </si>
  <si>
    <t>242 (54–764)</t>
  </si>
  <si>
    <t>449 (177–2,740)</t>
  </si>
  <si>
    <t>Binding and functional profiles of antibodies on day 29 using systems serology (see published paper for further details)</t>
  </si>
  <si>
    <t>Cross-reactivity against panel of human coronaviruses assessed by electrochemiluminescence assays</t>
  </si>
  <si>
    <t>IFNγ-expressing T cells (Th1 phenotype)</t>
  </si>
  <si>
    <t>IL4-expressing T cells (Th2 phenotype)</t>
  </si>
  <si>
    <t>0 (0–88)</t>
  </si>
  <si>
    <t>151 (0–258)</t>
  </si>
  <si>
    <t>130 (0–332)</t>
  </si>
  <si>
    <t>0 (0–24)</t>
  </si>
  <si>
    <t>0 (0–30)</t>
  </si>
  <si>
    <t>57 (0–470)</t>
  </si>
  <si>
    <t>181 (70–332)</t>
  </si>
  <si>
    <t>Geometric mean spot-forming cells per million PBMCs (range)</t>
  </si>
  <si>
    <t>GM SFCs per million PBMCs (range)</t>
  </si>
  <si>
    <t xml:space="preserve">IFN-γ central memory (CD27+/CD45RA-) CD4+ and CD8+ T-cell responses assessed by intracellular cytokine staining </t>
  </si>
  <si>
    <t>Two multi-centre phase III studies ongoing at the time of publication (&lt;a href="https://clinicaltrials.gov/ct2/show/NCT04505722" target="_blank"&gt;NCT04505722&lt;/a&gt; and &lt;a href="https://clinicaltrials.gov/ct2/show/NCT04614948" target="_blank"&gt;NCT04614948&lt;/a&gt;)</t>
  </si>
  <si>
    <t>Madhi; NEJM 2021</t>
  </si>
  <si>
    <t>https://www.nejm.org/doi/full/10.1056/NEJMoa2102214</t>
  </si>
  <si>
    <t>10.1056/NEJMoa2102214</t>
  </si>
  <si>
    <t>Phase Ib/II randomised controlled trial</t>
  </si>
  <si>
    <t>South Africa</t>
  </si>
  <si>
    <t>18–64</t>
  </si>
  <si>
    <t>30 (median)</t>
  </si>
  <si>
    <t>1,142/2,021 (57%)</t>
  </si>
  <si>
    <t>2 (21–35 days apart)</t>
  </si>
  <si>
    <t>Replication-deficient simian adenovirus vector containing codon-optimised spike (S) protein, administered at 5 x 10^10 viral particles per dose</t>
  </si>
  <si>
    <t>2,026 randomised; 2,021 included in overall safety population; 1,467 seronegative individuals included in primary efficacy analysis</t>
  </si>
  <si>
    <t>Individuals with no or stable pre-existing health conditions. See registered protocols for full inclusion and exclusion criteria.</t>
  </si>
  <si>
    <t>Tenderness</t>
  </si>
  <si>
    <t>Among 2,021 individuals in the overall safety population, one incidence of febrile disorder (occurring in a vaccine recipient) was assessed as related to the investigational product; the fever subsided within 24 hours</t>
  </si>
  <si>
    <t>18–44y: 1,206 (82%); 45–59y: 223 (15%); &gt;59y: 38 (3%)</t>
  </si>
  <si>
    <t>Male: 838 (57%)</t>
  </si>
  <si>
    <t>Black: 949 (65%); Mixed: 251 (17%); White: 231 (16%); Other: 32 (2%)</t>
  </si>
  <si>
    <t>Chronic respiratory condition: 53 (4%); Hypertension: 42 (3%); Diabetes: 5 (0.33%)</t>
  </si>
  <si>
    <t>18-44</t>
  </si>
  <si>
    <t>45-59</t>
  </si>
  <si>
    <t>&gt;59</t>
  </si>
  <si>
    <t>Pseudovirus neutralising antibodies vs original SARS-CoV-2</t>
  </si>
  <si>
    <t>Lentivirus pseudovirus neutralisation test (HEK 293 ACE2-transfected cells); non-B.1.351 spike protein (accession MN908947.3)</t>
  </si>
  <si>
    <t>20 (20–20)</t>
  </si>
  <si>
    <t>276.6 (124.0–525.5)</t>
  </si>
  <si>
    <t>Original SARS-CoV-2</t>
  </si>
  <si>
    <t>B.1.351</t>
  </si>
  <si>
    <t>RBD triple mutant</t>
  </si>
  <si>
    <t>Variant-specific pseudovirus neutralising antibodies</t>
  </si>
  <si>
    <t>Lentivirus pseudovirus neutralisation test (HEK 293 ACE2-transfected cells); vaccine recipients without evidence of SARS-CoV-2 infection before or during follow-up</t>
  </si>
  <si>
    <t>297 (67–2,097)</t>
  </si>
  <si>
    <t>85 (50–161)</t>
  </si>
  <si>
    <t>74 (50–94)</t>
  </si>
  <si>
    <t>Variant-specific live virus neutralising antibodies</t>
  </si>
  <si>
    <t>Plaque reduction neutralisation test (PRNT50); vaccine recipients without evidence of SARS-CoV-2 infection before or during follow-up</t>
  </si>
  <si>
    <t>22 (8–57)</t>
  </si>
  <si>
    <t>2 (1–4)</t>
  </si>
  <si>
    <t>Variant-specific pseudovirus and live virus neutralising titres in placebo recipients with evidence of SARS-CoV-2 infection</t>
  </si>
  <si>
    <t>Pseudovirus neutralising antibody titres among trial participants in the UK and Brazil</t>
  </si>
  <si>
    <t xml:space="preserve">T-cell receptor variable beta chain sequencing among trial participants in the UK </t>
  </si>
  <si>
    <t>19/750 (2.5%)</t>
  </si>
  <si>
    <t>23/717 (3.2%)</t>
  </si>
  <si>
    <t>21.9 (-49.9–59.8)</t>
  </si>
  <si>
    <t>22/884 (2.5%)</t>
  </si>
  <si>
    <t>24/865 (2.8%)</t>
  </si>
  <si>
    <t>10.6 (-66.4–52.2)</t>
  </si>
  <si>
    <t>19/740 (2.5%</t>
  </si>
  <si>
    <t>20/714 (2.8%)</t>
  </si>
  <si>
    <t>10.4 (-76.8–54.8)</t>
  </si>
  <si>
    <t>Variant-specific efficacy</t>
  </si>
  <si>
    <t>2/804 (0.2%)</t>
  </si>
  <si>
    <t>7/776 (0.9%)</t>
  </si>
  <si>
    <t>72.8 (-42.8–97.2)</t>
  </si>
  <si>
    <t>Mild-to-moderate COVID-19 confirmed via nucleic acid test-positive swab &gt;14 days after second dose (there were no severe cases or hospitalisation during follow-up)</t>
  </si>
  <si>
    <t>Efficacy</t>
  </si>
  <si>
    <t>Immunogenicity</t>
  </si>
  <si>
    <t>Oxford ChAdOx1 phase I/II (report 3 - South Africa; Madhi 2021)</t>
  </si>
  <si>
    <t>Efficacy for various endpoints stratified by baseline serology status</t>
  </si>
  <si>
    <t>Efficacy over various timeframes, including from 14 days after dose 1</t>
  </si>
  <si>
    <t>Efficacy vs moderate disease (excluding mild cases)</t>
  </si>
  <si>
    <t>Efficacy vs Oxford case definition</t>
  </si>
  <si>
    <t>Efficacy vs any SARS-CoV-2 infection confirmed by nucleic acid test</t>
  </si>
  <si>
    <t>Longer-term follow-up of cohort ongoing</t>
  </si>
  <si>
    <t>B.1.351, baseline sero-</t>
  </si>
  <si>
    <t>Baseline sero-</t>
  </si>
  <si>
    <t>Non-B.1.351, baseline sero-</t>
  </si>
  <si>
    <t xml:space="preserve">Median follow-up duration after second injection of 122 days (IQR, 114 to 143 days). Vaccine efficacy was calculated as 1 – relative risk and 95% CIs were determined using the Clopper–Pearson exact method. B.1.351 cases were confirmed by whole genome sequencing. For estimation of efficacy vs non-B.1.351 variants, data was censored up to 31 October 2020 (the variant emerged in the trial areas from mid November 2020). </t>
  </si>
  <si>
    <t>Janssen Ad26.COV2.S phase I (descriptive cohort)</t>
  </si>
  <si>
    <t>Oxford ChAdOx1 phase I/II (report 1; Folegatti 2020)</t>
  </si>
  <si>
    <t>Oxford ChAdOx1 phase I/II (report 2; Ewer 2020)</t>
  </si>
  <si>
    <t>Oxford ChAdOx1 phase I/II (report 3; Barrett 2020)</t>
  </si>
  <si>
    <t>Anhui Zhifei Longcom Biopharmaceutical phase I</t>
  </si>
  <si>
    <t>Anhui Zhifei Longcom Biopharmaceutical/Chinese Academy of Sciences</t>
  </si>
  <si>
    <t>NCT04445194</t>
  </si>
  <si>
    <t>https://clinicaltrials.gov/ct2/show/NCT04445194</t>
  </si>
  <si>
    <t>Yang; Lancet Infect Dis 2021</t>
  </si>
  <si>
    <t>https://www.thelancet.com/journals/laninf/article/PIIS1473-3099(21)00127-4/fulltext</t>
  </si>
  <si>
    <t>10.1016/S1473-3099(21)00127-4</t>
  </si>
  <si>
    <t>Anhui Zhifei Longcom Biopharmaceutical phase II</t>
  </si>
  <si>
    <t>NCT04466085</t>
  </si>
  <si>
    <t>https://clinicaltrials.gov/ct2/show/NCT04466085</t>
  </si>
  <si>
    <t>398 (44%)</t>
  </si>
  <si>
    <t>ZF2001</t>
  </si>
  <si>
    <t>3 (days 0/30/60)</t>
  </si>
  <si>
    <t>2 (days 0/30) or 3 (days 0/30/60)</t>
  </si>
  <si>
    <t>Phase I randomised controlled, dose-ranging trial</t>
  </si>
  <si>
    <t>Phase II randomised controlled, dose-ranging trial</t>
  </si>
  <si>
    <t>25 μg (n = 20); 50 μg (n = 20)</t>
  </si>
  <si>
    <t>2 x 25 μg (n = 150); 2 x 50 μg (n = 150); 3 x 25 μg (n = 150); 3 x 50 μg (n = 150)</t>
  </si>
  <si>
    <t>Placebo of aluminium hydroxide in buffer (n = 10)</t>
  </si>
  <si>
    <t>Placebo of aluminium hydroxide in buffer (n = 300); 150 per dosing schedule</t>
  </si>
  <si>
    <t>Injection site pain, induration, itch</t>
  </si>
  <si>
    <t>Dimeric receptor-binding domain (RBD) produced in Chinese hamster ovary (CHO) cells, administered with aluminium hydroxide adjuvant</t>
  </si>
  <si>
    <t>50 μg</t>
  </si>
  <si>
    <t>30 days after dose 3</t>
  </si>
  <si>
    <t>5.5 (5.5–5.5)</t>
  </si>
  <si>
    <t>2776.8 (1875.5–4111.2)</t>
  </si>
  <si>
    <t>2719.5 (1584.1–4668.8)</t>
  </si>
  <si>
    <t>15/15 (100%)</t>
  </si>
  <si>
    <t>18/18 (100%)</t>
  </si>
  <si>
    <t>7 days after dose 3</t>
  </si>
  <si>
    <t>94.5 (49.3–181.3)</t>
  </si>
  <si>
    <t>117.8 (64.6–214.9)</t>
  </si>
  <si>
    <t>2 x placebo</t>
  </si>
  <si>
    <t>2 x 25 μg</t>
  </si>
  <si>
    <t>3 x placebo</t>
  </si>
  <si>
    <t>3 x 25 μg</t>
  </si>
  <si>
    <t>3 x 50 μg</t>
  </si>
  <si>
    <t>5.7 (5.5–5.9)</t>
  </si>
  <si>
    <t>5.9 (5.6–6.3)</t>
  </si>
  <si>
    <t>5.7 (5.5–6.0)</t>
  </si>
  <si>
    <t>5.8 (5.5–6.0)</t>
  </si>
  <si>
    <t>14 days after final dose (study days 44 and 74 for 2- and 3-dose groups, respectively)</t>
  </si>
  <si>
    <t>2/147 (1%)</t>
  </si>
  <si>
    <t>136/147 (93%)</t>
  </si>
  <si>
    <t>137/147 (93%)</t>
  </si>
  <si>
    <t>6.0 (5.4–6.6)</t>
  </si>
  <si>
    <t>439.8 (323.8–597.5)</t>
  </si>
  <si>
    <t>338.0 (252.4–452.8)</t>
  </si>
  <si>
    <t>5.9 (5.6–6.2)</t>
  </si>
  <si>
    <t>1140.0 (882.2–1,473.2)</t>
  </si>
  <si>
    <t>1,782.3 (1,440.2–2,205.7)</t>
  </si>
  <si>
    <t>0/140 (0%)</t>
  </si>
  <si>
    <t>143/144 (99%)</t>
  </si>
  <si>
    <t>139/143 (97%)</t>
  </si>
  <si>
    <t>14.1 (10.8–18.3)</t>
  </si>
  <si>
    <t>17.7 (13.6–23.1)</t>
  </si>
  <si>
    <t>0/150 (0%)</t>
  </si>
  <si>
    <t>114/150 (76%)</t>
  </si>
  <si>
    <t>108/150 (72%)</t>
  </si>
  <si>
    <t>0/146 (0%)</t>
  </si>
  <si>
    <t>143/148 (97%)</t>
  </si>
  <si>
    <t>138/148 (93%)</t>
  </si>
  <si>
    <t>102.5 (81.8–128.5)</t>
  </si>
  <si>
    <t>69.1 (53.0–90.0)</t>
  </si>
  <si>
    <t>Absence to presence of detectable antibodies (≥11) excluding individuals who were seropositive at baseline</t>
  </si>
  <si>
    <t>Absence to presence of detectable antibodies (≥11), excluding individuals who were seropositive at baseline</t>
  </si>
  <si>
    <t>Absence to presence of detectable antibodies (≥4)</t>
  </si>
  <si>
    <t>Absence to presence of detectable antibodies (≥11)</t>
  </si>
  <si>
    <t>32.6 (mean)</t>
  </si>
  <si>
    <t>ELISpot of PBMCs stimulated with RBD</t>
  </si>
  <si>
    <t>Unclear (≤10)</t>
  </si>
  <si>
    <t>Unclear (≤20)</t>
  </si>
  <si>
    <t>0.8 (0.4–1.9)</t>
  </si>
  <si>
    <t>1.7 (0.4–6.7)</t>
  </si>
  <si>
    <t>0.6 (0.4–1.1)</t>
  </si>
  <si>
    <t>6.4 (2.2–19.0)</t>
  </si>
  <si>
    <t>0.5 (0.3–1.0)</t>
  </si>
  <si>
    <t>6.6 (2.9–14.8)</t>
  </si>
  <si>
    <t>0.3 (0.2–0.5)</t>
  </si>
  <si>
    <t>0.3 (0.3–0.3)</t>
  </si>
  <si>
    <t>0.3 (0.3–0.4)</t>
  </si>
  <si>
    <t>3.3 (1.9–6.3)</t>
  </si>
  <si>
    <t>0.3 (0.2–0.3)</t>
  </si>
  <si>
    <t>7.3 (4.1–12.7)</t>
  </si>
  <si>
    <t>SFCs per 300,000 PBMCs</t>
  </si>
  <si>
    <t>Spot-forming cells per 300,000 PBMCs; interpretation of error bars and midpoint not stated but likely to represent geometric mean and 95% CI</t>
  </si>
  <si>
    <t>T cells expressing IL2 and IL5 assessed via ELISPOT</t>
  </si>
  <si>
    <t>Antibody responses measured on study days 0, 14, 30, 44, 60, 67 and 90</t>
  </si>
  <si>
    <t>Antibody responses measured on study days 0, 14, 30, 44, 60, and 74</t>
  </si>
  <si>
    <t>Balanced Th1/Th2</t>
  </si>
  <si>
    <t>Oxford ChAdOx1 phase II/III (report 4 - B.1.1.7; Emary 2021)</t>
  </si>
  <si>
    <t>II/III</t>
  </si>
  <si>
    <t>Emary; Lancet 2021</t>
  </si>
  <si>
    <t>https://www.thelancet.com/journals/lancet/article/PIIS0140-6736(21)00628-0/fulltext</t>
  </si>
  <si>
    <t>10.1016/S0140-6736(21)00628-0</t>
  </si>
  <si>
    <t>Phase II/III randomised controlled trial</t>
  </si>
  <si>
    <t>No (subgroups of HIV-positive individuals recruited in UK and South Africa but not included in analyses presented here)</t>
  </si>
  <si>
    <t>No (subgroups of HIV-positive individuals recruited in UK and South Africa but not included in interim efficacy analyses presented here)</t>
  </si>
  <si>
    <t>No (subgroup of HIV-positive individuals recruited but not included in analyses presented here)</t>
  </si>
  <si>
    <t>10,811 randomised; 8,534 seronegative individuals included in primary efficacy analysis</t>
  </si>
  <si>
    <t>3,469/8,534 (41%)</t>
  </si>
  <si>
    <t>Individuals with no or stable pre-existing health conditions at high risk of SARS-CoV-2 exposure (e.g. healthcare workers). See registered protocol for full inclusion and exclusion criteria.</t>
  </si>
  <si>
    <t>See previous phase I, II, and III reports for safety data. This follow-up paper reports on variant-specific estimates of vaccine efficacy.</t>
  </si>
  <si>
    <t>18–55y: 6,636 (78%); 56–69y: 955 (11%); &gt;69y: 943 (11%)</t>
  </si>
  <si>
    <t>Male: 3,469 (41%)</t>
  </si>
  <si>
    <t>White: 7,863 (92%); Black: 40 (0.5%); Asian: 424 (5%); Mixed: 139 (2%); Other: 68 (1%)</t>
  </si>
  <si>
    <t>Cardiovascular disease: 1,029 (12%); Respiratory disease: 1,042 (12%); Diabetes: 185 (2%)</t>
  </si>
  <si>
    <t>B.1.1.7</t>
  </si>
  <si>
    <t>Other variants</t>
  </si>
  <si>
    <t>All cases</t>
  </si>
  <si>
    <t>59/4244 (1.4%)</t>
  </si>
  <si>
    <t>12/4244 (0.3%)</t>
  </si>
  <si>
    <t>15/4244 (0.4%)</t>
  </si>
  <si>
    <t>97/4244 (2.3%)</t>
  </si>
  <si>
    <t>8/4244 (0.2%)</t>
  </si>
  <si>
    <t>210/4290 (4.9%)</t>
  </si>
  <si>
    <t>40/4290 (0.9%)</t>
  </si>
  <si>
    <t>80/4290 (1.9%)</t>
  </si>
  <si>
    <t>112/4290 (2.6%)</t>
  </si>
  <si>
    <t>11/4290 (0.3%)</t>
  </si>
  <si>
    <t>26/4290 (0.6%)</t>
  </si>
  <si>
    <t>72.3 (63.1–79.3)</t>
  </si>
  <si>
    <t>69.7 (33.0–86.3)</t>
  </si>
  <si>
    <t>28.9 (-77.1–71.4)</t>
  </si>
  <si>
    <t>14.6 (-12.1–34.9)</t>
  </si>
  <si>
    <t>81.5 (67.9–89.4)</t>
  </si>
  <si>
    <t>70.4 (43.6–84.5)</t>
  </si>
  <si>
    <t>Efficacy vs cases that were not sequenced or had no sequencing results</t>
  </si>
  <si>
    <t>Duration of infection (number of weeks positive on any nucleic acid amplification test)</t>
  </si>
  <si>
    <t>Efficacy estimates stratified by SD/SD vs LD/SD schedule</t>
  </si>
  <si>
    <t>Geometric mean titre, ND50 (95% CI)</t>
  </si>
  <si>
    <t>GMT, ND50 (95% CI)</t>
  </si>
  <si>
    <t>58 (44–77)</t>
  </si>
  <si>
    <t>517 (424–631)</t>
  </si>
  <si>
    <t>non-B.1.1.7 (Victoria lineage)</t>
  </si>
  <si>
    <t>Vaccine efficacy was calculated as 1 – relative risk as determined by Poisson regression model adjusting for treatment group, vaccine group (LD/SD or SD/SD), and period at risk. 95% confidence intervals are displayed. The majority of non-B.1.1.7 strains were in the B.1.177 lineage.</t>
  </si>
  <si>
    <t>Microneutralisation assay (50% neutralisation dose)</t>
  </si>
  <si>
    <t>Longer-term follow-up of trial cohorts and real-world effectiveness</t>
  </si>
  <si>
    <t>Ct values from nucleic acid amplification tests assessed as an inverse proxy for viral load</t>
  </si>
  <si>
    <t>IgG antibodies vs S protein in individuals who had received a previous different ChAdOx1 vaccine compared with those who had not</t>
  </si>
  <si>
    <t>Chinese Academy of Medical Sciences vaccine phase I</t>
  </si>
  <si>
    <t>https://www.sciencedirect.com/science/article/pii/S0264410X2100431X?via%3Dihub</t>
  </si>
  <si>
    <t>10.1016/j.vaccine.2021.04.006</t>
  </si>
  <si>
    <t>Pu; Vaccine 2021</t>
  </si>
  <si>
    <t>33.9–40.1 depending on group (mean)</t>
  </si>
  <si>
    <t>86 (45%)</t>
  </si>
  <si>
    <t>50 EU (d0/14)</t>
  </si>
  <si>
    <t>90%</t>
  </si>
  <si>
    <t>200 (200–200)</t>
  </si>
  <si>
    <t>1,907 (507–7,246)</t>
  </si>
  <si>
    <t>IgG antibodies vs nucleocapsid (N) protein and whole virion (ELISA)</t>
  </si>
  <si>
    <t>2,244 (1,026–4,764)</t>
  </si>
  <si>
    <t>IgG subtype</t>
  </si>
  <si>
    <t>Peripheral blood transcriptome on days 7 and 28 after second dose</t>
  </si>
  <si>
    <t>14%</t>
  </si>
  <si>
    <t>245 (200–315)</t>
  </si>
  <si>
    <t>Neutralisation of different SARS-CoV-2 variants (including virus containing D614G)</t>
  </si>
  <si>
    <t>50 EU (d0/28)</t>
  </si>
  <si>
    <t>2,049 (643–6,533)</t>
  </si>
  <si>
    <t>3,025 (1,463–6,252)</t>
  </si>
  <si>
    <t>5,248 (1,748–16,240)</t>
  </si>
  <si>
    <t>20 (1–51)</t>
  </si>
  <si>
    <t>24 (6–80)</t>
  </si>
  <si>
    <t>21 (8–71)</t>
  </si>
  <si>
    <t>73%</t>
  </si>
  <si>
    <t>17 (9–55)</t>
  </si>
  <si>
    <t>86%</t>
  </si>
  <si>
    <t>23 (11–56)</t>
  </si>
  <si>
    <t>82%</t>
  </si>
  <si>
    <t>27 (11–92)</t>
  </si>
  <si>
    <t>Spot-forming cells per 300,000 PBMCs</t>
  </si>
  <si>
    <t>11 (0–30)</t>
  </si>
  <si>
    <t>25 (2–47)</t>
  </si>
  <si>
    <t>61 (8–114)</t>
  </si>
  <si>
    <t>17 (3–31)</t>
  </si>
  <si>
    <t>25 (7–39)</t>
  </si>
  <si>
    <t>30 (11–43)</t>
  </si>
  <si>
    <t>96 (0–196)</t>
  </si>
  <si>
    <t>41 (21–61)</t>
  </si>
  <si>
    <t xml:space="preserve">50 EU at d0/14 (n = 24); 100 EU at d0/14 (n = 24); 150 EU at d0/14 (n = 24); 50 EU at d0/28 (n = 24); 100 EU at d0/28 (n = 24); 150 EU at d0/28 (n = 24) </t>
  </si>
  <si>
    <t>Phase II study published (Che; Clin Infect Dis 2020) and phase III study ongoing at the time of publication (&lt;a href="https://clinicaltrials.gov/ct2/show/NCT04659239" target="_blank"&gt;NCT04659239&lt;/a&gt;)</t>
  </si>
  <si>
    <t>ELISpot of PBMCs stimulated with purified virions, recombinant S protein and recombinant N protein; presented data are assumed to indicate mean and 95% CI</t>
  </si>
  <si>
    <t>1,506 (688–3,227)</t>
  </si>
  <si>
    <t>Sanofi/GSK CoV2 preS dTM phase I/II</t>
  </si>
  <si>
    <t>Sanofi Pasteur/GSK</t>
  </si>
  <si>
    <t>NCT04537208</t>
  </si>
  <si>
    <t>https://clinicaltrials.gov/ct2/show/NCT04537208</t>
  </si>
  <si>
    <t>Goepfert; Lancet Infect Dis 2021</t>
  </si>
  <si>
    <t>https://www.thelancet.com/journals/laninf/article/PIIS1473-3099(21)00147-X/fulltext</t>
  </si>
  <si>
    <t>10.1016/S1473-3099(21)00147-X</t>
  </si>
  <si>
    <t>Phase I/II randomised, dose-ranging trial</t>
  </si>
  <si>
    <t>Healthy seronegative adults</t>
  </si>
  <si>
    <t>29.7–61.7 depending on group (mean)</t>
  </si>
  <si>
    <t>210/439 (48%)</t>
  </si>
  <si>
    <t>CoV2 preS dTM</t>
  </si>
  <si>
    <t>1 x low/AF03, 18–49y (n = 24); 1 x low/AS03, 18–49y (n = 24); 1 x high/AF03, 18–49y (n = 24); 1 x high/AS03, 18–49y (n = 24); 1 x low/AF03, ≥50y (n = 10); 1 x low/AS03, ≥50y (n = 10); 1 x high/AF03, ≥50y (n = 10); 1 x high/AS03, ≥50y (n = 10); 2 x low/AF03, 18–49y (n = 18); 2 x low/AS03, 18–49y (n = 54); 2 x high/AF03, 18–49y (n = 17); 2 x high/AS03, 18–49y (n = 54); 2 x high alone, 18–49y (n = 18); 2 x low/AF03, ≥50y (n = 10); 2 x low/AS03, ≥50y (n = 30); 2 x high/AF03, ≥50y (n = 10); 2 x high/AS03, ≥50y (n = 31)</t>
  </si>
  <si>
    <t>Placebo of 0.5 mL 150 mM NaCl; 1 dose, 18–49y (n = 24); 1 dose, ≥50y (n = 10); 2 doses, 18–49y (n = 18); 2 doses, ≥50y (n = 11)</t>
  </si>
  <si>
    <t>Injection site pain, erythema, swelling; reactions were generally less frequent and less severe in participants ≥50y vs 18–49y and in AF03 vs AS03 recipients</t>
  </si>
  <si>
    <t>Myalgia, malaise, headache, fever; reactions were generally less frequent and less severe in participants ≥50y vs 18–49y and in AF03 vs AS03 recipients</t>
  </si>
  <si>
    <t>2 x high/AS03</t>
  </si>
  <si>
    <t>13.1 (6.40–26.9)</t>
  </si>
  <si>
    <t>20.5 (13.1–32.1)</t>
  </si>
  <si>
    <t>43.2 (20.6–90.4)</t>
  </si>
  <si>
    <t>75.1 (50.5–112.0)</t>
  </si>
  <si>
    <t>Microneutralisation assay (50% neutralising titre, SARS-CoV-2 USA-WA1/2020 strain)</t>
  </si>
  <si>
    <t>Geometric mean titre, NT50 (95% CI)</t>
  </si>
  <si>
    <t>GMT, NT50 (95% CI)</t>
  </si>
  <si>
    <t>5 (not calculated)</t>
  </si>
  <si>
    <t>2 x high alone</t>
  </si>
  <si>
    <t>2 x low/AF03</t>
  </si>
  <si>
    <t>2 x low/AS03</t>
  </si>
  <si>
    <t>2 x high/AF03</t>
  </si>
  <si>
    <t>8.62 (1.90–39.0)</t>
  </si>
  <si>
    <t>12.9 (7.09–23.4)</t>
  </si>
  <si>
    <t>12.3 (4.35–35.0)</t>
  </si>
  <si>
    <t>52.3 (25.3–108.0)</t>
  </si>
  <si>
    <t>53%</t>
  </si>
  <si>
    <t>58%</t>
  </si>
  <si>
    <t>79%</t>
  </si>
  <si>
    <t>41%</t>
  </si>
  <si>
    <t>49%</t>
  </si>
  <si>
    <t>84%</t>
  </si>
  <si>
    <t>Neutralising antibodies vs SARS-CoV-2 (18–49y, 1 dose)</t>
  </si>
  <si>
    <t>Neutralising antibodies vs SARS-CoV-2 (≥50y, 1 dose)</t>
  </si>
  <si>
    <t>Neutralising antibodies vs SARS-CoV-2 (18–49y, 2 doses)</t>
  </si>
  <si>
    <t>Neutralising antibodies vs SARS-CoV-2 (≥50y, 2 doses)</t>
  </si>
  <si>
    <t>1 x placebo</t>
  </si>
  <si>
    <t>1 x low/AF03</t>
  </si>
  <si>
    <t>1 x low/AS03</t>
  </si>
  <si>
    <t>1 x high/AF03</t>
  </si>
  <si>
    <t>1 x high/AS03</t>
  </si>
  <si>
    <t>22 days after dose 1</t>
  </si>
  <si>
    <t>5.8 (5–6.4)</t>
  </si>
  <si>
    <t>Binding antibodies vs S protein (18–49y, 1 dose)</t>
  </si>
  <si>
    <t>Binding antibodies vs S protein (≥50y, 1 dose)</t>
  </si>
  <si>
    <t>Binding antibodies vs S protein (18–49y, 2 doses)</t>
  </si>
  <si>
    <t>Binding antibodies vs S protein (≥50y, 2 doses)</t>
  </si>
  <si>
    <t>GMT, EU/ml (95% CI)</t>
  </si>
  <si>
    <t>10 (not calculated)</t>
  </si>
  <si>
    <t>27 (5–147)</t>
  </si>
  <si>
    <t>10 (10–12)</t>
  </si>
  <si>
    <t>26 (14–46)</t>
  </si>
  <si>
    <t>1,561 (775–2,976)</t>
  </si>
  <si>
    <t>4,458 (3,143–5,679)</t>
  </si>
  <si>
    <t>5,103 (3,796–6,501)</t>
  </si>
  <si>
    <t>8,744 (6,332–10,843)</t>
  </si>
  <si>
    <t>554 (30–10,402)</t>
  </si>
  <si>
    <t>3,848 (2,073–6,589)</t>
  </si>
  <si>
    <t>1,244 (307–5,318)</t>
  </si>
  <si>
    <t>9,879 (6,424–14,015)</t>
  </si>
  <si>
    <t>10 (7–16)</t>
  </si>
  <si>
    <t>33 (19–58)</t>
  </si>
  <si>
    <t>73 (38–132)</t>
  </si>
  <si>
    <t>54 (25–114)</t>
  </si>
  <si>
    <t>311 (150–581)</t>
  </si>
  <si>
    <t>31 (1–1,520)</t>
  </si>
  <si>
    <t>32 (9–128)</t>
  </si>
  <si>
    <t>23 (9–65)</t>
  </si>
  <si>
    <t>39 (10–145)</t>
  </si>
  <si>
    <t>Cytokine profiling using TruCulture system following ex vivo stimulation of blood samples with S protein</t>
  </si>
  <si>
    <t>14 days after dose 2 (fold-rise of day 1)</t>
  </si>
  <si>
    <t>IFNγ/IL4 ratio (95% CI)</t>
  </si>
  <si>
    <t>1.5 (0.2–8.8)</t>
  </si>
  <si>
    <t>3.7 (0.5–28.7)</t>
  </si>
  <si>
    <t>9.3 (3.4–26.6)</t>
  </si>
  <si>
    <t>3.0 (0.9–10.4)</t>
  </si>
  <si>
    <t>12.2 (6.3–24.0)</t>
  </si>
  <si>
    <t>1.3 (0.2–8.2)</t>
  </si>
  <si>
    <t>Antibody and T-cell responses measured on study days 1, 22, and 36</t>
  </si>
  <si>
    <t>Geometric mean of fold-rise ratio, IFNγ/IL4 (95% CI)</t>
  </si>
  <si>
    <t xml:space="preserve">In addition to IFNγ/IL4, ratios of other Th1 cytokines (IFNγ, TNFα, and IL2) over Th2 cytokines (IL4, IL5, and IL13) reported </t>
  </si>
  <si>
    <t>Detectable neutralisation titres in participants with baseline values below the lower limit of quantification</t>
  </si>
  <si>
    <t>Ratio of fold-rise in IFNγ (Th1) vs IL4 (Th2), combining across age groups</t>
  </si>
  <si>
    <t>Stabilised pre-fusion spike (S) protein vaccine produced in baculovirus expression system, administered at low dose (1.3 μg) or high dose (2.6 μg) with AF03 oil-in-water adjuvant (Sanofi Pasteur), AS03 oil-in-water adjuvant (GSK), or unadjuvanted at high dose</t>
  </si>
  <si>
    <t>No evidence of Th2 bias, especially in AS03-adjuvanted groups</t>
  </si>
  <si>
    <t>Reactions were more frequent and more severe reactions than those reported in previous studies of influenza and SARS-CoV-2 vaccine candidates using same adjuvants</t>
  </si>
  <si>
    <t>Polyclonal sera used in antigen characterisation were discovered (after commencement of the study) to also bind host-cell proteins, resulting in overestimation of the antigen content and underestimation of the host-cell protein content in the administered formulations, potentially explaining the lower-than-expected immunogenicity and higher-than-expected reactogenicity. Improvement of the preS vaccine formulation is therefore needed before proceeding to phase III trials. A phase II study is underway in USA and Honduras (&lt;a href="https://clinicaltrials.gov/ct2/show/NCT04762680" target="_blank"&gt;NCT04762680&lt;/a&gt;) at the time of publication.</t>
  </si>
  <si>
    <t>University of Queensland/CSL/Seqirus</t>
  </si>
  <si>
    <t>NCT04495933</t>
  </si>
  <si>
    <t>https://clinicaltrials.gov/ct2/show/NCT04495933</t>
  </si>
  <si>
    <t>Chappell; Lancet Infect Dis 2021</t>
  </si>
  <si>
    <t>https://www.thelancet.com/journals/laninf/article/PIIS1473-3099(21)00200-0/fulltext</t>
  </si>
  <si>
    <t>10.1016/S1473-3099(21)00200-0</t>
  </si>
  <si>
    <t>32.5 (mean)</t>
  </si>
  <si>
    <t>65 (54%)</t>
  </si>
  <si>
    <t>Queensland Sclamp phase I</t>
  </si>
  <si>
    <t>Sclamp</t>
  </si>
  <si>
    <t>2 x 5 μg (n = 24); 2 x 15 μg (n = 24); 2 x 45 μg (n = 24); 1 x 45 μg (n = 24)</t>
  </si>
  <si>
    <t>Placebo of 0.5 mL 0.9% saline (n = 24)</t>
  </si>
  <si>
    <t>Injection site pain, tenderness</t>
  </si>
  <si>
    <t>Headache, fatigue</t>
  </si>
  <si>
    <t>2 x 5 μg</t>
  </si>
  <si>
    <t>2 x 15 μg</t>
  </si>
  <si>
    <t>1 x 45 μg</t>
  </si>
  <si>
    <t>2 x 45 μg</t>
  </si>
  <si>
    <t>IgG antibodies vs sclamp</t>
  </si>
  <si>
    <t>Microneutralisation assay (50% microneutralisation titre; CoV/Australia/VIC01/2020 strain)</t>
  </si>
  <si>
    <t>Geometric mean titre (SD)</t>
  </si>
  <si>
    <t>GMT (SD)</t>
  </si>
  <si>
    <t>8,793 (5,570–13,881)</t>
  </si>
  <si>
    <t>102,400 (64,857–161,676)</t>
  </si>
  <si>
    <t>74,725 (51,300–108,847)</t>
  </si>
  <si>
    <t>54 (50–63)</t>
  </si>
  <si>
    <t>51 (50–67)</t>
  </si>
  <si>
    <t>54 (50–73)</t>
  </si>
  <si>
    <t>54 (50–75)</t>
  </si>
  <si>
    <t>50 (50–57)</t>
  </si>
  <si>
    <t>79,586 (55,430–114,268)</t>
  </si>
  <si>
    <t>59 (50–69)</t>
  </si>
  <si>
    <t>3/24 (13%)</t>
  </si>
  <si>
    <t>22/22 (100%)</t>
  </si>
  <si>
    <t>228 (146–356)</t>
  </si>
  <si>
    <t>230 (170–312)</t>
  </si>
  <si>
    <t>239 (187–307)</t>
  </si>
  <si>
    <t>15 (10–26)</t>
  </si>
  <si>
    <t>Multiplex bead array used to assess (i) antibody isotypes and subclasses; (ii) specificity to sclamp, S1 (amino subunit), S2 (carboxyl subunit), receptor binding domain, and clamp; and (iii) cross-reactivity to human coronaviruses (229E, NL63, HKU1, and OC43)</t>
  </si>
  <si>
    <t>28 days after final dose (study day 29 for 1-dose group, study day 57 for 2-dose groups); seroconversion data reported at day 57 for all groups</t>
  </si>
  <si>
    <t>Neutralising antibodies against pseudotype viruses encoding S protein of SARS-CoV-2 variants (e.g. Asn501Tyr)</t>
  </si>
  <si>
    <t>Polyfunctional Th1 and Th2 responses, including strong Th1 response based on IgG subclass profile (predominantly IgG1/IgG3)</t>
  </si>
  <si>
    <t>Flow cytometry following stimulation with S protein peptide library</t>
  </si>
  <si>
    <t>IL4-expressing/IFNγ-negative CD4 cells (Th2 phenotype)</t>
  </si>
  <si>
    <t>Study day 43 (14 days after final dose for 2-dose groups; 42 days after vaccination for 1-dose group)</t>
  </si>
  <si>
    <t>0.03 (0.01–0.07)</t>
  </si>
  <si>
    <t>0.03 (0.01–0.04)</t>
  </si>
  <si>
    <t>0.03 (0.02–0.06)</t>
  </si>
  <si>
    <t>0.01 (0.00–0.02)</t>
  </si>
  <si>
    <t>0.00 (0.00–0.02)</t>
  </si>
  <si>
    <t>Trimeric glycosylated spike (S) glycoprotein stabilised in pre-fusion conformation by a novel molecular clamp; administered with squalene-oil-in-water adjuvant (MF59)</t>
  </si>
  <si>
    <t>0/22 (0%)</t>
  </si>
  <si>
    <t>Surrogate virus neutralisation ELISA for antibodies blocking interaction between S protein and ACE2 receptor</t>
  </si>
  <si>
    <t>Cross-reactivity with HIV diagnostics (given inclusion of gp41 sequences in molecular clamp) using various assays</t>
  </si>
  <si>
    <t>% CD4 cells expressing various combinations of IFNγ, TNFα, IL2, IL4, and IL13</t>
  </si>
  <si>
    <t>Antibody and T-cell responses measured on study days 1, 15, 29, 43, and 57</t>
  </si>
  <si>
    <t>Additional exploratory cellular immunogenicity endpoints, including levels of various CD4 and CD8 T cell populations, T follicular helper cells, and antibody secreting cells</t>
  </si>
  <si>
    <t>Presence of glycoprotein 41 in molecular clamp caused cross-reactivity with HIV diagnostic assays, leading to pause of vaccine development on &lt;a href="https://www.csl.com/news/2020/20201211-update-on-the-university-of-queensland-covid-19-vaccine" target="_blank"&gt;11 Dec 2020&lt;/a&gt;; studies with an alternative molecular clamp ongoing</t>
  </si>
  <si>
    <t>Janssen Ad26.COV2.S phase III</t>
  </si>
  <si>
    <t>Non-replicating Ad26 vector expressing stabilised pre-fusion spike (S) protein, administered at 5 × 10^10 viral particles per dose</t>
  </si>
  <si>
    <t>NCT04505722</t>
  </si>
  <si>
    <t>https://clinicaltrials.gov/ct2/show/NCT04505722</t>
  </si>
  <si>
    <t>Sadoff; NEJM 2021</t>
  </si>
  <si>
    <t>Sadoff; NEJM 2021b</t>
  </si>
  <si>
    <t>https://www.nejm.org/doi/full/10.1056/NEJMoa2101544</t>
  </si>
  <si>
    <t>10.1056/NEJMoa2101544</t>
  </si>
  <si>
    <t>Argentina, Brazil, Chile, Colombia, Mexico, Peru, South Africa, and USA</t>
  </si>
  <si>
    <t>Adults who were in good or stable health and lacked any existing conditions associated with increased risk of severe COVID-19. See  &lt;a href="https://clinicaltrials.gov/ct2/show/NCT04505722" target="_blank"&gt;registered protocol&lt;/a&gt; for full inclusion and exclusion criteria.</t>
  </si>
  <si>
    <t>Yes (if stable/well-controlled)</t>
  </si>
  <si>
    <t>24,053 (55%)</t>
  </si>
  <si>
    <t>1 (day 1)</t>
  </si>
  <si>
    <t>18–59y: 29,111 (66%); &gt;59y: 14,672 (34%)</t>
  </si>
  <si>
    <t>18-59</t>
  </si>
  <si>
    <t>Male: 24,053 (55%)</t>
  </si>
  <si>
    <t>USA: 19,302 (44%); Brazil: 7,278 (17%); South Africa: 6,576 (15%); Colombia: 4,248 (10%); Argentina: 2,996 (7%); Peru: 1,771 (4%); Chile: 1,133 (3%); Mexico: 479 (1%)</t>
  </si>
  <si>
    <t>116/19,514 (0.6%)</t>
  </si>
  <si>
    <t>348/19,544 (1.8%)</t>
  </si>
  <si>
    <t>66.9 (59.0–73.4)</t>
  </si>
  <si>
    <t>18-59y</t>
  </si>
  <si>
    <t>&gt;=60y</t>
  </si>
  <si>
    <t>63.7 (53.9–71.6)</t>
  </si>
  <si>
    <t>76.3 (61.6–86.0)</t>
  </si>
  <si>
    <t>14/19,514 (0.1%)</t>
  </si>
  <si>
    <t>60/19,544 (0.3%)</t>
  </si>
  <si>
    <t>76.7 (54.6–89.1)</t>
  </si>
  <si>
    <t>Cases occurring at least 1 day after vaccination</t>
  </si>
  <si>
    <t>Cases defined by FDA-harmonised definition</t>
  </si>
  <si>
    <t>Cases inclusive of those without confirmation at a central laboratory</t>
  </si>
  <si>
    <t>Cases of any severity</t>
  </si>
  <si>
    <t>Efficacy against moderate to severe/critical disease of 76.4% (41.7–92.0) in Hispanic or Latinx and 73.5% (62.8–81.4) in non-Hispanic, non-Latinx</t>
  </si>
  <si>
    <t>Moderate to severe/criticial centrally confirmed COVID-19 with onset at least 14 days after vaccination among seronegative and SARS-CoV-2 negative participants in the per-protocol population</t>
  </si>
  <si>
    <t>Severe/critical COVID-19 (as determined by blinded Clinical Severity Adjudication Committee) with onset at least 14 days after vaccination among seronegative and SARS-CoV-2 negative participants in the per-protocol population</t>
  </si>
  <si>
    <t>Seronegative at day 29 and seropositive at day 71 based on N-immunoassay</t>
  </si>
  <si>
    <t>18 (denominator not reported)</t>
  </si>
  <si>
    <t>50 (denominator not reported)</t>
  </si>
  <si>
    <t>65.5 (39.9–81.1)</t>
  </si>
  <si>
    <t>Cases requiring medical intervention/hospitalisation</t>
  </si>
  <si>
    <t>70/7,777 (0.9%)</t>
  </si>
  <si>
    <t>194/7,798 (2.5%)</t>
  </si>
  <si>
    <t>64.2 (52.7–73.1)</t>
  </si>
  <si>
    <t>103/11,737 (0.9%)</t>
  </si>
  <si>
    <t>315/11,746 (2.7%)</t>
  </si>
  <si>
    <t>67.6 (59.4–74.3)</t>
  </si>
  <si>
    <t>Efficacy of 68.8% (60.1–75.9) in males and 63.4% (53.1–71.7) in females (including cases that were not centrally confirmed)</t>
  </si>
  <si>
    <t>Co-primary endpoint: cases occurring at least 28 days after vaccination</t>
  </si>
  <si>
    <t>94/12,123 (0.8%)</t>
  </si>
  <si>
    <t>288/12,133 (2.4%)</t>
  </si>
  <si>
    <t>67.6 (59.0–74.6)</t>
  </si>
  <si>
    <t>37/3,362 (1.1%)</t>
  </si>
  <si>
    <t>101/3,361 (3.0%</t>
  </si>
  <si>
    <t>63.7 (46.6–75.8)</t>
  </si>
  <si>
    <t>10/1,028 (1.0%)</t>
  </si>
  <si>
    <t>48/1,080 (4.4%)</t>
  </si>
  <si>
    <t>78.6 (57.3–90.4)</t>
  </si>
  <si>
    <t>6/714 (0.8%)</t>
  </si>
  <si>
    <t>12/649 (1.8%)</t>
  </si>
  <si>
    <t>54.4 (-31.1–86.0)</t>
  </si>
  <si>
    <t>21/1,634 (1.3%)</t>
  </si>
  <si>
    <t>41/1,621 (2.5%)</t>
  </si>
  <si>
    <t>49.4 (12.4–71.6)</t>
  </si>
  <si>
    <t xml:space="preserve">Efficacy against moderate to severe/critical disease of 74.4% (65.0–81.6) in USA, 66.2% (51.0–77.1) in Brazil, and 52.0% (30.3–67.4) in South Africa. Variant 20H/501Y.V2 made up 95% of cases sequenced in South Africa. Variant P.2 made up 69% of cases sequenced in Brazil. </t>
  </si>
  <si>
    <t xml:space="preserve"> Long-term unblinded follow-up planned to compare vaccine recipients with those in the placebo group who are expected to be vaccinated following a planned protocol amendment</t>
  </si>
  <si>
    <t>44,325 randomised; 43,783 included in full analysis population; 6,736 included in safety subpopulation; 39,321 seronegative and SARS-CoV-2 negative individuals included in per-protocol efficacy analysis</t>
  </si>
  <si>
    <t>Among 21,895 vaccine recipients in the full analysis population, 7 serious adverse events were assessed as related to the investigational product (0.03%). These included instances of Guillain-Barré syndrome (n = 1), pericarditis (n = 1), brachial radiculitis (n = 1), hypersensitivity (n = 1), Bell's palsy (n = 2), and post-vaccination syndrome (n = 1).</t>
  </si>
  <si>
    <t>Injection site pain; reactogenicity subset included 8,183 individuals</t>
  </si>
  <si>
    <t>Fatigue, headache, muscle pain, chills; reactogenicity subset included 8,183 individuals</t>
  </si>
  <si>
    <t>Injection site pain; safety subpopulation included 3,356 vaccinated individuals</t>
  </si>
  <si>
    <t>Headache, fatigue, myalgia, use of antipyretic medication; safety subpopulation included 3,356 vaccinated individuals</t>
  </si>
  <si>
    <t>White: 25,696 (59%); Black or African American: 8,515 (19%); Indiginous American/South American: 4,143 (9%); Asian: 1,430 (3%); Mixed: 2,449 (6%); Other: 1,737 (4%)</t>
  </si>
  <si>
    <t>Obesity: 12,492 (29%); Hypertension: 4,541 (10%); Type 2 diabetes mellitus: 3,194 (7%); Serious heart condition: 1,008 (2%); Asthma: 562 (1%)</t>
  </si>
  <si>
    <t>95 (denominator not reported)</t>
  </si>
  <si>
    <t>21 (denominator not reported)</t>
  </si>
  <si>
    <t>260 (denominator not reported)</t>
  </si>
  <si>
    <t>88 (denominator not reported)</t>
  </si>
  <si>
    <t>Indigenous</t>
  </si>
  <si>
    <t>Population profile reported for 43,783 individuals in full analysis population. Vaccine efficacy and 95% confidence intervals were calculated using Poisson regression. Cases in subgroup analyses include those that were not centrally confirmed. The indigenous subgroup includes American Indian and Alaskan Native participants and indigenous people from South America.</t>
  </si>
  <si>
    <t>BioNTech BNT162b1 phase I (report 4 - China; Li 2021)</t>
  </si>
  <si>
    <t>NCT04523571</t>
  </si>
  <si>
    <t>https://clinicaltrials.gov/ct2/show/NCT04523571</t>
  </si>
  <si>
    <t>Li; Nature Med 2021</t>
  </si>
  <si>
    <t>https://www.nature.com/articles/s41591-021-01330-9</t>
  </si>
  <si>
    <t>10.1038/s41591-021-01330-9</t>
  </si>
  <si>
    <t>Healthy SARS-CoV-2-naive adults</t>
  </si>
  <si>
    <t>18–85</t>
  </si>
  <si>
    <t>37.9–70.7 depending on group (mean)</t>
  </si>
  <si>
    <t>72 (50%)</t>
  </si>
  <si>
    <t xml:space="preserve">18–55y: 10 μg (n = 24); 18–55y: 30 μg (n = 24); 65–85y: 10 μg (n = 24); 65–85y: 30 μg (n = 24) </t>
  </si>
  <si>
    <t>0.9% saline placebo; 18–55y (n = 24); 65–85y (n = 24)</t>
  </si>
  <si>
    <t>Headache, fever, fatigue, joint pain, muscle pain, malaise, chills, temperature intolerance</t>
  </si>
  <si>
    <t>18–55y: 30 μg</t>
  </si>
  <si>
    <t>65–85y: 10 μg</t>
  </si>
  <si>
    <t>65–85y: 30 μg</t>
  </si>
  <si>
    <t>65–85y: placebo</t>
  </si>
  <si>
    <t>18–55y: 10 μg</t>
  </si>
  <si>
    <t>IgG antibodies vs S1</t>
  </si>
  <si>
    <t>Microneutralisation assay (50% neutralising titre, SARS-CoV-2 BetaCoV/Jiangsu/JS02/2020 strain, Vero-E6 cells)</t>
  </si>
  <si>
    <t>232.9 (151.3–358.5)</t>
  </si>
  <si>
    <t>254.0 (184.6–349.4)</t>
  </si>
  <si>
    <t>80.0 (49.2–130.2)</t>
  </si>
  <si>
    <t>160.0 (96.7–264.6)</t>
  </si>
  <si>
    <t>5.0 (5.0–5.0)</t>
  </si>
  <si>
    <t>53.8 (47.3–57.6)</t>
  </si>
  <si>
    <t>55.5 (43.4–65.7)</t>
  </si>
  <si>
    <t>59.3 (39.2–81.9)</t>
  </si>
  <si>
    <t>62.4 (43.9–79.4)</t>
  </si>
  <si>
    <t>56.6 (44.1–66.6)</t>
  </si>
  <si>
    <t>54.6 (44.2–60.1)</t>
  </si>
  <si>
    <t>50.0 (50.0–50.0)</t>
  </si>
  <si>
    <t>46,810.5 (41,853.3–55,798.7)</t>
  </si>
  <si>
    <t>49,773.4 (42,829.9–54,102.2)</t>
  </si>
  <si>
    <t>61.0 (44.0–78.2)</t>
  </si>
  <si>
    <t>40,942.9 (31,808.3–55,532.2)</t>
  </si>
  <si>
    <t>44,159.6 (36,219.5–54,765.2)</t>
  </si>
  <si>
    <t>21/23 (91%)</t>
  </si>
  <si>
    <t xml:space="preserve">Geometric mean IFNγ spot count per 100,000 PBMCs (95% CI) </t>
  </si>
  <si>
    <t xml:space="preserve">IFNγ spots per 100,000 PBMCs (95% CI) </t>
  </si>
  <si>
    <t>36.00 (21.44–60.42)</t>
  </si>
  <si>
    <t>50.45 (29.63–85.87)</t>
  </si>
  <si>
    <t>24.96 (5.96–104.60)</t>
  </si>
  <si>
    <t xml:space="preserve">18.90 (3.67–97.29) </t>
  </si>
  <si>
    <t>2.01 (1.26–2.72)</t>
  </si>
  <si>
    <t>1.82 (0.57–6.06)</t>
  </si>
  <si>
    <t>7 days after dose 2</t>
  </si>
  <si>
    <t>ELISpot of PBMCs stimulated with S protein peptide pool 1 (N-terminal)</t>
  </si>
  <si>
    <t>Antibody responses measured on study days 1, 8, 22, 29, and 43 (depending on group)</t>
  </si>
  <si>
    <t>ELISpot of PBMCs stimulated with S protein peptide pool 2 (C-terminal)</t>
  </si>
  <si>
    <t>Not determined</t>
  </si>
  <si>
    <t>BioNTech BNT162b1/b2 phase I/II (report 3 - USA; Walsh 2020)</t>
  </si>
  <si>
    <t>BioNTech BNT162b1 phase I/II (report 2 - Germany; Sahin 2020)</t>
  </si>
  <si>
    <t>BioNTech BNT162b1 phase I/II (report 1 - USA; Mulligan 2020)</t>
  </si>
  <si>
    <t>Further development of BNT162b1 not anticipated; BNT162b2 (encoding full-length S protein rather than RBD) in widespread use at the time of publication, with phase II study of this vaccine in China ongoing (&lt;a href="https://clinicaltrials.gov/ct2/show/NCT04523571)" target="_blank"&gt;NCT04523571&lt;/a&gt;)</t>
  </si>
  <si>
    <t>Recombinant nanoparticle vaccine consisting of full-length spike (S) protein (5 μg), administered with saponin-based Matrix-M1 adjuvant (50 μg)</t>
  </si>
  <si>
    <t>IIa-b</t>
  </si>
  <si>
    <t>NCT04533399</t>
  </si>
  <si>
    <t>https://clinicaltrials.gov/ct2/show/NCT04533399</t>
  </si>
  <si>
    <t>Shinde; NEJM 2021</t>
  </si>
  <si>
    <t>https://www.nejm.org/doi/full/10.1056/NEJMoa2103055</t>
  </si>
  <si>
    <t>Phase IIa-b randomised controlled trial</t>
  </si>
  <si>
    <t>Healthy adults without HIV infection or (in a subset) with stable HIV infection. See  &lt;a href="https://clinicaltrials.gov/ct2/show/NCT04533399" target="_blank"&gt;registered protocol&lt;/a&gt; for full inclusion and exclusion criteria.</t>
  </si>
  <si>
    <t>32.0 (mean)</t>
  </si>
  <si>
    <t>18–84</t>
  </si>
  <si>
    <t>2,518/4,387 (55%)</t>
  </si>
  <si>
    <t>Injection site pain, tenderness; preliminary safety population included 484 vaccinated individuals</t>
  </si>
  <si>
    <t>None at ≥25% prevalence; preliminary safety population included 484 vaccinated individuals</t>
  </si>
  <si>
    <t>Male: 2,518 (55%)</t>
  </si>
  <si>
    <t>18–64y: 4,198 (96%); 65–84y: 184 (4%); missing: 5 (0.1%</t>
  </si>
  <si>
    <t>18-64</t>
  </si>
  <si>
    <t>65-84</t>
  </si>
  <si>
    <t>White: 152 (3%); Black: 4,180 (95%); Other: 89 (2%)</t>
  </si>
  <si>
    <t>Hypertension: 244 (6%); Type 2 diabetes: 70 (2%)</t>
  </si>
  <si>
    <t>4,406 randomised; 4,387 included in full analysis population; 968 included in preliminary safety analysis; 2,684 seronegative and SARS-CoV-2 negative individuals included in per-protocol efficacy analysis</t>
  </si>
  <si>
    <t>15/1,357 (1.1%)</t>
  </si>
  <si>
    <t>29/1,327 (2.2%)</t>
  </si>
  <si>
    <t>49.4 (6.1–72.8)</t>
  </si>
  <si>
    <t>Seropositive at baseline</t>
  </si>
  <si>
    <t>Any serostatus at baseline</t>
  </si>
  <si>
    <t>Virologically confirmed COVID-19 in HIV-negative participants</t>
  </si>
  <si>
    <t>6/500 (1.2%)</t>
  </si>
  <si>
    <t>13/514 (2.5%)</t>
  </si>
  <si>
    <t>21/1,1857 (1.1%)</t>
  </si>
  <si>
    <t>42/1,841 (2.3%)</t>
  </si>
  <si>
    <t>11/1281 (0.9%)</t>
  </si>
  <si>
    <t>6/467 (1.3%)</t>
  </si>
  <si>
    <t>17/1,748 (1.0%)</t>
  </si>
  <si>
    <t>27/1,255 (2.2%)</t>
  </si>
  <si>
    <t>13/484 (2.7%)</t>
  </si>
  <si>
    <t>40/1,739 (2.3%)</t>
  </si>
  <si>
    <t>50.4 (16.6–70.5)</t>
  </si>
  <si>
    <t>52.6 (-23.8–81.8)</t>
  </si>
  <si>
    <t>60.1 (19.9–80.1)</t>
  </si>
  <si>
    <t>52.2 (-24.8–81.7)</t>
  </si>
  <si>
    <t>57.7 (25.7–75.9)</t>
  </si>
  <si>
    <t>Symptomatic COVID-19 with onset at least 7 days after second dose. All cases were mild or moderate, aside from one severe case in the placebo group. Of the 44 cases in the primary endpoint evaluation, 41 were successfully analysed via whole-genome sequencing, of which  38 (93%) were attributed to variant B.1.351.</t>
  </si>
  <si>
    <t>Post-hoc analysis of B.1.351-specific efficacy</t>
  </si>
  <si>
    <t>Population profile reported for 4,387 individuals in full analysis population. Vaccine efficacy (1 – relative risk) and 95% Clopper–Pearson CIs were determined by Poisson regression.</t>
  </si>
  <si>
    <t>Among 484 vaccine recipients in the preliminary safety population, no serious adverse events were assessed as related to the investigational product</t>
  </si>
  <si>
    <t>Seronegative at baseline (primary)</t>
  </si>
  <si>
    <t>Seronegative at baseline (primary), HIV-</t>
  </si>
  <si>
    <t>Seropositive at baseline, HIV-</t>
  </si>
  <si>
    <t>Any serostatus at baseline, HIV-</t>
  </si>
  <si>
    <t>Longer-term follow-up may provide insight into efficacy against severe disease. Phase III studies in UK (&lt;a href="https://clinicaltrials.gov/ct2/show/NCT04583995" target="_blank"&gt;NCT04583995&lt;/a&gt;) and USA, Mexico, and Puerto Rico (&lt;a href="https://clinicaltrials.gov/ct2/show/NCT04611802" target="_blank"&gt;NCT04611802&lt;/a&gt;) ongoing at time of publication.</t>
  </si>
  <si>
    <t>Shenzhen Kangtai KCONVAC phase II</t>
  </si>
  <si>
    <t>Shenzhen Kangtai KCONVAC phase I</t>
  </si>
  <si>
    <t>Shenzhen Kangtai Biological Products Co Ltd</t>
  </si>
  <si>
    <t>NCT04756323</t>
  </si>
  <si>
    <t>NCT04758273</t>
  </si>
  <si>
    <t>https://clinicaltrials.gov/ct2/show/NCT04758273</t>
  </si>
  <si>
    <t>Pan; Chin J Med 2021</t>
  </si>
  <si>
    <t>Inactivated vaccine (19nCoV-CDC-Tan-Strain03 cultivated in Vero cells) administered with aluminium hydroxide adjuvant (inactivation using β-propiolactone)</t>
  </si>
  <si>
    <t>https://journals.lww.com/cmj/Fulltext/2021/06050/Immunogenicity_and_safety_of_a_severe_acute.6.aspx</t>
  </si>
  <si>
    <t>10.1097/CM9.0000000000001573</t>
  </si>
  <si>
    <t>https://clinicaltrials.gov/ct2/show/NCT04756323</t>
  </si>
  <si>
    <t>38.0–41.0 depending on group (mean)</t>
  </si>
  <si>
    <t>41.7–45.5 depending on group (mean)</t>
  </si>
  <si>
    <t>226 (45%)</t>
  </si>
  <si>
    <t>KCONVAC</t>
  </si>
  <si>
    <t>5 μg (n = 24); 10 μg (n = 24)</t>
  </si>
  <si>
    <t>5 μg at d0/14 (n = 100); 10 μg at d0/14 (n = 100); 5 μg at d0/28 (n = 100); 10 μg at d0/28 (n = 100)</t>
  </si>
  <si>
    <t>Placebo of aluminium hydroxide (n = 12)</t>
  </si>
  <si>
    <t>Placebo of aluminium hydroxide, d0/14 (n = 50) or d0/28 (n = 50)</t>
  </si>
  <si>
    <t>605.3 (436.4–839.7)</t>
  </si>
  <si>
    <t>962.0 (613.5–1,508.6)</t>
  </si>
  <si>
    <t>0/12 (0%)</t>
  </si>
  <si>
    <t>Micro cytopathic effect assay (19nCoV-CDC-Tan-Strain03)</t>
  </si>
  <si>
    <t>7 (5–9)</t>
  </si>
  <si>
    <t>8 (6–10)</t>
  </si>
  <si>
    <t>10 (8–12)</t>
  </si>
  <si>
    <t>23/23 (96%)</t>
  </si>
  <si>
    <t>29.3 (19.6–43.8)</t>
  </si>
  <si>
    <t>49.1 (33.5–72.0)</t>
  </si>
  <si>
    <t>7.9 (5.4–11.4)</t>
  </si>
  <si>
    <t>69.4 (53.8–89.6)</t>
  </si>
  <si>
    <t>99.8 (61.7–161.4)</t>
  </si>
  <si>
    <t>Mean spot-forming cells per 200,000 PBMCs (95% CI)</t>
  </si>
  <si>
    <t>SFCs per 200,000 PBMCs</t>
  </si>
  <si>
    <t>13/23 (57%)</t>
  </si>
  <si>
    <t>15/24 (63%)</t>
  </si>
  <si>
    <t>1.2 (0.5–1.9)</t>
  </si>
  <si>
    <t>0.9 (0.1–1.0)</t>
  </si>
  <si>
    <t>1.2 (0.4–2.0)</t>
  </si>
  <si>
    <t>0.9 (0.0–1.8)</t>
  </si>
  <si>
    <t>14.8 (10.2–19.3)</t>
  </si>
  <si>
    <t>24.3 (14.9–33.7)</t>
  </si>
  <si>
    <t xml:space="preserve">Positive ELISPOT response based on a difference in the average number of SFCs per 200,000 peripheral blood mononuclear cells between stimulated and non-stimulated wells of &gt;6, with a ratio of </t>
  </si>
  <si>
    <t>10 μg (d0/14)</t>
  </si>
  <si>
    <t>5 μg (d0/28)</t>
  </si>
  <si>
    <t>10 μg (d0/28)</t>
  </si>
  <si>
    <t>1/48 (2%)</t>
  </si>
  <si>
    <t>98/100 (98%)</t>
  </si>
  <si>
    <t>97/97 (100%)</t>
  </si>
  <si>
    <t>0/49 (0%)</t>
  </si>
  <si>
    <t>99/99 (100%)</t>
  </si>
  <si>
    <t>0/48 (0%)</t>
  </si>
  <si>
    <t>96/97 (99%)</t>
  </si>
  <si>
    <t>83/100 (83%)</t>
  </si>
  <si>
    <t>1/49 (2%)</t>
  </si>
  <si>
    <t>95/98 (97%)</t>
  </si>
  <si>
    <t>96/99 (97%)</t>
  </si>
  <si>
    <t>10 (10–13)</t>
  </si>
  <si>
    <t>10 (10–11)</t>
  </si>
  <si>
    <t>8 (7–9)</t>
  </si>
  <si>
    <t>9 (8–10)</t>
  </si>
  <si>
    <t>11 (9–12)</t>
  </si>
  <si>
    <t>10.5 (9.5–11.5)</t>
  </si>
  <si>
    <t>623.0 (511.7–758.6)</t>
  </si>
  <si>
    <t>686.4 (574.2–820.1)</t>
  </si>
  <si>
    <t>10.3 (9.7–10.8)</t>
  </si>
  <si>
    <t>37.2 (29.5–46.9)</t>
  </si>
  <si>
    <t>44.5 (35.5–55.7)</t>
  </si>
  <si>
    <t>131.7 (109.3–158.6)</t>
  </si>
  <si>
    <t>110.7 (94.7–129.4)</t>
  </si>
  <si>
    <t>8.9 (7.5–10.6)</t>
  </si>
  <si>
    <t>74.4 (62.6–88.5)</t>
  </si>
  <si>
    <t>97.6 (79.7–119.4)</t>
  </si>
  <si>
    <t>8.6 (7.2–10.2)</t>
  </si>
  <si>
    <t>167.4 (142.6–196.5)</t>
  </si>
  <si>
    <t>153.6 (131.2–179.8)</t>
  </si>
  <si>
    <t>Antibody responses measured on days 14 and after dose 2</t>
  </si>
  <si>
    <t>ELISPOT responses measured on study days 0, 14, and 28</t>
  </si>
  <si>
    <t>Serum TNFα, IL2, IL4, and IL5 measured on study days 0, 14, 28, and 42</t>
  </si>
  <si>
    <t>IgG subtypes and IgG vs N protein measured on study days 0, 28, and 42</t>
  </si>
  <si>
    <t>Reported alongside phase II results; phase I study in older adults (&lt;a href="https://clinicaltrials.gov/ct2/show/NCT04550351" target="_blank"&gt;NCT04550351&lt;/a&gt;) and phase III trial in China, Ecuador, Indonesia, Pakistain, and Uzbekistan (&lt;a href="https://clinicaltrials.gov/ct2/show/NCT04646590" target="_blank"&gt;NCT04646590&lt;/a&gt;) ongoing at time of publication</t>
  </si>
  <si>
    <t>Phase I study in older adults (&lt;a href="https://clinicaltrials.gov/ct2/show/NCT04550351" target="_blank"&gt;NCT04550351&lt;/a&gt;) and phase III trial in China, Ecuador, Indonesia, Pakistain, and Uzbekistan (&lt;a href="https://clinicaltrials.gov/ct2/show/NCT04646590" target="_blank"&gt;NCT04646590&lt;/a&gt;) ongoing at time of publication</t>
  </si>
  <si>
    <t>Th1 bias based on IgG subclass profile (predominantly IgG1)</t>
  </si>
  <si>
    <t>Reported alongside phase II results; phase III study (&lt;a href="https://clinicaltrials.gov/ct2/show/NCT04852705" target="_blank"&gt;NCT04852705&lt;/a&gt;) of 5 μg dose in d0/28 schedule registered at time of publication</t>
  </si>
  <si>
    <t>Phase III study (&lt;a href="https://clinicaltrials.gov/ct2/show/NCT04852705" target="_blank"&gt;NCT04852705&lt;/a&gt;) of 5 μg dose in d0/28 schedule registered at time of publication</t>
  </si>
  <si>
    <t>1,594.0 (1,334.4–1,904.1)</t>
  </si>
  <si>
    <t>1,496.8 (1,255.9–1,783.9)</t>
  </si>
  <si>
    <t>Medicago CoVLP phase I</t>
  </si>
  <si>
    <t>Medicago Inc/GSK/Dynavax</t>
  </si>
  <si>
    <t>Virus-like particle</t>
  </si>
  <si>
    <t>NCT04450004</t>
  </si>
  <si>
    <t>https://clinicaltrials.gov/ct2/show/NCT04450004</t>
  </si>
  <si>
    <t>Phase I randomised, dose-finding trial</t>
  </si>
  <si>
    <t>Canada</t>
  </si>
  <si>
    <t>34.3 (mean)</t>
  </si>
  <si>
    <t>78 (43%)</t>
  </si>
  <si>
    <t>CoVLP</t>
  </si>
  <si>
    <t>3.75 μg (n = 20); 3.75 μg + CpG (n = 20); 3.75 μg + AS03 (n = 20); 7.5 μg (n = 20); 7.5 μg + CpG (n = 20); 7.5 μg + AS03 (n = 20);  15 μg (n = 20); 15 μg + CpG (n = 20); 15 μg + AS03 (n = 20)</t>
  </si>
  <si>
    <t>Injection site pain, swelling, redness; both adjuvants increased the rate of adverse events</t>
  </si>
  <si>
    <t>3.75 μg</t>
  </si>
  <si>
    <t>61.5 (48.1–78.6)</t>
  </si>
  <si>
    <t>496.1 (232.3–1,059.6)</t>
  </si>
  <si>
    <t>Some degree of Th1 bias for CoVLP ± CpG; balanced Th1/Th2 response for CoVLP + AS03</t>
  </si>
  <si>
    <t>Antibody and T-cell responses measured on study days 0, 21 and 42</t>
  </si>
  <si>
    <t>3.75 μg + CpG</t>
  </si>
  <si>
    <t>56.6 (44.3–72.4)</t>
  </si>
  <si>
    <t>3.75 μg + AS03</t>
  </si>
  <si>
    <t>64.8 (50.7–82.4)</t>
  </si>
  <si>
    <t>295,239.6 (137,967.3–631,790.4)</t>
  </si>
  <si>
    <t xml:space="preserve">7.5 μg </t>
  </si>
  <si>
    <t>50.0 (39.1–63.9)</t>
  </si>
  <si>
    <t xml:space="preserve">7.5 μg + CpG </t>
  </si>
  <si>
    <t>55.9 (43.8–71.4)</t>
  </si>
  <si>
    <t>20,811.1 (9,553.6–45,334.1)</t>
  </si>
  <si>
    <t>7.5 μg + AS03</t>
  </si>
  <si>
    <t>55.1 (43.1–70.5)</t>
  </si>
  <si>
    <t>15 μg</t>
  </si>
  <si>
    <t>60.2 (47.1–77.0)</t>
  </si>
  <si>
    <t>15 μg + CpG</t>
  </si>
  <si>
    <t>52.7 (41.2–67.3)</t>
  </si>
  <si>
    <t>15 μg + AS03</t>
  </si>
  <si>
    <t>60.9 (47.6–77.8)</t>
  </si>
  <si>
    <t>Microneutralisation plaque-reduction neutralisation test (50% inhibitory dilution, Vero E6 cells)</t>
  </si>
  <si>
    <t>4/20 (20%)</t>
  </si>
  <si>
    <t>5.2 (4.8–5.6)</t>
  </si>
  <si>
    <t>7.2 (5.3–9.7)</t>
  </si>
  <si>
    <t>14/20 (70%)</t>
  </si>
  <si>
    <t>56.6 (26.8–119.5)</t>
  </si>
  <si>
    <t>811.3 (496.0–1,327)</t>
  </si>
  <si>
    <t>11/20 (55%)</t>
  </si>
  <si>
    <t>5.5 (4.9–6.2)</t>
  </si>
  <si>
    <t>27.3 (13.1–57.2)</t>
  </si>
  <si>
    <t>157.3 (84.3–293.4)</t>
  </si>
  <si>
    <t>5.4 (4.9–5.9)</t>
  </si>
  <si>
    <t>1,325 (962.6–1,824)</t>
  </si>
  <si>
    <t>33.6 (14.7–77.1)</t>
  </si>
  <si>
    <t>17/18 (94%)</t>
  </si>
  <si>
    <t>156.9 (74.6–330.3)</t>
  </si>
  <si>
    <t>5.4 (4.6–6.2)</t>
  </si>
  <si>
    <t>937.0 (592.4–1,482)</t>
  </si>
  <si>
    <t>2/20 (10%)</t>
  </si>
  <si>
    <t>12/19 (63%)</t>
  </si>
  <si>
    <t>2,118.3 (1,228.7–3,651.9)</t>
  </si>
  <si>
    <t>12/16 (75%)</t>
  </si>
  <si>
    <t>Median spot-forming cells per million PBMCs (95% CI)</t>
  </si>
  <si>
    <t>Median SFCs per million PBMCs (95% CI)</t>
  </si>
  <si>
    <t>157 (pooled across groups)</t>
  </si>
  <si>
    <t>0.0 (0.0–1.0)</t>
  </si>
  <si>
    <t>8.5 (0.0–49.0)</t>
  </si>
  <si>
    <t>49.0 (25.0–88.0)</t>
  </si>
  <si>
    <t>628.0 (476.0–862.0)</t>
  </si>
  <si>
    <t>21.0 (3.0–45.0)</t>
  </si>
  <si>
    <t>61.0 (28.0–100.0)</t>
  </si>
  <si>
    <t>305.0 (160.0–623.0)</t>
  </si>
  <si>
    <t>24.0 (2.0–108.0)</t>
  </si>
  <si>
    <t>61.0 (34.0–174.0)</t>
  </si>
  <si>
    <t>281.5 (167.0–407.0)</t>
  </si>
  <si>
    <t>137 (pooled across groups)</t>
  </si>
  <si>
    <t>0.0 (0.0–0.0)</t>
  </si>
  <si>
    <t>12.0 (7.0–86.0)</t>
  </si>
  <si>
    <t>4.0 (2.0–9.0)</t>
  </si>
  <si>
    <t>445.0 (343.0–680.0)</t>
  </si>
  <si>
    <t>6.5 (1.0–28.0)</t>
  </si>
  <si>
    <t>2.0 (0.0–10.0)</t>
  </si>
  <si>
    <t>291.0 (200.0–358.0)</t>
  </si>
  <si>
    <t>9.0 (2.0–23.0)</t>
  </si>
  <si>
    <t>3.0 (2.0–13.0)</t>
  </si>
  <si>
    <t>287.5 (224.0–348.0)</t>
  </si>
  <si>
    <t>Ward; Nature Med 2021</t>
  </si>
  <si>
    <t>https://www.nature.com/articles/s41591-021-01370-1</t>
  </si>
  <si>
    <t>10.1038/s41591-021-01370-1</t>
  </si>
  <si>
    <t>Virus-like particle (80–120 nM) displaying stabilised full-length, pre-fusion spike (S) protein, produced in plants; administered alone or with either AS03 oil-in-water adjuvant (supplied by GSK) or CpG 1018 adjuvant (supplied by Dynavax)</t>
  </si>
  <si>
    <t>Headache, fatigue, chills, general discomfort, myalgia, fever, arthralgia; both adjuvants increased the rate of adverse events</t>
  </si>
  <si>
    <t>11,544.6 (5,499.8–24,233.3)</t>
  </si>
  <si>
    <t>471.0 (224.4–988.6)</t>
  </si>
  <si>
    <t>342,989.1 (163,398.4–719,967.4)</t>
  </si>
  <si>
    <t>711.5 (338.9–1,493.5)</t>
  </si>
  <si>
    <t>22,598.3 (10,560.3–48,358.6)</t>
  </si>
  <si>
    <t>173,457.2 (82,634.2–364,103.6)</t>
  </si>
  <si>
    <t>7.9 (4.5–13.2)</t>
  </si>
  <si>
    <t>71.3 (42.0–121.2)</t>
  </si>
  <si>
    <t>9.8 (5.9–16.5)</t>
  </si>
  <si>
    <t>112.2 (66.0–190.6)</t>
  </si>
  <si>
    <t>1,883.8 (1,123.7–3,158.1)</t>
  </si>
  <si>
    <t>11.2 (6.7–18.7)</t>
  </si>
  <si>
    <t>118.1 (66.3–210.5)</t>
  </si>
  <si>
    <t>1,200.9 (716.3–2,013.2)</t>
  </si>
  <si>
    <t>2-dose schedule of CoVLP at 3.75 μg with AS03 adjuvant to be taken forward for further testing; phase II/III study in Canada, the USA, and the UK ongoing at the time of publication (&lt;a href="https://clinicaltrials.gov/ct2/show/NCT04636697" target="_blank"&gt;NCT04636697&lt;/a&gt;), with plans to expand to other countries in Latin America and Europe</t>
  </si>
  <si>
    <t>Lipid nanoparticle-formulated, nucleoside-modified mRNA vaccine encoding  full-length pre-fusion spike (S) protein (BNT162b2)</t>
  </si>
  <si>
    <t>19–55</t>
  </si>
  <si>
    <t>39.9 (mean)</t>
  </si>
  <si>
    <t>21 (44%)</t>
  </si>
  <si>
    <t>1 μg (n = 12); 10 μg (n = 12); 20 μg (n = 12); 30 μg (n = 12)</t>
  </si>
  <si>
    <t>Fatigue, joint pain, chills, headache, muscle pain</t>
  </si>
  <si>
    <t>1 μg</t>
  </si>
  <si>
    <t>48 (pooled)</t>
  </si>
  <si>
    <t>1 (1–2)</t>
  </si>
  <si>
    <t>20 μg</t>
  </si>
  <si>
    <t>Epitope specificity measured using peptide/MHC multimer staining followed by flow cytometry</t>
  </si>
  <si>
    <t>9/10 (90%)</t>
  </si>
  <si>
    <t>7/9 (78%)</t>
  </si>
  <si>
    <t>Intracellular cytokine staining after stimulation with peptide pool spanning S1 fragment</t>
  </si>
  <si>
    <t>BioNTech BNT162b2 phase I/II (report 5 - Germany; Sahin)</t>
  </si>
  <si>
    <t>Sahin; Nature 2021</t>
  </si>
  <si>
    <t>https://www.nature.com/articles/s41586-021-03653-6</t>
  </si>
  <si>
    <t>10.1038/s41586-021-03653-6</t>
  </si>
  <si>
    <t>Phase I/II non-randomised, dose-finding trial</t>
  </si>
  <si>
    <t>1,384 (666–3,090)</t>
  </si>
  <si>
    <t>5,703 (3,281–9,526)</t>
  </si>
  <si>
    <t>3,894 (2,380–7,212)</t>
  </si>
  <si>
    <t>5,550 (3,882–8,014)</t>
  </si>
  <si>
    <t>26 (13–48)</t>
  </si>
  <si>
    <t>148 (98–225)</t>
  </si>
  <si>
    <t>86 (45–168)</t>
  </si>
  <si>
    <t>133 (95–197)</t>
  </si>
  <si>
    <t>SARS-CoV-2 virus neutralisation test (mNeonGreen reporter strain, Vero CCL81 cells), 50% neutralisation titre</t>
  </si>
  <si>
    <t>IgG antibodies vs RBD (Luminex immunoassay)</t>
  </si>
  <si>
    <t>GMC, U/ml (95% CI)</t>
  </si>
  <si>
    <t>Breadth of immune response explored using a vesicular stomatitis virus pseudoparticle neutralisation assay for a panel of 22 pseudo-typed viruses containing mutations associated with frequent SARS-CoV-2 variants</t>
  </si>
  <si>
    <t>CD4 and CD8 T cells specific to S2 peptide pool (C-terminal) and RBD (IFNγ ELISpot)</t>
  </si>
  <si>
    <t>CD4 cells targeting S peptide pool 1 (N-terminal)</t>
  </si>
  <si>
    <t>CD8 cells targeting S peptide pool 1 (N-terminal)</t>
  </si>
  <si>
    <t>IFNγ-expressing CD4 T cells (Th1 phenotype) targeting S peptide pool 1 (N-terminal)</t>
  </si>
  <si>
    <t>IL4-expressing CD4 T cells (Th2 phenotype) targeting S peptide pool 1 (N-terminal)</t>
  </si>
  <si>
    <t>30 (18–40)</t>
  </si>
  <si>
    <t>42 (36–48)</t>
  </si>
  <si>
    <t>36 (30–42)</t>
  </si>
  <si>
    <t>4 (0–14)</t>
  </si>
  <si>
    <t>2 (0–5)</t>
  </si>
  <si>
    <t>6 (3–10)</t>
  </si>
  <si>
    <t>8 (3–12)</t>
  </si>
  <si>
    <t>Antibody responses measured on study days 1, 8, 22, 29, 43, 50 and 85; T-cell responses measured on study days 1, 29, 43, and 85</t>
  </si>
  <si>
    <t>S1-, S2-, and RBD-specific CD4/CD8 cells expressing IFNγ, IL2, IFNγ+IL2, or IL4 (intracellular cytokine staining)</t>
  </si>
  <si>
    <t>BNT162b2 in widespread use at the time of publication</t>
  </si>
  <si>
    <t>Percent of S1-specific CD4 cells expressing IFNγ (arithmetic mean, 95% CI)</t>
  </si>
  <si>
    <t>Percent of S1-specific CD4 cells expressing IL4 (arithmetic mean, 95% CI)</t>
  </si>
  <si>
    <t>% IFNγ+ S1-specific CD4 cells (95% CI)</t>
  </si>
  <si>
    <t>% IL4+ S1-specific CD4 cells (95% CI)</t>
  </si>
  <si>
    <t>BioNTech BNT162 phase III (report 2 - adolescents; Frenck Jr 2021)</t>
  </si>
  <si>
    <t>BioNTech BNT162 phase III (report 1; Polack 2020)</t>
  </si>
  <si>
    <t>Frenck Jr; NEJM 2021</t>
  </si>
  <si>
    <t>https://www.nejm.org/doi/full/10.1056/NEJMoa2107456</t>
  </si>
  <si>
    <t>10.1056/NEJMoa2107456</t>
  </si>
  <si>
    <t>Yes (from participants or parents/legal guardians)</t>
  </si>
  <si>
    <t>12–15</t>
  </si>
  <si>
    <t>28–42 days after dose 2</t>
  </si>
  <si>
    <t>12–15y: 2,260 (100%)</t>
  </si>
  <si>
    <t>Male: 1,152 (51%)</t>
  </si>
  <si>
    <t>White: 1,933 (86%); Black or African American: 109 (5%); Asian: 143 (6%); Mixed: 52 (2%); Other: 23 (1%)</t>
  </si>
  <si>
    <t>0/1,005 (0.0%)</t>
  </si>
  <si>
    <t>16/978 (1.6%)</t>
  </si>
  <si>
    <t>100 (75.3–100)</t>
  </si>
  <si>
    <t>Injection site pain; reactogenicity subset included 1,667 BNT162b2 recipients</t>
  </si>
  <si>
    <t>Fatigue, headache, chills, muscle pain; reactogenicity subset included 1,667 BNT162b2 recipients</t>
  </si>
  <si>
    <t>2,264 (12–15y) and 3,788 (16–25y) randomised; 2,260 (12–15y) and 3,775 (16–25y) received at least one dose; 2,260 (12–15y) and 1,098 (16–25y) included in reactogenicity subset; 190 (12–15y) and 170 (16–25y) included in immunogenicity subset; 1,983 (12–15y) included in primary efficacy analysis</t>
  </si>
  <si>
    <t>Population profile reported for 2,260 individuals in the safety subset. Vaccine efficacy was calculated as 100 x (1 – infection rate ratio [IRR]), where IRR is the ratio of the rate of the first confirmed COVID-19 illness. 95% Clopper-Pearson confidence intervals are displayed.</t>
  </si>
  <si>
    <t>12–15y, placebo</t>
  </si>
  <si>
    <t>16–25y, placebo</t>
  </si>
  <si>
    <t>12–15y, BNT162b2</t>
  </si>
  <si>
    <t>16–25y, BNT162b2</t>
  </si>
  <si>
    <t>11.2 (8.9–14.0)</t>
  </si>
  <si>
    <t>10.0 (10.0–10.0)</t>
  </si>
  <si>
    <t>11.2 (10.3–12.3)</t>
  </si>
  <si>
    <t>10.5 (9.9–11.2)</t>
  </si>
  <si>
    <t>15.1 (10.7–21.4)</t>
  </si>
  <si>
    <t>10.7 (9.3–12.4)</t>
  </si>
  <si>
    <t>1,283.0 (1,139.6–1,444.5)</t>
  </si>
  <si>
    <t>730.8 (646.7–825.8)</t>
  </si>
  <si>
    <t>154–207</t>
  </si>
  <si>
    <t>29–36</t>
  </si>
  <si>
    <t>24–32</t>
  </si>
  <si>
    <t>135–185</t>
  </si>
  <si>
    <t>Neutralising antibody titres post-vaccination, excluding participants with evidence of previous SARS-CoV-2 infection</t>
  </si>
  <si>
    <t>Longer-term evaluation of safety and efficacy</t>
  </si>
  <si>
    <t>USA; comparison group (16–25y) also included participants from other countries</t>
  </si>
  <si>
    <t>Healthy adolescents and adults. See  &lt;a href="https://clinicaltrials.gov/ct2/show/NCT04368728" target="_blank"&gt;registered protocol&lt;/a&gt; for full inclusion and exclusion criteria.</t>
  </si>
  <si>
    <t>12–15y (primary cohort) and 16–25y (comparison group)</t>
  </si>
  <si>
    <t>13.6 (mean, 12–15y cohort) and 19.4–19.6 depending on group (mean, 16–25y comparison group)</t>
  </si>
  <si>
    <t>1,152/2,260 (51%, 12–15y cohort) and 524/1,098 (48%, 16–25y comparison group)</t>
  </si>
  <si>
    <t>0.9% saline placebo</t>
  </si>
  <si>
    <t>rAd26 x 10^11/rAd5 x 10^11</t>
  </si>
  <si>
    <t>Vaccine buffer components</t>
  </si>
  <si>
    <t>5 × 10^10 viral particles</t>
  </si>
  <si>
    <t>Saline placebo</t>
  </si>
  <si>
    <t>5 μg recombinant S + 50 μg Matrix-M1</t>
  </si>
  <si>
    <t>LD/SD or SD/SD</t>
  </si>
  <si>
    <t>Meningococcal conjugate vaccine MenACWY</t>
  </si>
  <si>
    <t>BNT162b2 at 30 μg</t>
  </si>
  <si>
    <t>SARS-CoV-2 virus neutralisation test (mNeonGreen reporter strain), 50% neutralising titre; analysis included participants who received 2 doses of BNT162b2, irrespective of baseline SARS-CoV-2 infection status</t>
  </si>
  <si>
    <t>Wuhan-Sinopharm/Beijing-Sinopharm phase III</t>
  </si>
  <si>
    <t>Wuhan Institute of Biological Products/Beijing Institute of Biological Products/Sinopharm</t>
  </si>
  <si>
    <t>NCT04510207</t>
  </si>
  <si>
    <t>https://clinicaltrials.gov/ct2/show/NCT04510207</t>
  </si>
  <si>
    <t>Al Kaabi; JAMA 2021</t>
  </si>
  <si>
    <t>Inactivated vaccine (variant WIV04 in Wuhan-Sinopharm vaccine and variant HB02 in Beijing-Sinopharm vaccine) administered with alum adjuvant (inactivation using β-propiolactone)</t>
  </si>
  <si>
    <t>https://jamanetwork.com/journals/jama/fullarticle/2780562</t>
  </si>
  <si>
    <t>10.1001/jama.2021.8565</t>
  </si>
  <si>
    <t>Phase III randomised controlled trial of two inactivated vaccines</t>
  </si>
  <si>
    <t>36.1–36.2 depending on group (mean)</t>
  </si>
  <si>
    <t>32,261/38,206 (84%) in primary efficacy analysis population</t>
  </si>
  <si>
    <t>BBIBP-CorV/WIBP vaccine</t>
  </si>
  <si>
    <t>BBIBP-CorV: 4 μg total protein content + 0.45 mg alum; WIBP vaccine: 5 μg total protein content + 0.5 mg alum</t>
  </si>
  <si>
    <t>Alum adjuvant (0.5 mg)</t>
  </si>
  <si>
    <t>Among 26,935 vaccine recipients (13,471 BBIBP-CorV and 13,464 WIBP vaccine recipients) in the safety analysis, 2 serious adverse events were assessed as possibly related to the investigational product. These occurred in BBIBP-CorV recipients and included one instance of demyelinating myelitis in a 30-year-old man after the first dose and one instance of severe emesis in a 35 year-old woman after the second dose.</t>
  </si>
  <si>
    <t>None at ≥25% prevalence in vaccine recipients; safety subset included 13,471 BBIBP-CorV recipients and 13,464 WIBP vaccine recipients</t>
  </si>
  <si>
    <t>Alum only</t>
  </si>
  <si>
    <t>WIBP</t>
  </si>
  <si>
    <t>19/828 (2%)</t>
  </si>
  <si>
    <t>837/837 (100%)</t>
  </si>
  <si>
    <t>842/848 (99%)</t>
  </si>
  <si>
    <t xml:space="preserve">2.4 (2.3–2.5) </t>
  </si>
  <si>
    <t>2.3 (2.2–2.3)</t>
  </si>
  <si>
    <t xml:space="preserve">2.3 (2.2–2.4) </t>
  </si>
  <si>
    <t xml:space="preserve">2.7 (2.6–2.8) </t>
  </si>
  <si>
    <t xml:space="preserve">156.0 (149.6–162.7) </t>
  </si>
  <si>
    <t>94.5 (89.7–99.5)</t>
  </si>
  <si>
    <t>&lt;1:4 to ≥1:16 or 4-fold rise if ≥1:4 at baseline</t>
  </si>
  <si>
    <t>18–59y: 37,594 (98%); &gt;59y: 612 (2%)</t>
  </si>
  <si>
    <t>Bahrain, United Arab Emirates</t>
  </si>
  <si>
    <t>Bahrain: 7,437 (19%); United Arab Emirates: 30,769 (81%)</t>
  </si>
  <si>
    <t xml:space="preserve">Male: 32,261 (84%) </t>
  </si>
  <si>
    <t>Not reported: 38,206 (100%)</t>
  </si>
  <si>
    <t>21/12,726 (0.2%)</t>
  </si>
  <si>
    <t>95/12,737 (0.7%)</t>
  </si>
  <si>
    <t>78.1 (64.8–86.3)</t>
  </si>
  <si>
    <t>26/12,743 (0.2%)</t>
  </si>
  <si>
    <t>116/12,722 (0.9%)</t>
  </si>
  <si>
    <t>31/12,713 (0.2%)</t>
  </si>
  <si>
    <t>42/12,727 (0.3%)</t>
  </si>
  <si>
    <t>73.5 (60.6–82.2)</t>
  </si>
  <si>
    <t>64.0 (48.8–74.7)</t>
  </si>
  <si>
    <t>40,411 randomised (13,470 BBIBP-CorV, 13,470 WIBP, 13,471 placebo); 40,388 included in safety analysis (13,471 BBIBP-CorV, 13,464 WIBP, 13,453 placebo); 38,206 included in primary efficacy analysis (12,726 BBIBP-CorV, 12,743 WIBP, 12,737 placebo)</t>
  </si>
  <si>
    <t>72.8 (58.1–82.4)</t>
  </si>
  <si>
    <t>Secondary efficacy endpoint: severe cases occurring at least 14 days after second dose (only 2 observed)</t>
  </si>
  <si>
    <t>Efficacy of 78.4% (BBIBP-CorV) and 72.2% (WIBP) in males vs 75.6% (BBIBP-CorV) and 76.7% (WIBP) in females</t>
  </si>
  <si>
    <t>Efficacy of 69.0–82.8% (BBIBP-CorV) and 60.8–79.7% (WIBP) across study sites</t>
  </si>
  <si>
    <t>Efficacy of 78.1% (BBIBP-CorV) and 72.8% (WIBP) among participants &lt;60y; no cases observed in participants ≥60y</t>
  </si>
  <si>
    <t>Follow-up for trial population (including additional study sites in Egypt and Jordan) ongoing</t>
  </si>
  <si>
    <t>Symptomatic/asymptomatic SARS-CoV-2</t>
  </si>
  <si>
    <t>Neutralisation assay (50% inhibitory dilution, 19nCoV-CDC-Tan-Strain04 [QD01] strain)</t>
  </si>
  <si>
    <t>Symptomatic COVID-19 with onset at least 14 days after second dose among participants who received both doses, contributed at least one efficacy follow-up visit, and had negative PCR tests at enrollment</t>
  </si>
  <si>
    <t>Median follow-up duration after second injection of 77 days (range, 1 to 121 days). Population profile reported for 38,206 individuals in primary efficacy analysis population. Vaccine efficacy was calculated via Poisson regression with person-years as the offset. 95% Clopper-Pearson confidence intervals are displayed.</t>
  </si>
  <si>
    <t>Various pre-specified sensitivity analyses including efficacy after the first dose among participants who received at least 1 dose and contributed at least 1 efficacy follow-up visit</t>
  </si>
  <si>
    <t>Asymptomatic cases defined by positive PCR tests on day 14 after the second dose in the absence of prespecified symptoms; combined analysis of symptomatic/asymptomatic cases excluded individuals with asymptomatic infections between the first dose and 14 days after
the second dose</t>
  </si>
  <si>
    <t>NCT04583995</t>
  </si>
  <si>
    <t>https://clinicaltrials.gov/ct2/show/NCT04583995</t>
  </si>
  <si>
    <t>Heath; NEJM 2021</t>
  </si>
  <si>
    <t>https://www.nejm.org/doi/full/10.1056/NEJMoa2107659</t>
  </si>
  <si>
    <t>10.1056/NEJMoa2107659</t>
  </si>
  <si>
    <t>Healthy adults with no known history of SARS-CoV-2 infection. See registered protocols for full inclusion and exclusion criteria.</t>
  </si>
  <si>
    <t>56 (median)</t>
  </si>
  <si>
    <t>7,238/14,039 (52%)</t>
  </si>
  <si>
    <t>15,187 randomised; 15,139 in safety population; 2,310 in reactogenicity subset; 14,039 seronegative individuals in per-protocol efficacy analysis</t>
  </si>
  <si>
    <t>Among 7,569 vaccine recipients in the safety subset, 1 serious adverse event was assessed as possibly related to the investigational product, occurring 3 days after the second vaccine dose. The participant recovered fully after 2 days of hospitalisation. The condition was considered likely to be viral myocarditis by an independent safety monitoring committee.</t>
  </si>
  <si>
    <t>Tenderness, injection site pain; reactogenicity subset included 2,310 individuals (including vaccine and placebo recipients)</t>
  </si>
  <si>
    <t>Headache, fatigue, muscle pain, malaise; reactogenicity subset included 2,310 individuals (including vaccine and placebo recipients)</t>
  </si>
  <si>
    <t>18–64y: 10,129 (72%); &gt;64y: 3,910 (28%)</t>
  </si>
  <si>
    <t>Male: 7,238 (52%)</t>
  </si>
  <si>
    <t>White: 13,260 (95%); Black: 52 (0.4%); Asian: 413 (3%); Mixed: 129 (1%); Other: 294 (2%)</t>
  </si>
  <si>
    <t>6,260 (45%)</t>
  </si>
  <si>
    <t>&gt;64</t>
  </si>
  <si>
    <t>Ethnicity (participants could report more than one)</t>
  </si>
  <si>
    <t>Coexisting risk factor for severe COVID-19</t>
  </si>
  <si>
    <t>96/7,019 (1.4%)</t>
  </si>
  <si>
    <t>10/7,020 (0.1%)</t>
  </si>
  <si>
    <t>89.7 (80.2–94.6)</t>
  </si>
  <si>
    <t>18-64y</t>
  </si>
  <si>
    <t>&gt;64y</t>
  </si>
  <si>
    <t>9/5,067 (0.2%)</t>
  </si>
  <si>
    <t>87/5,062 (1.7%)</t>
  </si>
  <si>
    <t>89.8 (79.7–95.5)</t>
  </si>
  <si>
    <t>1/1,953 (0.1%)</t>
  </si>
  <si>
    <t>9/1,957 (0.5%)</t>
  </si>
  <si>
    <t>88.9 (20.2–99.7)</t>
  </si>
  <si>
    <t>Virologically confirmed COVID-19 by severe disease risk status</t>
  </si>
  <si>
    <t>8/6,625 (0.1%)</t>
  </si>
  <si>
    <t>85/6,635 (1.3%)</t>
  </si>
  <si>
    <t>90.7 (80.8–96.1)</t>
  </si>
  <si>
    <t>2/302 (0.7%)</t>
  </si>
  <si>
    <t>8/297 (2.7%)</t>
  </si>
  <si>
    <t>75.7 (-21.6–97.5)</t>
  </si>
  <si>
    <t>3/3,117 (0.1%)</t>
  </si>
  <si>
    <t>33/3,143 (1.0%)</t>
  </si>
  <si>
    <t>90.9 (70.4–97.2)</t>
  </si>
  <si>
    <t>7/3,903 (0.2%)</t>
  </si>
  <si>
    <t>63/3,876 (1.6%)</t>
  </si>
  <si>
    <t>89.1 (76.2–95.0)</t>
  </si>
  <si>
    <t>Non-B.1.1.7</t>
  </si>
  <si>
    <t>Virologically confirmed COVID-19 by SARS-CoV-2 variant</t>
  </si>
  <si>
    <t>1/7,020 (0.01%)</t>
  </si>
  <si>
    <t>28/7,019 (0.4%)</t>
  </si>
  <si>
    <t>96.4 (73.8–99.5)</t>
  </si>
  <si>
    <t>8/7,020 (0.1%)</t>
  </si>
  <si>
    <t>58/7,019 (0.8%)</t>
  </si>
  <si>
    <t>86.3 (71.3–93.5)</t>
  </si>
  <si>
    <t>Individuals who were healthy or had stable chronic medical conditions, including HIV, cardiac disease, and respiratory disease. See registered protocols for full inclusion and exclusion criteria.</t>
  </si>
  <si>
    <t>Symptomatic COVID-19, as defined by FDA criteria, with onset at least 7 days after second dose in particpants who were seronegative at baseline, received both doses, and had no major protocol deviations. B.1.1.7 infections were identified by S-gene target failure during PCR.</t>
  </si>
  <si>
    <t xml:space="preserve"> Vaccine efficacy (1 – relative risk) and 95% CIs were determined by Poisson regression.</t>
  </si>
  <si>
    <t>5 cases of severe COVID-19 were reported, all of which were occurred in the placebo group</t>
  </si>
  <si>
    <t>Longer-term follow-up planned to assess durability of protection and efficacy against asymptomatic infection; larger phase III study ongoing in the USA, Mexico, and Puerto Rico at the time of publication (&lt;a href="https://clinicaltrials.gov/ct2/show/NCT04611802" target="_blank"&gt;NCT04611802&lt;/a&gt;), which includes larger numbers in racial and ethnic minority groups</t>
  </si>
  <si>
    <t>Novavax NVX-CoV2373 phase IIa-b (South Africa)</t>
  </si>
  <si>
    <t>Novavax NVX-CoV2373 phase III (UK)</t>
  </si>
  <si>
    <t>Efficacy of 70.4% (48.3–79.1) in intention-to-treat population (participants who underwent randomisation and received at least one dose of vaccine or placebo)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</si>
</sst>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
    <numFmt numFmtId="167" formatCode="dd/mm/yyyy;@"/>
  </numFmts>
  <fonts count="1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1"/>
      <color theme="1"/>
      <name val="ArialMT"/>
    </font>
    <font>
      <sz val="8"/>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i/>
      <sz val="12"/>
      <color theme="1"/>
      <name val="Calibri"/>
      <family val="2"/>
      <scheme val="minor"/>
    </font>
    <font>
      <sz val="12"/>
      <color rgb="FFFF0000"/>
      <name val="Calibri"/>
      <family val="2"/>
      <scheme val="minor"/>
    </font>
  </fonts>
  <fills count="20">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4.9989318521683403E-2"/>
        <bgColor rgb="FF000000"/>
      </patternFill>
    </fill>
    <fill>
      <patternFill patternType="solid">
        <fgColor rgb="FFFFEB9C"/>
        <bgColor rgb="FF000000"/>
      </patternFill>
    </fill>
    <fill>
      <patternFill patternType="solid">
        <fgColor rgb="FFF2F2F2"/>
        <bgColor indexed="64"/>
      </patternFill>
    </fill>
    <fill>
      <patternFill patternType="solid">
        <fgColor rgb="FFF2F2F2"/>
        <bgColor rgb="FF000000"/>
      </patternFill>
    </fill>
    <fill>
      <patternFill patternType="solid">
        <fgColor theme="7" tint="-0.249977111117893"/>
        <bgColor indexed="64"/>
      </patternFill>
    </fill>
    <fill>
      <patternFill patternType="solid">
        <fgColor rgb="FFC6EFCE"/>
        <bgColor rgb="FF000000"/>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5">
    <xf numFmtId="0" fontId="0" fillId="0" borderId="0"/>
    <xf numFmtId="0" fontId="3" fillId="0" borderId="0" applyNumberFormat="0" applyFill="0" applyBorder="0" applyAlignment="0" applyProtection="0"/>
    <xf numFmtId="0" fontId="6" fillId="11"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cellStyleXfs>
  <cellXfs count="221">
    <xf numFmtId="0" fontId="0" fillId="0" borderId="0" xfId="0"/>
    <xf numFmtId="0" fontId="1" fillId="2" borderId="0" xfId="0" applyFont="1" applyFill="1" applyBorder="1" applyAlignment="1">
      <alignment horizontal="left" vertical="center"/>
    </xf>
    <xf numFmtId="0" fontId="1" fillId="5" borderId="0" xfId="0" applyFont="1" applyFill="1" applyBorder="1" applyAlignment="1">
      <alignment horizontal="left" vertical="center"/>
    </xf>
    <xf numFmtId="0" fontId="1" fillId="4" borderId="0" xfId="0" applyFont="1" applyFill="1" applyBorder="1" applyAlignment="1">
      <alignment horizontal="left" vertical="center"/>
    </xf>
    <xf numFmtId="0" fontId="1" fillId="6" borderId="0" xfId="0" applyFont="1" applyFill="1" applyBorder="1" applyAlignment="1">
      <alignment horizontal="left" vertical="center"/>
    </xf>
    <xf numFmtId="0" fontId="1" fillId="3" borderId="0" xfId="0" applyFont="1" applyFill="1" applyBorder="1" applyAlignment="1">
      <alignment horizontal="left" vertical="center"/>
    </xf>
    <xf numFmtId="0" fontId="0" fillId="0" borderId="0" xfId="0" applyBorder="1" applyAlignment="1">
      <alignment horizontal="left"/>
    </xf>
    <xf numFmtId="0" fontId="1" fillId="7" borderId="0" xfId="0" applyFont="1" applyFill="1" applyBorder="1" applyAlignment="1">
      <alignment horizontal="left" vertical="center"/>
    </xf>
    <xf numFmtId="0" fontId="1" fillId="8" borderId="0" xfId="0" applyFont="1" applyFill="1" applyBorder="1" applyAlignment="1">
      <alignment horizontal="left" vertical="center"/>
    </xf>
    <xf numFmtId="0" fontId="1" fillId="9" borderId="0" xfId="0" applyFont="1" applyFill="1" applyBorder="1" applyAlignment="1">
      <alignment horizontal="left" vertical="center"/>
    </xf>
    <xf numFmtId="0" fontId="0" fillId="10" borderId="0" xfId="0" applyFill="1"/>
    <xf numFmtId="0" fontId="0" fillId="10" borderId="0" xfId="0" applyFill="1" applyBorder="1" applyAlignment="1">
      <alignment horizontal="left"/>
    </xf>
    <xf numFmtId="0" fontId="2" fillId="10" borderId="0" xfId="0" applyFont="1" applyFill="1"/>
    <xf numFmtId="14" fontId="0" fillId="10" borderId="0" xfId="0" applyNumberFormat="1" applyFill="1" applyBorder="1" applyAlignment="1">
      <alignment horizontal="left"/>
    </xf>
    <xf numFmtId="0" fontId="3" fillId="10" borderId="0" xfId="1" applyFill="1"/>
    <xf numFmtId="0" fontId="8" fillId="13" borderId="0" xfId="4" applyBorder="1" applyAlignment="1">
      <alignment horizontal="left"/>
    </xf>
    <xf numFmtId="0" fontId="3" fillId="10" borderId="0" xfId="1" applyFill="1" applyBorder="1" applyAlignment="1">
      <alignment horizontal="left"/>
    </xf>
    <xf numFmtId="0" fontId="0" fillId="10" borderId="0" xfId="0" applyFont="1" applyFill="1" applyBorder="1" applyAlignment="1">
      <alignment horizontal="left"/>
    </xf>
    <xf numFmtId="164" fontId="0" fillId="10" borderId="0" xfId="0" applyNumberFormat="1" applyFill="1" applyBorder="1" applyAlignment="1">
      <alignment horizontal="left"/>
    </xf>
    <xf numFmtId="9" fontId="0" fillId="10" borderId="0" xfId="0" applyNumberFormat="1" applyFont="1" applyFill="1" applyBorder="1" applyAlignment="1">
      <alignment horizontal="left"/>
    </xf>
    <xf numFmtId="0" fontId="0" fillId="10" borderId="0" xfId="0" applyFill="1" applyAlignment="1">
      <alignment horizontal="left"/>
    </xf>
    <xf numFmtId="3" fontId="0" fillId="10" borderId="0" xfId="0" applyNumberFormat="1" applyFill="1" applyBorder="1" applyAlignment="1">
      <alignment horizontal="left"/>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14" fontId="0" fillId="10" borderId="1" xfId="0" applyNumberFormat="1" applyFill="1" applyBorder="1" applyAlignment="1">
      <alignment horizontal="left"/>
    </xf>
    <xf numFmtId="0" fontId="0" fillId="10" borderId="1" xfId="0" applyFill="1" applyBorder="1" applyAlignment="1">
      <alignment horizontal="left"/>
    </xf>
    <xf numFmtId="0" fontId="0" fillId="0" borderId="1" xfId="0" applyBorder="1" applyAlignment="1">
      <alignment horizontal="left"/>
    </xf>
    <xf numFmtId="2" fontId="0" fillId="10" borderId="0" xfId="0" applyNumberFormat="1" applyFill="1" applyBorder="1" applyAlignment="1">
      <alignment horizontal="left"/>
    </xf>
    <xf numFmtId="0" fontId="2" fillId="10" borderId="0" xfId="0" applyFont="1" applyFill="1" applyBorder="1" applyAlignment="1">
      <alignment horizontal="left"/>
    </xf>
    <xf numFmtId="0" fontId="4" fillId="10" borderId="0" xfId="0" applyFont="1" applyFill="1" applyAlignment="1">
      <alignment horizontal="left"/>
    </xf>
    <xf numFmtId="0" fontId="2" fillId="10" borderId="0" xfId="0" applyFont="1" applyFill="1" applyAlignment="1">
      <alignment horizontal="left"/>
    </xf>
    <xf numFmtId="0" fontId="2" fillId="14" borderId="0" xfId="0" applyFont="1" applyFill="1" applyAlignment="1">
      <alignment horizontal="left"/>
    </xf>
    <xf numFmtId="0" fontId="1" fillId="6" borderId="1" xfId="0" applyFont="1" applyFill="1" applyBorder="1" applyAlignment="1">
      <alignment horizontal="left" vertical="center"/>
    </xf>
    <xf numFmtId="164" fontId="0" fillId="10" borderId="1" xfId="0" applyNumberFormat="1" applyFill="1" applyBorder="1" applyAlignment="1">
      <alignment horizontal="left"/>
    </xf>
    <xf numFmtId="164" fontId="0" fillId="0" borderId="1" xfId="0" applyNumberFormat="1" applyBorder="1" applyAlignment="1">
      <alignment horizontal="left"/>
    </xf>
    <xf numFmtId="0" fontId="1" fillId="5" borderId="1" xfId="0" applyFont="1" applyFill="1" applyBorder="1" applyAlignment="1">
      <alignment horizontal="left" vertical="center"/>
    </xf>
    <xf numFmtId="165" fontId="0" fillId="10" borderId="1" xfId="0" applyNumberFormat="1" applyFill="1" applyBorder="1" applyAlignment="1">
      <alignment horizontal="left"/>
    </xf>
    <xf numFmtId="0" fontId="1" fillId="7" borderId="1" xfId="0" applyFont="1" applyFill="1" applyBorder="1" applyAlignment="1">
      <alignment horizontal="left" vertical="center"/>
    </xf>
    <xf numFmtId="0" fontId="0" fillId="10" borderId="1" xfId="0" applyFill="1" applyBorder="1" applyAlignment="1">
      <alignment horizontal="left" wrapText="1"/>
    </xf>
    <xf numFmtId="0" fontId="1" fillId="4" borderId="1" xfId="0" applyFont="1" applyFill="1" applyBorder="1" applyAlignment="1">
      <alignment horizontal="left" vertical="center"/>
    </xf>
    <xf numFmtId="3" fontId="0" fillId="10" borderId="1" xfId="0" applyNumberFormat="1" applyFill="1" applyBorder="1" applyAlignment="1">
      <alignment horizontal="left"/>
    </xf>
    <xf numFmtId="0" fontId="1" fillId="9" borderId="1" xfId="0" applyFont="1" applyFill="1" applyBorder="1" applyAlignment="1">
      <alignment horizontal="left" vertical="center"/>
    </xf>
    <xf numFmtId="3" fontId="8" fillId="13" borderId="0" xfId="4" applyNumberFormat="1" applyBorder="1" applyAlignment="1">
      <alignment horizontal="left"/>
    </xf>
    <xf numFmtId="0" fontId="7" fillId="12" borderId="0" xfId="3" applyBorder="1" applyAlignment="1">
      <alignment horizontal="left"/>
    </xf>
    <xf numFmtId="0" fontId="0" fillId="0" borderId="2" xfId="0" applyBorder="1" applyAlignment="1">
      <alignment horizontal="left"/>
    </xf>
    <xf numFmtId="0" fontId="0" fillId="0" borderId="3" xfId="0" applyBorder="1" applyAlignment="1">
      <alignment horizontal="left"/>
    </xf>
    <xf numFmtId="165" fontId="0" fillId="0" borderId="3" xfId="0" applyNumberFormat="1" applyBorder="1" applyAlignment="1">
      <alignment horizontal="left"/>
    </xf>
    <xf numFmtId="14" fontId="0" fillId="0" borderId="2" xfId="0" applyNumberFormat="1" applyBorder="1" applyAlignment="1">
      <alignment horizontal="left"/>
    </xf>
    <xf numFmtId="0" fontId="0" fillId="0" borderId="2" xfId="0" applyFont="1" applyBorder="1" applyAlignment="1">
      <alignment horizontal="left"/>
    </xf>
    <xf numFmtId="0" fontId="2" fillId="0" borderId="2" xfId="0" applyFont="1" applyBorder="1" applyAlignment="1">
      <alignment horizontal="left"/>
    </xf>
    <xf numFmtId="0" fontId="8" fillId="13" borderId="0" xfId="4" applyAlignment="1">
      <alignment horizontal="left"/>
    </xf>
    <xf numFmtId="9" fontId="8" fillId="13" borderId="0" xfId="4" applyNumberFormat="1" applyAlignment="1">
      <alignment horizontal="left"/>
    </xf>
    <xf numFmtId="0" fontId="0" fillId="0" borderId="2" xfId="0" applyFill="1" applyBorder="1" applyAlignment="1">
      <alignment horizontal="left"/>
    </xf>
    <xf numFmtId="14" fontId="0" fillId="0" borderId="2" xfId="0" applyNumberFormat="1" applyFill="1" applyBorder="1" applyAlignment="1">
      <alignment horizontal="left"/>
    </xf>
    <xf numFmtId="0" fontId="0" fillId="0" borderId="3" xfId="0" applyFill="1" applyBorder="1" applyAlignment="1">
      <alignment horizontal="left"/>
    </xf>
    <xf numFmtId="0" fontId="1" fillId="0" borderId="2" xfId="0" applyFont="1" applyFill="1" applyBorder="1" applyAlignment="1">
      <alignment horizontal="left"/>
    </xf>
    <xf numFmtId="165" fontId="0" fillId="0" borderId="3" xfId="0" applyNumberFormat="1" applyFill="1" applyBorder="1" applyAlignment="1">
      <alignment horizontal="left"/>
    </xf>
    <xf numFmtId="0" fontId="2" fillId="0" borderId="2" xfId="0" applyFont="1" applyFill="1" applyBorder="1" applyAlignment="1">
      <alignment horizontal="left"/>
    </xf>
    <xf numFmtId="0" fontId="6" fillId="11" borderId="0" xfId="2" applyBorder="1" applyAlignment="1">
      <alignment horizontal="left"/>
    </xf>
    <xf numFmtId="0" fontId="0" fillId="0" borderId="2" xfId="0" applyBorder="1"/>
    <xf numFmtId="0" fontId="6" fillId="11" borderId="0" xfId="2"/>
    <xf numFmtId="0" fontId="6" fillId="11" borderId="0" xfId="2" applyAlignment="1">
      <alignment horizontal="left"/>
    </xf>
    <xf numFmtId="3" fontId="6" fillId="11" borderId="0" xfId="2" applyNumberFormat="1" applyBorder="1" applyAlignment="1">
      <alignment horizontal="left"/>
    </xf>
    <xf numFmtId="0" fontId="0" fillId="0" borderId="2" xfId="0" applyFont="1" applyFill="1" applyBorder="1" applyAlignment="1">
      <alignment horizontal="left"/>
    </xf>
    <xf numFmtId="164" fontId="0" fillId="0" borderId="3" xfId="0" applyNumberFormat="1" applyBorder="1" applyAlignment="1">
      <alignment horizontal="left"/>
    </xf>
    <xf numFmtId="0" fontId="0" fillId="9" borderId="0" xfId="0" applyFill="1" applyBorder="1" applyAlignment="1">
      <alignment horizontal="left"/>
    </xf>
    <xf numFmtId="0" fontId="3" fillId="9" borderId="0" xfId="1" applyFill="1" applyBorder="1" applyAlignment="1">
      <alignment horizontal="left"/>
    </xf>
    <xf numFmtId="14" fontId="0" fillId="9" borderId="1" xfId="0" applyNumberFormat="1" applyFill="1" applyBorder="1" applyAlignment="1">
      <alignment horizontal="left"/>
    </xf>
    <xf numFmtId="0" fontId="0" fillId="9" borderId="1" xfId="0" applyFill="1" applyBorder="1" applyAlignment="1">
      <alignment horizontal="left"/>
    </xf>
    <xf numFmtId="164" fontId="0" fillId="9" borderId="0" xfId="0" applyNumberFormat="1" applyFill="1" applyBorder="1" applyAlignment="1">
      <alignment horizontal="left"/>
    </xf>
    <xf numFmtId="165" fontId="0" fillId="9" borderId="1" xfId="0" applyNumberFormat="1" applyFill="1" applyBorder="1" applyAlignment="1">
      <alignment horizontal="left"/>
    </xf>
    <xf numFmtId="0" fontId="1" fillId="9" borderId="0" xfId="0" applyFont="1" applyFill="1" applyBorder="1" applyAlignment="1">
      <alignment horizontal="left"/>
    </xf>
    <xf numFmtId="0" fontId="0" fillId="9" borderId="1" xfId="0" applyFill="1" applyBorder="1"/>
    <xf numFmtId="0" fontId="0" fillId="9" borderId="0" xfId="0" applyFont="1" applyFill="1" applyBorder="1" applyAlignment="1">
      <alignment horizontal="left"/>
    </xf>
    <xf numFmtId="164" fontId="0" fillId="9" borderId="1" xfId="0" applyNumberFormat="1" applyFill="1" applyBorder="1" applyAlignment="1">
      <alignment horizontal="left"/>
    </xf>
    <xf numFmtId="0" fontId="0" fillId="9" borderId="0" xfId="0" applyFill="1" applyBorder="1"/>
    <xf numFmtId="14" fontId="0" fillId="9" borderId="0" xfId="0" applyNumberFormat="1" applyFill="1" applyBorder="1"/>
    <xf numFmtId="0" fontId="8" fillId="15" borderId="0" xfId="0" applyFont="1" applyFill="1" applyAlignment="1">
      <alignment horizontal="left"/>
    </xf>
    <xf numFmtId="0" fontId="6" fillId="11" borderId="0" xfId="2" quotePrefix="1" applyBorder="1" applyAlignment="1">
      <alignment horizontal="left"/>
    </xf>
    <xf numFmtId="0" fontId="1" fillId="10" borderId="0" xfId="0" applyFont="1" applyFill="1" applyBorder="1" applyAlignment="1">
      <alignment horizontal="left"/>
    </xf>
    <xf numFmtId="166" fontId="0" fillId="10" borderId="0" xfId="0" applyNumberFormat="1" applyFill="1" applyBorder="1" applyAlignment="1">
      <alignment horizontal="left"/>
    </xf>
    <xf numFmtId="0" fontId="7" fillId="12" borderId="0" xfId="3" applyAlignment="1">
      <alignment horizontal="left"/>
    </xf>
    <xf numFmtId="49" fontId="1" fillId="4" borderId="0" xfId="0" applyNumberFormat="1" applyFont="1" applyFill="1" applyBorder="1" applyAlignment="1">
      <alignment horizontal="left" vertical="center"/>
    </xf>
    <xf numFmtId="49" fontId="1" fillId="3" borderId="0" xfId="0" applyNumberFormat="1" applyFont="1" applyFill="1" applyBorder="1" applyAlignment="1">
      <alignment horizontal="left" vertical="center"/>
    </xf>
    <xf numFmtId="49" fontId="0" fillId="10" borderId="0" xfId="0" applyNumberFormat="1" applyFill="1" applyBorder="1" applyAlignment="1">
      <alignment horizontal="left"/>
    </xf>
    <xf numFmtId="49" fontId="0" fillId="0" borderId="2" xfId="0" applyNumberFormat="1" applyBorder="1" applyAlignment="1">
      <alignment horizontal="left"/>
    </xf>
    <xf numFmtId="49" fontId="6" fillId="11" borderId="0" xfId="2" applyNumberFormat="1" applyBorder="1" applyAlignment="1">
      <alignment horizontal="left"/>
    </xf>
    <xf numFmtId="49" fontId="0" fillId="10" borderId="0" xfId="0" quotePrefix="1" applyNumberFormat="1" applyFill="1" applyBorder="1" applyAlignment="1">
      <alignment horizontal="left"/>
    </xf>
    <xf numFmtId="49" fontId="2" fillId="10" borderId="0" xfId="0" applyNumberFormat="1" applyFont="1" applyFill="1" applyAlignment="1">
      <alignment horizontal="left"/>
    </xf>
    <xf numFmtId="49" fontId="8" fillId="13" borderId="0" xfId="4" applyNumberFormat="1" applyAlignment="1">
      <alignment horizontal="left"/>
    </xf>
    <xf numFmtId="49" fontId="8" fillId="13" borderId="0" xfId="4" applyNumberFormat="1" applyBorder="1" applyAlignment="1">
      <alignment horizontal="left"/>
    </xf>
    <xf numFmtId="49" fontId="0" fillId="0" borderId="2" xfId="0" applyNumberFormat="1" applyFill="1" applyBorder="1" applyAlignment="1">
      <alignment horizontal="left"/>
    </xf>
    <xf numFmtId="49" fontId="0" fillId="0" borderId="0" xfId="0" applyNumberFormat="1" applyBorder="1" applyAlignment="1">
      <alignment horizontal="left"/>
    </xf>
    <xf numFmtId="0" fontId="0" fillId="10" borderId="4" xfId="0" applyFill="1" applyBorder="1"/>
    <xf numFmtId="0" fontId="0" fillId="10" borderId="4" xfId="0" applyFill="1" applyBorder="1" applyAlignment="1">
      <alignment horizontal="left"/>
    </xf>
    <xf numFmtId="0" fontId="3" fillId="10" borderId="4" xfId="1" applyFill="1" applyBorder="1"/>
    <xf numFmtId="14" fontId="0" fillId="10" borderId="5" xfId="0" applyNumberFormat="1" applyFill="1" applyBorder="1" applyAlignment="1">
      <alignment horizontal="left"/>
    </xf>
    <xf numFmtId="0" fontId="0" fillId="10" borderId="4" xfId="0" applyFont="1" applyFill="1" applyBorder="1" applyAlignment="1">
      <alignment horizontal="left"/>
    </xf>
    <xf numFmtId="0" fontId="0" fillId="10" borderId="5" xfId="0" applyFill="1" applyBorder="1" applyAlignment="1">
      <alignment horizontal="left"/>
    </xf>
    <xf numFmtId="165" fontId="0" fillId="10" borderId="5" xfId="0" applyNumberFormat="1" applyFill="1" applyBorder="1" applyAlignment="1">
      <alignment horizontal="left"/>
    </xf>
    <xf numFmtId="49" fontId="6" fillId="11" borderId="4" xfId="2" applyNumberFormat="1" applyBorder="1" applyAlignment="1">
      <alignment horizontal="left"/>
    </xf>
    <xf numFmtId="164" fontId="0" fillId="10" borderId="4" xfId="0" applyNumberFormat="1" applyFill="1" applyBorder="1" applyAlignment="1">
      <alignment horizontal="left"/>
    </xf>
    <xf numFmtId="0" fontId="6" fillId="11" borderId="4" xfId="2" applyBorder="1" applyAlignment="1">
      <alignment horizontal="left"/>
    </xf>
    <xf numFmtId="0" fontId="0" fillId="10" borderId="6" xfId="0" applyFill="1" applyBorder="1" applyAlignment="1">
      <alignment horizontal="left"/>
    </xf>
    <xf numFmtId="0" fontId="3" fillId="10" borderId="4" xfId="1" applyFill="1" applyBorder="1" applyAlignment="1">
      <alignment horizontal="left"/>
    </xf>
    <xf numFmtId="0" fontId="8" fillId="13" borderId="4" xfId="4" applyBorder="1" applyAlignment="1">
      <alignment horizontal="left"/>
    </xf>
    <xf numFmtId="49" fontId="0" fillId="10" borderId="4" xfId="0" applyNumberFormat="1" applyFill="1" applyBorder="1" applyAlignment="1">
      <alignment horizontal="left"/>
    </xf>
    <xf numFmtId="0" fontId="0" fillId="16" borderId="0" xfId="0" applyFill="1"/>
    <xf numFmtId="3" fontId="8" fillId="13" borderId="0" xfId="4" applyNumberFormat="1" applyAlignment="1">
      <alignment horizontal="left"/>
    </xf>
    <xf numFmtId="0" fontId="0" fillId="16" borderId="0" xfId="0" applyFill="1" applyBorder="1" applyAlignment="1">
      <alignment horizontal="left"/>
    </xf>
    <xf numFmtId="0" fontId="0" fillId="16" borderId="1" xfId="0" applyFill="1" applyBorder="1" applyAlignment="1">
      <alignment horizontal="left"/>
    </xf>
    <xf numFmtId="164" fontId="0" fillId="16" borderId="1" xfId="0" applyNumberFormat="1" applyFill="1" applyBorder="1" applyAlignment="1">
      <alignment horizontal="left"/>
    </xf>
    <xf numFmtId="0" fontId="0" fillId="16" borderId="4" xfId="0" applyFill="1" applyBorder="1" applyAlignment="1">
      <alignment horizontal="left"/>
    </xf>
    <xf numFmtId="0" fontId="0" fillId="16" borderId="5" xfId="0" applyFill="1" applyBorder="1" applyAlignment="1">
      <alignment horizontal="left"/>
    </xf>
    <xf numFmtId="0" fontId="3" fillId="16" borderId="4" xfId="1" applyFill="1" applyBorder="1" applyAlignment="1">
      <alignment horizontal="left"/>
    </xf>
    <xf numFmtId="14" fontId="0" fillId="16" borderId="5" xfId="0" applyNumberFormat="1" applyFill="1" applyBorder="1" applyAlignment="1">
      <alignment horizontal="left"/>
    </xf>
    <xf numFmtId="0" fontId="0" fillId="16" borderId="0" xfId="0" applyFill="1" applyBorder="1"/>
    <xf numFmtId="0" fontId="2" fillId="17" borderId="0" xfId="0" applyFont="1" applyFill="1" applyBorder="1" applyAlignment="1">
      <alignment horizontal="left"/>
    </xf>
    <xf numFmtId="0" fontId="0" fillId="10" borderId="4" xfId="0" applyFill="1" applyBorder="1" applyAlignment="1">
      <alignment horizontal="left" wrapText="1"/>
    </xf>
    <xf numFmtId="0" fontId="0" fillId="10" borderId="5" xfId="0" applyFill="1" applyBorder="1" applyAlignment="1">
      <alignment horizontal="left" wrapText="1"/>
    </xf>
    <xf numFmtId="2" fontId="0" fillId="10" borderId="4" xfId="0" applyNumberFormat="1" applyFill="1" applyBorder="1" applyAlignment="1">
      <alignment horizontal="left"/>
    </xf>
    <xf numFmtId="3" fontId="0" fillId="10" borderId="4" xfId="0" applyNumberFormat="1" applyFill="1" applyBorder="1" applyAlignment="1">
      <alignment horizontal="left"/>
    </xf>
    <xf numFmtId="3" fontId="0" fillId="10" borderId="5" xfId="0" applyNumberFormat="1" applyFill="1" applyBorder="1" applyAlignment="1">
      <alignment horizontal="left"/>
    </xf>
    <xf numFmtId="167" fontId="1" fillId="6" borderId="0" xfId="0" applyNumberFormat="1" applyFont="1" applyFill="1" applyBorder="1" applyAlignment="1">
      <alignment horizontal="left" vertical="center"/>
    </xf>
    <xf numFmtId="167" fontId="1" fillId="3" borderId="0" xfId="0" applyNumberFormat="1" applyFont="1" applyFill="1" applyBorder="1" applyAlignment="1">
      <alignment horizontal="left" vertical="center"/>
    </xf>
    <xf numFmtId="167" fontId="0" fillId="10" borderId="0" xfId="0" applyNumberFormat="1" applyFill="1" applyBorder="1" applyAlignment="1">
      <alignment horizontal="left"/>
    </xf>
    <xf numFmtId="167" fontId="0" fillId="10" borderId="4" xfId="0" applyNumberFormat="1" applyFill="1" applyBorder="1" applyAlignment="1">
      <alignment horizontal="left"/>
    </xf>
    <xf numFmtId="167" fontId="0" fillId="0" borderId="2" xfId="0" applyNumberFormat="1" applyBorder="1" applyAlignment="1">
      <alignment horizontal="left"/>
    </xf>
    <xf numFmtId="167" fontId="0" fillId="9" borderId="0" xfId="0" applyNumberFormat="1" applyFill="1" applyBorder="1" applyAlignment="1">
      <alignment horizontal="left"/>
    </xf>
    <xf numFmtId="167" fontId="0" fillId="9" borderId="0" xfId="0" applyNumberFormat="1" applyFill="1" applyBorder="1"/>
    <xf numFmtId="167" fontId="0" fillId="16" borderId="4" xfId="0" applyNumberFormat="1" applyFill="1" applyBorder="1" applyAlignment="1">
      <alignment horizontal="left"/>
    </xf>
    <xf numFmtId="167" fontId="0" fillId="16" borderId="0" xfId="0" applyNumberFormat="1" applyFill="1" applyBorder="1" applyAlignment="1">
      <alignment horizontal="left"/>
    </xf>
    <xf numFmtId="167" fontId="0" fillId="0" borderId="2" xfId="0" applyNumberFormat="1" applyFill="1" applyBorder="1" applyAlignment="1">
      <alignment horizontal="left"/>
    </xf>
    <xf numFmtId="167" fontId="0" fillId="0" borderId="0" xfId="0" applyNumberFormat="1" applyBorder="1" applyAlignment="1">
      <alignment horizontal="left"/>
    </xf>
    <xf numFmtId="167" fontId="7" fillId="12" borderId="0" xfId="3" applyNumberFormat="1" applyBorder="1" applyAlignment="1">
      <alignment horizontal="left"/>
    </xf>
    <xf numFmtId="0" fontId="1" fillId="0" borderId="0" xfId="0" applyFont="1" applyBorder="1"/>
    <xf numFmtId="0" fontId="0" fillId="0" borderId="0" xfId="0" applyBorder="1"/>
    <xf numFmtId="0" fontId="1" fillId="0" borderId="0" xfId="0" applyFont="1" applyFill="1" applyBorder="1"/>
    <xf numFmtId="0" fontId="0" fillId="0" borderId="0" xfId="0" applyFill="1" applyBorder="1"/>
    <xf numFmtId="0" fontId="0" fillId="0" borderId="0" xfId="0" applyFill="1" applyBorder="1" applyAlignment="1">
      <alignment horizontal="left"/>
    </xf>
    <xf numFmtId="0" fontId="3" fillId="0" borderId="0" xfId="1" applyFill="1" applyBorder="1"/>
    <xf numFmtId="14" fontId="0" fillId="0" borderId="0" xfId="0" applyNumberFormat="1" applyFill="1" applyBorder="1" applyAlignment="1">
      <alignment horizontal="left"/>
    </xf>
    <xf numFmtId="167" fontId="0" fillId="0" borderId="0" xfId="0" applyNumberFormat="1" applyFill="1" applyBorder="1" applyAlignment="1">
      <alignment horizontal="left"/>
    </xf>
    <xf numFmtId="0" fontId="0" fillId="0" borderId="0" xfId="0" applyFont="1" applyFill="1" applyBorder="1" applyAlignment="1">
      <alignment horizontal="left"/>
    </xf>
    <xf numFmtId="165" fontId="0" fillId="0" borderId="0" xfId="0" applyNumberFormat="1" applyFill="1" applyBorder="1" applyAlignment="1">
      <alignment horizontal="left"/>
    </xf>
    <xf numFmtId="49" fontId="6" fillId="0" borderId="0" xfId="2" applyNumberFormat="1" applyFill="1" applyBorder="1" applyAlignment="1">
      <alignment horizontal="left"/>
    </xf>
    <xf numFmtId="164" fontId="0" fillId="0" borderId="0" xfId="0" applyNumberFormat="1" applyFill="1" applyBorder="1" applyAlignment="1">
      <alignment horizontal="left"/>
    </xf>
    <xf numFmtId="0" fontId="6" fillId="0" borderId="0" xfId="2" applyFill="1" applyBorder="1" applyAlignment="1">
      <alignment horizontal="left"/>
    </xf>
    <xf numFmtId="0" fontId="0" fillId="0" borderId="0" xfId="0" applyFont="1" applyFill="1" applyBorder="1" applyAlignment="1">
      <alignment horizontal="left" vertical="center"/>
    </xf>
    <xf numFmtId="167" fontId="0" fillId="0" borderId="0"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0" fontId="2" fillId="17" borderId="0" xfId="0" applyFont="1" applyFill="1" applyAlignment="1">
      <alignment horizontal="left"/>
    </xf>
    <xf numFmtId="0" fontId="6" fillId="11" borderId="1" xfId="2" applyBorder="1" applyAlignment="1">
      <alignment horizontal="left"/>
    </xf>
    <xf numFmtId="0" fontId="6" fillId="11" borderId="5" xfId="2" applyBorder="1" applyAlignment="1">
      <alignment horizontal="left"/>
    </xf>
    <xf numFmtId="0" fontId="1" fillId="3" borderId="7" xfId="0" applyFont="1" applyFill="1" applyBorder="1" applyAlignment="1">
      <alignment horizontal="left" vertical="center"/>
    </xf>
    <xf numFmtId="0" fontId="0" fillId="10" borderId="7"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9" borderId="7" xfId="0" applyFill="1" applyBorder="1" applyAlignment="1">
      <alignment horizontal="left"/>
    </xf>
    <xf numFmtId="0" fontId="0" fillId="9" borderId="7" xfId="0" applyFill="1" applyBorder="1"/>
    <xf numFmtId="0" fontId="0" fillId="16" borderId="7" xfId="0" applyFill="1" applyBorder="1" applyAlignment="1">
      <alignment horizontal="left"/>
    </xf>
    <xf numFmtId="0" fontId="0" fillId="0" borderId="8" xfId="0" applyFill="1" applyBorder="1" applyAlignment="1">
      <alignment horizontal="left"/>
    </xf>
    <xf numFmtId="3" fontId="0" fillId="10" borderId="7" xfId="0" applyNumberFormat="1" applyFill="1" applyBorder="1" applyAlignment="1">
      <alignment horizontal="left"/>
    </xf>
    <xf numFmtId="0" fontId="1" fillId="18" borderId="7" xfId="0" applyFont="1" applyFill="1" applyBorder="1" applyAlignment="1">
      <alignment horizontal="left" vertical="center"/>
    </xf>
    <xf numFmtId="0" fontId="1" fillId="18" borderId="0" xfId="0" applyFont="1" applyFill="1" applyBorder="1" applyAlignment="1">
      <alignment horizontal="left" vertical="center"/>
    </xf>
    <xf numFmtId="0" fontId="1" fillId="18" borderId="1" xfId="0" applyFont="1" applyFill="1" applyBorder="1" applyAlignment="1">
      <alignment horizontal="left" vertical="center"/>
    </xf>
    <xf numFmtId="0" fontId="3" fillId="16" borderId="0" xfId="1" applyFill="1" applyBorder="1" applyAlignment="1">
      <alignment horizontal="left"/>
    </xf>
    <xf numFmtId="3" fontId="0" fillId="16" borderId="4" xfId="0" applyNumberFormat="1" applyFill="1" applyBorder="1" applyAlignment="1">
      <alignment horizontal="left"/>
    </xf>
    <xf numFmtId="0" fontId="0" fillId="16" borderId="4" xfId="0" applyFill="1" applyBorder="1" applyAlignment="1">
      <alignment horizontal="left" wrapText="1"/>
    </xf>
    <xf numFmtId="165" fontId="0" fillId="16" borderId="1" xfId="0" applyNumberFormat="1" applyFill="1" applyBorder="1" applyAlignment="1">
      <alignment horizontal="left"/>
    </xf>
    <xf numFmtId="0" fontId="0" fillId="16" borderId="0" xfId="0" applyFont="1" applyFill="1" applyBorder="1" applyAlignment="1">
      <alignment horizontal="left"/>
    </xf>
    <xf numFmtId="14" fontId="0" fillId="16" borderId="0" xfId="0" applyNumberFormat="1" applyFill="1" applyBorder="1" applyAlignment="1">
      <alignment horizontal="left"/>
    </xf>
    <xf numFmtId="49" fontId="0" fillId="16" borderId="0" xfId="0" applyNumberFormat="1" applyFill="1" applyBorder="1" applyAlignment="1">
      <alignment horizontal="left"/>
    </xf>
    <xf numFmtId="0" fontId="0" fillId="10" borderId="0" xfId="0" applyFill="1" applyBorder="1"/>
    <xf numFmtId="0" fontId="0" fillId="16" borderId="6" xfId="0" applyFill="1" applyBorder="1" applyAlignment="1">
      <alignment horizontal="left"/>
    </xf>
    <xf numFmtId="14" fontId="0" fillId="16" borderId="1" xfId="0" applyNumberFormat="1" applyFill="1" applyBorder="1" applyAlignment="1">
      <alignment horizontal="left"/>
    </xf>
    <xf numFmtId="0" fontId="2" fillId="16" borderId="0" xfId="0" applyFont="1" applyFill="1" applyAlignment="1">
      <alignment horizontal="left"/>
    </xf>
    <xf numFmtId="49" fontId="6" fillId="11" borderId="0" xfId="2" quotePrefix="1" applyNumberFormat="1" applyBorder="1" applyAlignment="1">
      <alignment horizontal="left"/>
    </xf>
    <xf numFmtId="0" fontId="2" fillId="16" borderId="0" xfId="0" applyFont="1" applyFill="1"/>
    <xf numFmtId="0" fontId="3" fillId="16" borderId="0" xfId="1" applyFill="1"/>
    <xf numFmtId="0" fontId="0" fillId="16" borderId="0" xfId="0" applyFill="1" applyAlignment="1">
      <alignment horizontal="left"/>
    </xf>
    <xf numFmtId="1" fontId="0" fillId="16" borderId="0" xfId="0" applyNumberFormat="1" applyFill="1" applyBorder="1" applyAlignment="1">
      <alignment horizontal="left"/>
    </xf>
    <xf numFmtId="1" fontId="0" fillId="10" borderId="0" xfId="0" applyNumberFormat="1" applyFill="1" applyBorder="1" applyAlignment="1">
      <alignment horizontal="left"/>
    </xf>
    <xf numFmtId="49" fontId="6" fillId="11" borderId="4" xfId="2" quotePrefix="1" applyNumberFormat="1" applyBorder="1" applyAlignment="1">
      <alignment horizontal="left"/>
    </xf>
    <xf numFmtId="165" fontId="0" fillId="16" borderId="5" xfId="0" applyNumberFormat="1" applyFill="1" applyBorder="1" applyAlignment="1">
      <alignment horizontal="left"/>
    </xf>
    <xf numFmtId="0" fontId="0" fillId="16" borderId="5" xfId="0" applyFill="1" applyBorder="1" applyAlignment="1">
      <alignment horizontal="left" wrapText="1"/>
    </xf>
    <xf numFmtId="3" fontId="0" fillId="16" borderId="0" xfId="0" applyNumberFormat="1" applyFill="1" applyBorder="1" applyAlignment="1">
      <alignment horizontal="left"/>
    </xf>
    <xf numFmtId="3" fontId="0" fillId="16" borderId="7" xfId="0" applyNumberFormat="1" applyFill="1" applyBorder="1" applyAlignment="1">
      <alignment horizontal="left"/>
    </xf>
    <xf numFmtId="164" fontId="0" fillId="16" borderId="0" xfId="0" applyNumberFormat="1" applyFill="1" applyBorder="1" applyAlignment="1">
      <alignment horizontal="left"/>
    </xf>
    <xf numFmtId="0" fontId="10" fillId="16" borderId="0" xfId="0" applyFont="1" applyFill="1" applyBorder="1" applyAlignment="1">
      <alignment horizontal="left"/>
    </xf>
    <xf numFmtId="0" fontId="0" fillId="16" borderId="4" xfId="0" applyFont="1" applyFill="1" applyBorder="1" applyAlignment="1">
      <alignment horizontal="left"/>
    </xf>
    <xf numFmtId="0" fontId="8" fillId="13" borderId="1" xfId="4" applyBorder="1" applyAlignment="1">
      <alignment horizontal="left"/>
    </xf>
    <xf numFmtId="0" fontId="2" fillId="17" borderId="4" xfId="0" applyFont="1" applyFill="1" applyBorder="1" applyAlignment="1">
      <alignment horizontal="left"/>
    </xf>
    <xf numFmtId="49" fontId="0" fillId="16" borderId="4" xfId="0" applyNumberFormat="1" applyFill="1" applyBorder="1" applyAlignment="1">
      <alignment horizontal="left"/>
    </xf>
    <xf numFmtId="0" fontId="2" fillId="16" borderId="4" xfId="0" applyFont="1" applyFill="1" applyBorder="1" applyAlignment="1">
      <alignment horizontal="left"/>
    </xf>
    <xf numFmtId="0" fontId="2" fillId="10" borderId="4" xfId="0" applyFont="1" applyFill="1" applyBorder="1" applyAlignment="1">
      <alignment horizontal="left"/>
    </xf>
    <xf numFmtId="49" fontId="2" fillId="17" borderId="0" xfId="0" applyNumberFormat="1" applyFont="1" applyFill="1" applyAlignment="1">
      <alignment horizontal="left"/>
    </xf>
    <xf numFmtId="0" fontId="2" fillId="17" borderId="1" xfId="0" applyFont="1" applyFill="1" applyBorder="1" applyAlignment="1">
      <alignment horizontal="left"/>
    </xf>
    <xf numFmtId="0" fontId="6" fillId="19" borderId="0" xfId="0" applyFont="1" applyFill="1" applyAlignment="1">
      <alignment horizontal="left"/>
    </xf>
    <xf numFmtId="3" fontId="2" fillId="17" borderId="0" xfId="0" applyNumberFormat="1" applyFont="1" applyFill="1" applyBorder="1" applyAlignment="1">
      <alignment horizontal="left"/>
    </xf>
    <xf numFmtId="167" fontId="0" fillId="10" borderId="0" xfId="0" applyNumberFormat="1" applyFill="1" applyAlignment="1">
      <alignment horizontal="left"/>
    </xf>
    <xf numFmtId="49" fontId="0" fillId="10" borderId="0" xfId="0" applyNumberFormat="1" applyFill="1" applyAlignment="1">
      <alignment horizontal="left"/>
    </xf>
    <xf numFmtId="164" fontId="0" fillId="10" borderId="0" xfId="0" applyNumberFormat="1" applyFill="1" applyAlignment="1">
      <alignment horizontal="left"/>
    </xf>
    <xf numFmtId="49" fontId="8" fillId="13" borderId="4" xfId="4" quotePrefix="1" applyNumberFormat="1" applyBorder="1" applyAlignment="1">
      <alignment horizontal="left"/>
    </xf>
    <xf numFmtId="0" fontId="0" fillId="16" borderId="4" xfId="0" applyFill="1" applyBorder="1"/>
    <xf numFmtId="0" fontId="2" fillId="16" borderId="4" xfId="0" applyFont="1" applyFill="1" applyBorder="1"/>
    <xf numFmtId="0" fontId="3" fillId="16" borderId="4" xfId="1" applyFill="1" applyBorder="1"/>
    <xf numFmtId="167" fontId="0" fillId="16" borderId="0" xfId="0" applyNumberFormat="1" applyFill="1" applyAlignment="1">
      <alignment horizontal="left"/>
    </xf>
    <xf numFmtId="164" fontId="0" fillId="16" borderId="4" xfId="0" applyNumberFormat="1" applyFill="1" applyBorder="1" applyAlignment="1">
      <alignment horizontal="left"/>
    </xf>
    <xf numFmtId="0" fontId="2" fillId="10" borderId="0" xfId="0" applyFont="1" applyFill="1" applyBorder="1"/>
    <xf numFmtId="0" fontId="3" fillId="10" borderId="0" xfId="1" applyFill="1" applyBorder="1"/>
    <xf numFmtId="0" fontId="0" fillId="16" borderId="0" xfId="0" applyFill="1" applyBorder="1" applyAlignment="1">
      <alignment horizontal="left" wrapText="1"/>
    </xf>
    <xf numFmtId="0" fontId="2" fillId="16" borderId="0" xfId="0" applyFont="1" applyFill="1" applyBorder="1"/>
    <xf numFmtId="0" fontId="3" fillId="16" borderId="0" xfId="1" applyFill="1" applyBorder="1"/>
    <xf numFmtId="164" fontId="8" fillId="13" borderId="0" xfId="4" applyNumberFormat="1" applyBorder="1" applyAlignment="1">
      <alignment horizontal="left"/>
    </xf>
    <xf numFmtId="0" fontId="0" fillId="0" borderId="0" xfId="0" applyAlignment="1">
      <alignment horizontal="left"/>
    </xf>
    <xf numFmtId="167" fontId="0" fillId="0" borderId="0" xfId="0" applyNumberFormat="1" applyAlignment="1">
      <alignment horizontal="left"/>
    </xf>
    <xf numFmtId="49" fontId="0" fillId="0" borderId="0" xfId="0" applyNumberFormat="1" applyAlignment="1">
      <alignment horizontal="left"/>
    </xf>
    <xf numFmtId="3" fontId="8" fillId="13" borderId="4" xfId="4" applyNumberFormat="1" applyBorder="1" applyAlignment="1">
      <alignment horizontal="left"/>
    </xf>
    <xf numFmtId="17" fontId="0" fillId="10" borderId="4" xfId="0" applyNumberFormat="1" applyFill="1" applyBorder="1" applyAlignment="1">
      <alignment horizontal="left"/>
    </xf>
    <xf numFmtId="0" fontId="0" fillId="10" borderId="0" xfId="0" applyFill="1" applyBorder="1" applyAlignment="1">
      <alignment horizontal="left" wrapText="1"/>
    </xf>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ciencedirect.com/science/article/pii/S1473309920308318?via%3Dihub" TargetMode="External"/><Relationship Id="rId21" Type="http://schemas.openxmlformats.org/officeDocument/2006/relationships/hyperlink" Target="https://clinicaltrials.gov/ct2/show/NCT04437875" TargetMode="External"/><Relationship Id="rId42" Type="http://schemas.openxmlformats.org/officeDocument/2006/relationships/hyperlink" Target="https://clinicaltrials.gov/ct2/show/NCT04405908" TargetMode="External"/><Relationship Id="rId47" Type="http://schemas.openxmlformats.org/officeDocument/2006/relationships/hyperlink" Target="https://www.thelancet.com/journals/eclinm/article/PIIS2589-5370(20)30433-8/fulltext" TargetMode="External"/><Relationship Id="rId63" Type="http://schemas.openxmlformats.org/officeDocument/2006/relationships/hyperlink" Target="https://clinicaltrials.gov/ct2/show/NCT04471519" TargetMode="External"/><Relationship Id="rId68" Type="http://schemas.openxmlformats.org/officeDocument/2006/relationships/hyperlink" Target="https://clinicaltrials.gov/ct2/show/NCT04444674" TargetMode="External"/><Relationship Id="rId84" Type="http://schemas.openxmlformats.org/officeDocument/2006/relationships/hyperlink" Target="https://www.nature.com/articles/s41591-021-01330-9" TargetMode="External"/><Relationship Id="rId89" Type="http://schemas.openxmlformats.org/officeDocument/2006/relationships/hyperlink" Target="https://clinicaltrials.gov/ct2/show/NCT04756323" TargetMode="External"/><Relationship Id="rId16" Type="http://schemas.openxmlformats.org/officeDocument/2006/relationships/hyperlink" Target="https://jamanetwork.com/journals/jama/fullarticle/2769612" TargetMode="External"/><Relationship Id="rId11" Type="http://schemas.openxmlformats.org/officeDocument/2006/relationships/hyperlink" Target="https://clinicaltrials.gov/ct2/show/NCT04368988" TargetMode="External"/><Relationship Id="rId32" Type="http://schemas.openxmlformats.org/officeDocument/2006/relationships/hyperlink" Target="https://www.thelancet.com/journals/lancet/article/PIIS0140-6736(20)32466-1/fulltext" TargetMode="External"/><Relationship Id="rId37" Type="http://schemas.openxmlformats.org/officeDocument/2006/relationships/hyperlink" Target="https://clinicaltrials.gov/ct2/show/NCT04324606" TargetMode="External"/><Relationship Id="rId53" Type="http://schemas.openxmlformats.org/officeDocument/2006/relationships/hyperlink" Target="https://clinicaltrials.gov/ct2/show/NCT04530396" TargetMode="External"/><Relationship Id="rId58" Type="http://schemas.openxmlformats.org/officeDocument/2006/relationships/hyperlink" Target="https://clinicaltrials.gov/ct2/show/NCT04536051" TargetMode="External"/><Relationship Id="rId74" Type="http://schemas.openxmlformats.org/officeDocument/2006/relationships/hyperlink" Target="https://clinicaltrials.gov/ct2/show/NCT04400838" TargetMode="External"/><Relationship Id="rId79" Type="http://schemas.openxmlformats.org/officeDocument/2006/relationships/hyperlink" Target="https://clinicaltrials.gov/ct2/show/NCT04495933" TargetMode="External"/><Relationship Id="rId5" Type="http://schemas.openxmlformats.org/officeDocument/2006/relationships/hyperlink" Target="https://clinicaltrials.gov/ct2/show/NCT04368728" TargetMode="External"/><Relationship Id="rId90" Type="http://schemas.openxmlformats.org/officeDocument/2006/relationships/hyperlink" Target="https://clinicaltrials.gov/ct2/show/NCT04450004" TargetMode="External"/><Relationship Id="rId95" Type="http://schemas.openxmlformats.org/officeDocument/2006/relationships/hyperlink" Target="https://www.nejm.org/doi/full/10.1056/NEJMoa2107456" TargetMode="External"/><Relationship Id="rId22" Type="http://schemas.openxmlformats.org/officeDocument/2006/relationships/hyperlink" Target="https://clinicaltrials.gov/ct2/show/NCT04436276" TargetMode="External"/><Relationship Id="rId27" Type="http://schemas.openxmlformats.org/officeDocument/2006/relationships/hyperlink" Target="http://www.chictr.org.cn/historyversionpuben.aspx?regno=ChiCTR2000032459" TargetMode="External"/><Relationship Id="rId43" Type="http://schemas.openxmlformats.org/officeDocument/2006/relationships/hyperlink" Target="https://clinicaltrials.gov/ct2/show/NCT04471519" TargetMode="External"/><Relationship Id="rId48" Type="http://schemas.openxmlformats.org/officeDocument/2006/relationships/hyperlink" Target="https://www.nature.com/articles/s41591-020-01194-5%C2%A0" TargetMode="External"/><Relationship Id="rId64" Type="http://schemas.openxmlformats.org/officeDocument/2006/relationships/hyperlink" Target="https://www.thelancet.com/journals/laninf/article/PIIS1473-3099(21)00070-0/fulltext" TargetMode="External"/><Relationship Id="rId69" Type="http://schemas.openxmlformats.org/officeDocument/2006/relationships/hyperlink" Target="https://www.thelancet.com/journals/laninf/article/PIIS1473-3099(21)00127-4/fulltext" TargetMode="External"/><Relationship Id="rId80" Type="http://schemas.openxmlformats.org/officeDocument/2006/relationships/hyperlink" Target="https://www.thelancet.com/journals/laninf/article/PIIS1473-3099(21)00200-0/fulltext" TargetMode="External"/><Relationship Id="rId85" Type="http://schemas.openxmlformats.org/officeDocument/2006/relationships/hyperlink" Target="https://www.nejm.org/doi/full/10.1056/NEJMoa2103055" TargetMode="External"/><Relationship Id="rId3" Type="http://schemas.openxmlformats.org/officeDocument/2006/relationships/hyperlink" Target="https://www.thelancet.com/journals/lancet/article/PIIS0140-6736(20)31208-3/fulltext" TargetMode="External"/><Relationship Id="rId12" Type="http://schemas.openxmlformats.org/officeDocument/2006/relationships/hyperlink" Target="https://clinicaltrials.gov/ct2/show/NCT04352608" TargetMode="External"/><Relationship Id="rId17" Type="http://schemas.openxmlformats.org/officeDocument/2006/relationships/hyperlink" Target="http://www.chictr.org.cn/showprojen.aspx?proj=52227" TargetMode="External"/><Relationship Id="rId25" Type="http://schemas.openxmlformats.org/officeDocument/2006/relationships/hyperlink" Target="http://www.chictr.org.cn/historyversionpuben.aspx?regno=ChiCTR2000032459" TargetMode="External"/><Relationship Id="rId33" Type="http://schemas.openxmlformats.org/officeDocument/2006/relationships/hyperlink" Target="https://clinicaltrials.gov/ct2/show/NCT04352608" TargetMode="External"/><Relationship Id="rId38" Type="http://schemas.openxmlformats.org/officeDocument/2006/relationships/hyperlink" Target="https://clinicaltrials.gov/ct2/show/NCT04400838" TargetMode="External"/><Relationship Id="rId46" Type="http://schemas.openxmlformats.org/officeDocument/2006/relationships/hyperlink" Target="https://clinicaltrials.gov/ct2/show/NCT04336410" TargetMode="External"/><Relationship Id="rId59" Type="http://schemas.openxmlformats.org/officeDocument/2006/relationships/hyperlink" Target="https://clinicaltrials.gov/ct2/show/NCT04324606" TargetMode="External"/><Relationship Id="rId67" Type="http://schemas.openxmlformats.org/officeDocument/2006/relationships/hyperlink" Target="https://www.nejm.org/doi/full/10.1056/NEJMoa2102214" TargetMode="External"/><Relationship Id="rId20" Type="http://schemas.openxmlformats.org/officeDocument/2006/relationships/hyperlink" Target="https://clinicaltrials.gov/ct2/show/NCT04436471" TargetMode="External"/><Relationship Id="rId41" Type="http://schemas.openxmlformats.org/officeDocument/2006/relationships/hyperlink" Target="https://www.nejm.org/doi/full/10.1056/NEJMoa2034577" TargetMode="External"/><Relationship Id="rId54" Type="http://schemas.openxmlformats.org/officeDocument/2006/relationships/hyperlink" Target="https://clinicaltrials.gov/ct2/show/NCT04383574" TargetMode="External"/><Relationship Id="rId62" Type="http://schemas.openxmlformats.org/officeDocument/2006/relationships/hyperlink" Target="https://clinicaltrials.gov/ct2/show/NCT04405076" TargetMode="External"/><Relationship Id="rId70" Type="http://schemas.openxmlformats.org/officeDocument/2006/relationships/hyperlink" Target="https://clinicaltrials.gov/ct2/show/NCT04445194" TargetMode="External"/><Relationship Id="rId75" Type="http://schemas.openxmlformats.org/officeDocument/2006/relationships/hyperlink" Target="https://clinicaltrials.gov/ct2/show/NCT04412538" TargetMode="External"/><Relationship Id="rId83" Type="http://schemas.openxmlformats.org/officeDocument/2006/relationships/hyperlink" Target="https://clinicaltrials.gov/ct2/show/NCT04523571" TargetMode="External"/><Relationship Id="rId88" Type="http://schemas.openxmlformats.org/officeDocument/2006/relationships/hyperlink" Target="https://clinicaltrials.gov/ct2/show/NCT04756323" TargetMode="External"/><Relationship Id="rId91" Type="http://schemas.openxmlformats.org/officeDocument/2006/relationships/hyperlink" Target="https://www.nature.com/articles/s41591-021-01370-1" TargetMode="External"/><Relationship Id="rId96" Type="http://schemas.openxmlformats.org/officeDocument/2006/relationships/hyperlink" Target="https://clinicaltrials.gov/ct2/show/NCT04510207" TargetMode="External"/><Relationship Id="rId1" Type="http://schemas.openxmlformats.org/officeDocument/2006/relationships/hyperlink" Target="https://clinicaltrials.gov/ct2/show/NCT04283461" TargetMode="External"/><Relationship Id="rId6" Type="http://schemas.openxmlformats.org/officeDocument/2006/relationships/hyperlink" Target="https://www.nature.com/articles/s41586-020-2639-4" TargetMode="External"/><Relationship Id="rId15" Type="http://schemas.openxmlformats.org/officeDocument/2006/relationships/hyperlink" Target="http://www.chictr.org.cn/showprojen.aspx?proj=52227" TargetMode="External"/><Relationship Id="rId23" Type="http://schemas.openxmlformats.org/officeDocument/2006/relationships/hyperlink" Target="https://clinicaltrials.gov/ct2/show/NCT04283461" TargetMode="External"/><Relationship Id="rId28" Type="http://schemas.openxmlformats.org/officeDocument/2006/relationships/hyperlink" Target="https://www.sciencedirect.com/science/article/pii/S1473309920308318?via%3Dihub" TargetMode="External"/><Relationship Id="rId36" Type="http://schemas.openxmlformats.org/officeDocument/2006/relationships/hyperlink" Target="https://clinicaltrials.gov/ct2/show/NCT04536051" TargetMode="External"/><Relationship Id="rId49" Type="http://schemas.openxmlformats.org/officeDocument/2006/relationships/hyperlink" Target="https://clinicaltrials.gov/ct2/show/NCT04324606" TargetMode="External"/><Relationship Id="rId57" Type="http://schemas.openxmlformats.org/officeDocument/2006/relationships/hyperlink" Target="https://www.thelancet.com/journals/lancet/article/PIIS0140-6736(21)00432-3/fulltext" TargetMode="External"/><Relationship Id="rId10" Type="http://schemas.openxmlformats.org/officeDocument/2006/relationships/hyperlink" Target="https://www.nature.com/articles/s41586-020-2814-7" TargetMode="External"/><Relationship Id="rId31" Type="http://schemas.openxmlformats.org/officeDocument/2006/relationships/hyperlink" Target="https://clinicaltrials.gov/ct2/show/NCT04400838" TargetMode="External"/><Relationship Id="rId44" Type="http://schemas.openxmlformats.org/officeDocument/2006/relationships/hyperlink" Target="https://clinicaltrials.gov/ct2/show/NCT04470427" TargetMode="External"/><Relationship Id="rId52" Type="http://schemas.openxmlformats.org/officeDocument/2006/relationships/hyperlink" Target="https://www.thelancet.com/journals/lancet/article/PIIS0140-6736(21)00234-8/fulltext" TargetMode="External"/><Relationship Id="rId60" Type="http://schemas.openxmlformats.org/officeDocument/2006/relationships/hyperlink" Target="https://clinicaltrials.gov/ct2/show/NCT04400838" TargetMode="External"/><Relationship Id="rId65" Type="http://schemas.openxmlformats.org/officeDocument/2006/relationships/hyperlink" Target="https://clinicaltrials.gov/ct2/show/NCT04436276" TargetMode="External"/><Relationship Id="rId73" Type="http://schemas.openxmlformats.org/officeDocument/2006/relationships/hyperlink" Target="https://www.thelancet.com/journals/lancet/article/PIIS0140-6736(21)00628-0/fulltext" TargetMode="External"/><Relationship Id="rId78" Type="http://schemas.openxmlformats.org/officeDocument/2006/relationships/hyperlink" Target="https://www.thelancet.com/journals/laninf/article/PIIS1473-3099(21)00147-X/fulltext" TargetMode="External"/><Relationship Id="rId81" Type="http://schemas.openxmlformats.org/officeDocument/2006/relationships/hyperlink" Target="https://clinicaltrials.gov/ct2/show/NCT04505722" TargetMode="External"/><Relationship Id="rId86" Type="http://schemas.openxmlformats.org/officeDocument/2006/relationships/hyperlink" Target="https://clinicaltrials.gov/ct2/show/NCT04533399" TargetMode="External"/><Relationship Id="rId94" Type="http://schemas.openxmlformats.org/officeDocument/2006/relationships/hyperlink" Target="https://clinicaltrials.gov/ct2/show/NCT04368728" TargetMode="External"/><Relationship Id="rId99" Type="http://schemas.openxmlformats.org/officeDocument/2006/relationships/hyperlink" Target="https://clinicaltrials.gov/ct2/show/NCT04583995" TargetMode="External"/><Relationship Id="rId4" Type="http://schemas.openxmlformats.org/officeDocument/2006/relationships/hyperlink" Target="https://www.thelancet.com/journals/lancet/article/PIIS0140-6736(20)31605-6/fulltext" TargetMode="External"/><Relationship Id="rId9" Type="http://schemas.openxmlformats.org/officeDocument/2006/relationships/hyperlink" Target="https://www.nejm.org/doi/full/10.1056/NEJMoa2026920" TargetMode="External"/><Relationship Id="rId13" Type="http://schemas.openxmlformats.org/officeDocument/2006/relationships/hyperlink" Target="https://www.thelancet.com/journals/laninf/article/PIIS1473-3099(20)30843-4/fulltext" TargetMode="External"/><Relationship Id="rId18" Type="http://schemas.openxmlformats.org/officeDocument/2006/relationships/hyperlink" Target="https://clinicaltrials.gov/ct2/show/NCT04368728" TargetMode="External"/><Relationship Id="rId39" Type="http://schemas.openxmlformats.org/officeDocument/2006/relationships/hyperlink" Target="https://clinicaltrials.gov/ct2/show/NCT04444674" TargetMode="External"/><Relationship Id="rId34" Type="http://schemas.openxmlformats.org/officeDocument/2006/relationships/hyperlink" Target="https://www.thelancet.com/journals/laninf/article/PIIS1473-3099(20)30843-4/fulltext" TargetMode="External"/><Relationship Id="rId50" Type="http://schemas.openxmlformats.org/officeDocument/2006/relationships/hyperlink" Target="https://www.nature.com/articles/s41591-020-01179-4" TargetMode="External"/><Relationship Id="rId55" Type="http://schemas.openxmlformats.org/officeDocument/2006/relationships/hyperlink" Target="https://www.thelancet.com/journals/laninf/article/PIIS1473-3099(20)30987-7/fulltext" TargetMode="External"/><Relationship Id="rId76" Type="http://schemas.openxmlformats.org/officeDocument/2006/relationships/hyperlink" Target="https://www.sciencedirect.com/science/article/pii/S0264410X2100431X?via%3Dihub" TargetMode="External"/><Relationship Id="rId97" Type="http://schemas.openxmlformats.org/officeDocument/2006/relationships/hyperlink" Target="https://jamanetwork.com/journals/jama/fullarticle/2780562" TargetMode="External"/><Relationship Id="rId7" Type="http://schemas.openxmlformats.org/officeDocument/2006/relationships/hyperlink" Target="https://clinicaltrials.gov/ct2/show/NCT04380701" TargetMode="External"/><Relationship Id="rId71" Type="http://schemas.openxmlformats.org/officeDocument/2006/relationships/hyperlink" Target="https://www.thelancet.com/journals/laninf/article/PIIS1473-3099(21)00127-4/fulltext" TargetMode="External"/><Relationship Id="rId92" Type="http://schemas.openxmlformats.org/officeDocument/2006/relationships/hyperlink" Target="https://clinicaltrials.gov/ct2/show/NCT04380701" TargetMode="External"/><Relationship Id="rId2" Type="http://schemas.openxmlformats.org/officeDocument/2006/relationships/hyperlink" Target="https://www.nejm.org/doi/full/10.1056/NEJMoa2022483" TargetMode="External"/><Relationship Id="rId29" Type="http://schemas.openxmlformats.org/officeDocument/2006/relationships/hyperlink" Target="https://clinicaltrials.gov/ct2/show/NCT04412538" TargetMode="External"/><Relationship Id="rId24" Type="http://schemas.openxmlformats.org/officeDocument/2006/relationships/hyperlink" Target="https://www.nejm.org/doi/full/10.1056/NEJMoa2028436" TargetMode="External"/><Relationship Id="rId40" Type="http://schemas.openxmlformats.org/officeDocument/2006/relationships/hyperlink" Target="https://clinicaltrials.gov/ct2/show/NCT04368728" TargetMode="External"/><Relationship Id="rId45" Type="http://schemas.openxmlformats.org/officeDocument/2006/relationships/hyperlink" Target="https://www.nejm.org/doi/full/10.1056/NEJMoa2035389" TargetMode="External"/><Relationship Id="rId66" Type="http://schemas.openxmlformats.org/officeDocument/2006/relationships/hyperlink" Target="https://jamanetwork.com/journals/jama/fullarticle/2777598?appId=scweb" TargetMode="External"/><Relationship Id="rId87" Type="http://schemas.openxmlformats.org/officeDocument/2006/relationships/hyperlink" Target="https://clinicaltrials.gov/ct2/show/NCT04758273" TargetMode="External"/><Relationship Id="rId61" Type="http://schemas.openxmlformats.org/officeDocument/2006/relationships/hyperlink" Target="https://clinicaltrials.gov/ct2/show/NCT04444674" TargetMode="External"/><Relationship Id="rId82" Type="http://schemas.openxmlformats.org/officeDocument/2006/relationships/hyperlink" Target="https://www.nejm.org/doi/full/10.1056/NEJMoa2101544" TargetMode="External"/><Relationship Id="rId19" Type="http://schemas.openxmlformats.org/officeDocument/2006/relationships/hyperlink" Target="https://clinicaltrials.gov/ct2/show/NCT04341389" TargetMode="External"/><Relationship Id="rId14" Type="http://schemas.openxmlformats.org/officeDocument/2006/relationships/hyperlink" Target="https://jamanetwork.com/journals/jama/fullarticle/2769612" TargetMode="External"/><Relationship Id="rId30" Type="http://schemas.openxmlformats.org/officeDocument/2006/relationships/hyperlink" Target="https://academic.oup.com/cid/advance-article/doi/10.1093/cid/ciaa1703/5962856" TargetMode="External"/><Relationship Id="rId35" Type="http://schemas.openxmlformats.org/officeDocument/2006/relationships/hyperlink" Target="https://www.thelancet.com/journals/lancet/article/PIIS0140-6736(20)32661-1/fulltext" TargetMode="External"/><Relationship Id="rId56" Type="http://schemas.openxmlformats.org/officeDocument/2006/relationships/hyperlink" Target="https://www.thelancet.com/journals/lancet/article/PIIS0140-6736(21)00241-5/fulltext" TargetMode="External"/><Relationship Id="rId77" Type="http://schemas.openxmlformats.org/officeDocument/2006/relationships/hyperlink" Target="https://clinicaltrials.gov/ct2/show/NCT04537208" TargetMode="External"/><Relationship Id="rId8" Type="http://schemas.openxmlformats.org/officeDocument/2006/relationships/hyperlink" Target="https://clinicaltrials.gov/ct2/show/NCT04324606" TargetMode="External"/><Relationship Id="rId51" Type="http://schemas.openxmlformats.org/officeDocument/2006/relationships/hyperlink" Target="https://clinicaltrials.gov/ct2/show/NCT04324606" TargetMode="External"/><Relationship Id="rId72" Type="http://schemas.openxmlformats.org/officeDocument/2006/relationships/hyperlink" Target="https://clinicaltrials.gov/ct2/show/NCT04466085" TargetMode="External"/><Relationship Id="rId93" Type="http://schemas.openxmlformats.org/officeDocument/2006/relationships/hyperlink" Target="https://www.nature.com/articles/s41586-021-03653-6" TargetMode="External"/><Relationship Id="rId98" Type="http://schemas.openxmlformats.org/officeDocument/2006/relationships/hyperlink" Target="https://www.nejm.org/doi/full/10.1056/NEJMoa2107659"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sciencedirect.com/science/article/pii/S1473309920308318?via%3Dihub" TargetMode="External"/><Relationship Id="rId1" Type="http://schemas.openxmlformats.org/officeDocument/2006/relationships/hyperlink" Target="http://www.chictr.org.cn/historyversionpuben.aspx?regno=ChiCTR20000324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4848C-9363-5245-ABD3-7C0CCF7D8D5A}">
  <dimension ref="A1:DA881"/>
  <sheetViews>
    <sheetView tabSelected="1" topLeftCell="CT1" zoomScale="110" zoomScaleNormal="90" zoomScalePageLayoutView="75" workbookViewId="0">
      <pane ySplit="2" topLeftCell="A843" activePane="bottomLeft" state="frozen"/>
      <selection pane="bottomLeft" activeCell="DA845" sqref="DA845"/>
    </sheetView>
  </sheetViews>
  <sheetFormatPr baseColWidth="10" defaultRowHeight="16"/>
  <cols>
    <col min="1" max="1" width="39.5" style="6" customWidth="1"/>
    <col min="2" max="2" width="49.83203125" style="6" customWidth="1"/>
    <col min="3" max="3" width="20.6640625" style="6" customWidth="1"/>
    <col min="4" max="4" width="24.1640625" style="6" customWidth="1"/>
    <col min="5" max="6" width="13.6640625" style="6" customWidth="1"/>
    <col min="7" max="8" width="13.33203125" style="6" customWidth="1"/>
    <col min="9" max="10" width="23.1640625" style="6" customWidth="1"/>
    <col min="11" max="11" width="30.1640625" style="6" customWidth="1"/>
    <col min="12" max="12" width="14" style="26" customWidth="1"/>
    <col min="13" max="13" width="13.5" style="6" customWidth="1"/>
    <col min="14" max="14" width="14.5" style="133" customWidth="1"/>
    <col min="15" max="15" width="6.6640625" style="6" customWidth="1"/>
    <col min="16" max="16" width="17.33203125" style="6" customWidth="1"/>
    <col min="17" max="17" width="10" style="6" customWidth="1"/>
    <col min="18" max="18" width="8.83203125" style="6" customWidth="1"/>
    <col min="19" max="21" width="14.83203125" style="6" customWidth="1"/>
    <col min="22" max="22" width="16" style="6" customWidth="1"/>
    <col min="23" max="23" width="12" style="6" customWidth="1"/>
    <col min="24" max="24" width="17.33203125" style="6" customWidth="1"/>
    <col min="25" max="25" width="16.6640625" style="6" customWidth="1"/>
    <col min="26" max="26" width="16.33203125" style="34" customWidth="1"/>
    <col min="27" max="27" width="31.1640625" style="6" customWidth="1"/>
    <col min="28" max="28" width="33.83203125" style="6" customWidth="1"/>
    <col min="29" max="29" width="13.83203125" style="6" customWidth="1"/>
    <col min="30" max="30" width="69.6640625" style="6" customWidth="1"/>
    <col min="31" max="31" width="17" style="26" customWidth="1"/>
    <col min="32" max="32" width="25.1640625" style="6" customWidth="1"/>
    <col min="33" max="34" width="31.6640625" style="6" customWidth="1"/>
    <col min="35" max="35" width="25.1640625" style="26" customWidth="1"/>
    <col min="36" max="36" width="24.83203125" style="6" customWidth="1"/>
    <col min="37" max="37" width="30.5" style="6" customWidth="1"/>
    <col min="38" max="38" width="12.6640625" style="6" customWidth="1"/>
    <col min="39" max="39" width="47.6640625" style="6" customWidth="1"/>
    <col min="40" max="40" width="75.5" style="6" customWidth="1"/>
    <col min="41" max="41" width="45.5" style="6" customWidth="1"/>
    <col min="42" max="42" width="43.6640625" style="6" customWidth="1"/>
    <col min="43" max="44" width="11.6640625" style="6" customWidth="1"/>
    <col min="45" max="45" width="58.5" style="6" customWidth="1"/>
    <col min="46" max="46" width="27.33203125" style="6" customWidth="1"/>
    <col min="47" max="47" width="30.83203125" style="92" customWidth="1"/>
    <col min="48" max="48" width="15" style="6" customWidth="1"/>
    <col min="49" max="49" width="11.5" style="6" customWidth="1"/>
    <col min="50" max="50" width="26.6640625" style="6" customWidth="1"/>
    <col min="51" max="51" width="25" style="6" customWidth="1"/>
    <col min="52" max="53" width="10" style="6" customWidth="1"/>
    <col min="54" max="54" width="15.5" style="6" customWidth="1"/>
    <col min="55" max="55" width="15.6640625" style="6" customWidth="1"/>
    <col min="56" max="56" width="28.33203125" style="6" customWidth="1"/>
    <col min="57" max="57" width="14.5" style="6" customWidth="1"/>
    <col min="58" max="58" width="10" style="6" customWidth="1"/>
    <col min="59" max="60" width="11.33203125" style="6" customWidth="1"/>
    <col min="61" max="61" width="11.33203125" style="26" customWidth="1"/>
    <col min="62" max="64" width="20.1640625" style="6" customWidth="1"/>
    <col min="65" max="65" width="16.1640625" style="6" customWidth="1"/>
    <col min="66" max="66" width="20.5" style="6" customWidth="1"/>
    <col min="67" max="68" width="10" style="6" customWidth="1"/>
    <col min="69" max="69" width="15.5" style="6" customWidth="1"/>
    <col min="70" max="70" width="30.83203125" style="6" customWidth="1"/>
    <col min="71" max="71" width="11.5" style="6" customWidth="1"/>
    <col min="72" max="72" width="21.33203125" style="6" customWidth="1"/>
    <col min="73" max="73" width="20.1640625" style="6" customWidth="1"/>
    <col min="74" max="74" width="16.1640625" style="6" customWidth="1"/>
    <col min="75" max="75" width="24.83203125" style="6" customWidth="1"/>
    <col min="76" max="77" width="10" style="6" customWidth="1"/>
    <col min="78" max="78" width="14.1640625" style="6" customWidth="1"/>
    <col min="79" max="79" width="30.83203125" style="6" customWidth="1"/>
    <col min="80" max="80" width="11.5" style="6" customWidth="1"/>
    <col min="81" max="81" width="24.83203125" style="6" customWidth="1"/>
    <col min="82" max="82" width="24.83203125" style="156" customWidth="1"/>
    <col min="83" max="83" width="41" style="6" customWidth="1"/>
    <col min="84" max="84" width="23.5" style="6" customWidth="1"/>
    <col min="85" max="85" width="24.83203125" style="6" customWidth="1"/>
    <col min="86" max="86" width="24.83203125" style="156" customWidth="1"/>
    <col min="87" max="87" width="24.83203125" style="6" customWidth="1"/>
    <col min="88" max="88" width="17.5" style="6" customWidth="1"/>
    <col min="89" max="89" width="20.33203125" style="6" customWidth="1"/>
    <col min="90" max="90" width="30.5" style="6" customWidth="1"/>
    <col min="91" max="91" width="30.1640625" style="6" customWidth="1"/>
    <col min="92" max="92" width="42.6640625" style="6" customWidth="1"/>
    <col min="93" max="93" width="10" style="6" customWidth="1"/>
    <col min="94" max="94" width="9.33203125" style="6" customWidth="1"/>
    <col min="95" max="97" width="24.83203125" style="6" customWidth="1"/>
    <col min="98" max="99" width="5.83203125" style="6" customWidth="1"/>
    <col min="100" max="100" width="5.83203125" style="26" customWidth="1"/>
    <col min="101" max="102" width="30.5" style="6" customWidth="1"/>
    <col min="103" max="103" width="49.5" style="6" customWidth="1"/>
    <col min="104" max="104" width="39.5" style="26" customWidth="1"/>
    <col min="105" max="119" width="10.83203125" style="6" customWidth="1"/>
    <col min="120" max="16384" width="10.83203125" style="6"/>
  </cols>
  <sheetData>
    <row r="1" spans="1:105" ht="16" customHeight="1">
      <c r="A1" s="1" t="s">
        <v>33</v>
      </c>
      <c r="B1" s="1"/>
      <c r="C1" s="1"/>
      <c r="D1" s="1"/>
      <c r="E1" s="1"/>
      <c r="F1" s="1"/>
      <c r="G1" s="1"/>
      <c r="H1" s="1"/>
      <c r="I1" s="1"/>
      <c r="J1" s="1"/>
      <c r="K1" s="1"/>
      <c r="L1" s="22"/>
      <c r="M1" s="4" t="s">
        <v>32</v>
      </c>
      <c r="N1" s="123"/>
      <c r="O1" s="4"/>
      <c r="P1" s="4"/>
      <c r="Q1" s="4"/>
      <c r="R1" s="4"/>
      <c r="S1" s="4"/>
      <c r="T1" s="4"/>
      <c r="U1" s="4"/>
      <c r="V1" s="4"/>
      <c r="W1" s="4"/>
      <c r="X1" s="4"/>
      <c r="Y1" s="4"/>
      <c r="Z1" s="32"/>
      <c r="AA1" s="2" t="s">
        <v>70</v>
      </c>
      <c r="AB1" s="2"/>
      <c r="AC1" s="2"/>
      <c r="AD1" s="2"/>
      <c r="AE1" s="35"/>
      <c r="AF1" s="7" t="s">
        <v>69</v>
      </c>
      <c r="AG1" s="7"/>
      <c r="AH1" s="7"/>
      <c r="AI1" s="37"/>
      <c r="AJ1" s="3" t="s">
        <v>404</v>
      </c>
      <c r="AK1" s="3"/>
      <c r="AL1" s="3"/>
      <c r="AM1" s="3"/>
      <c r="AN1" s="3"/>
      <c r="AO1" s="3"/>
      <c r="AP1" s="3"/>
      <c r="AQ1" s="3"/>
      <c r="AR1" s="3"/>
      <c r="AS1" s="3"/>
      <c r="AT1" s="3"/>
      <c r="AU1" s="82"/>
      <c r="AV1" s="3"/>
      <c r="AW1" s="3"/>
      <c r="AX1" s="3"/>
      <c r="AY1" s="3"/>
      <c r="AZ1" s="3"/>
      <c r="BA1" s="3"/>
      <c r="BB1" s="3"/>
      <c r="BC1" s="3"/>
      <c r="BD1" s="3"/>
      <c r="BE1" s="3"/>
      <c r="BF1" s="3"/>
      <c r="BG1" s="3"/>
      <c r="BH1" s="3"/>
      <c r="BI1" s="39"/>
      <c r="BJ1" s="8" t="s">
        <v>405</v>
      </c>
      <c r="BK1" s="8"/>
      <c r="BL1" s="8"/>
      <c r="BM1" s="8"/>
      <c r="BN1" s="8"/>
      <c r="BO1" s="8"/>
      <c r="BP1" s="8"/>
      <c r="BQ1" s="8"/>
      <c r="BR1" s="8"/>
      <c r="BS1" s="8"/>
      <c r="BT1" s="8"/>
      <c r="BU1" s="8"/>
      <c r="BV1" s="8"/>
      <c r="BW1" s="8"/>
      <c r="BX1" s="8"/>
      <c r="BY1" s="8"/>
      <c r="BZ1" s="8"/>
      <c r="CA1" s="8"/>
      <c r="CB1" s="8"/>
      <c r="CC1" s="8"/>
      <c r="CD1" s="163" t="s">
        <v>1297</v>
      </c>
      <c r="CE1" s="164"/>
      <c r="CF1" s="164"/>
      <c r="CG1" s="164"/>
      <c r="CH1" s="163"/>
      <c r="CI1" s="164"/>
      <c r="CJ1" s="164"/>
      <c r="CK1" s="164"/>
      <c r="CL1" s="164"/>
      <c r="CM1" s="164"/>
      <c r="CN1" s="164"/>
      <c r="CO1" s="164"/>
      <c r="CP1" s="164"/>
      <c r="CQ1" s="164"/>
      <c r="CR1" s="164"/>
      <c r="CS1" s="164"/>
      <c r="CT1" s="164"/>
      <c r="CU1" s="164"/>
      <c r="CV1" s="165"/>
      <c r="CW1" s="9" t="s">
        <v>406</v>
      </c>
      <c r="CX1" s="9"/>
      <c r="CY1" s="9"/>
      <c r="CZ1" s="41"/>
    </row>
    <row r="2" spans="1:105" ht="16" customHeight="1">
      <c r="A2" s="5" t="s">
        <v>115</v>
      </c>
      <c r="B2" s="5" t="s">
        <v>7</v>
      </c>
      <c r="C2" s="5" t="s">
        <v>5</v>
      </c>
      <c r="D2" s="5" t="s">
        <v>121</v>
      </c>
      <c r="E2" s="5" t="s">
        <v>6</v>
      </c>
      <c r="F2" s="5" t="s">
        <v>1355</v>
      </c>
      <c r="G2" s="5" t="s">
        <v>13</v>
      </c>
      <c r="H2" s="5" t="s">
        <v>106</v>
      </c>
      <c r="I2" s="5" t="s">
        <v>21</v>
      </c>
      <c r="J2" s="5" t="s">
        <v>114</v>
      </c>
      <c r="K2" s="5" t="s">
        <v>14</v>
      </c>
      <c r="L2" s="23" t="s">
        <v>42</v>
      </c>
      <c r="M2" s="5" t="s">
        <v>19</v>
      </c>
      <c r="N2" s="124" t="s">
        <v>18</v>
      </c>
      <c r="O2" s="5" t="s">
        <v>17</v>
      </c>
      <c r="P2" s="5" t="s">
        <v>30</v>
      </c>
      <c r="Q2" s="5" t="s">
        <v>154</v>
      </c>
      <c r="R2" s="5" t="s">
        <v>4</v>
      </c>
      <c r="S2" s="5" t="s">
        <v>31</v>
      </c>
      <c r="T2" s="5" t="s">
        <v>341</v>
      </c>
      <c r="U2" s="5" t="s">
        <v>342</v>
      </c>
      <c r="V2" s="5" t="s">
        <v>75</v>
      </c>
      <c r="W2" s="5" t="s">
        <v>29</v>
      </c>
      <c r="X2" s="5" t="s">
        <v>76</v>
      </c>
      <c r="Y2" s="5" t="s">
        <v>531</v>
      </c>
      <c r="Z2" s="23" t="s">
        <v>233</v>
      </c>
      <c r="AA2" s="5" t="s">
        <v>20</v>
      </c>
      <c r="AB2" s="5" t="s">
        <v>125</v>
      </c>
      <c r="AC2" s="5" t="s">
        <v>28</v>
      </c>
      <c r="AD2" s="5" t="s">
        <v>128</v>
      </c>
      <c r="AE2" s="23" t="s">
        <v>49</v>
      </c>
      <c r="AF2" s="5" t="s">
        <v>91</v>
      </c>
      <c r="AG2" s="5" t="s">
        <v>92</v>
      </c>
      <c r="AH2" s="5" t="s">
        <v>124</v>
      </c>
      <c r="AI2" s="23" t="s">
        <v>345</v>
      </c>
      <c r="AJ2" s="5" t="s">
        <v>72</v>
      </c>
      <c r="AK2" s="5" t="s">
        <v>130</v>
      </c>
      <c r="AL2" s="5" t="s">
        <v>131</v>
      </c>
      <c r="AM2" s="5" t="s">
        <v>15</v>
      </c>
      <c r="AN2" s="5" t="s">
        <v>51</v>
      </c>
      <c r="AO2" s="5" t="s">
        <v>25</v>
      </c>
      <c r="AP2" s="5" t="s">
        <v>944</v>
      </c>
      <c r="AQ2" s="5" t="s">
        <v>415</v>
      </c>
      <c r="AR2" s="5" t="s">
        <v>437</v>
      </c>
      <c r="AS2" s="5" t="s">
        <v>16</v>
      </c>
      <c r="AT2" s="5" t="s">
        <v>61</v>
      </c>
      <c r="AU2" s="83" t="s">
        <v>234</v>
      </c>
      <c r="AV2" s="5" t="s">
        <v>134</v>
      </c>
      <c r="AW2" s="5" t="s">
        <v>156</v>
      </c>
      <c r="AX2" s="5" t="s">
        <v>150</v>
      </c>
      <c r="AY2" s="5" t="s">
        <v>189</v>
      </c>
      <c r="AZ2" s="5" t="s">
        <v>311</v>
      </c>
      <c r="BA2" s="5" t="s">
        <v>312</v>
      </c>
      <c r="BB2" s="5" t="s">
        <v>313</v>
      </c>
      <c r="BC2" s="5" t="s">
        <v>151</v>
      </c>
      <c r="BD2" s="5" t="s">
        <v>188</v>
      </c>
      <c r="BE2" s="5" t="s">
        <v>314</v>
      </c>
      <c r="BF2" s="5" t="s">
        <v>315</v>
      </c>
      <c r="BG2" s="5" t="s">
        <v>316</v>
      </c>
      <c r="BH2" s="5" t="s">
        <v>235</v>
      </c>
      <c r="BI2" s="23" t="s">
        <v>164</v>
      </c>
      <c r="BJ2" s="5" t="s">
        <v>229</v>
      </c>
      <c r="BK2" s="5" t="s">
        <v>190</v>
      </c>
      <c r="BL2" s="5" t="s">
        <v>327</v>
      </c>
      <c r="BM2" s="5" t="s">
        <v>191</v>
      </c>
      <c r="BN2" s="5" t="s">
        <v>194</v>
      </c>
      <c r="BO2" s="5" t="s">
        <v>322</v>
      </c>
      <c r="BP2" s="5" t="s">
        <v>323</v>
      </c>
      <c r="BQ2" s="5" t="s">
        <v>324</v>
      </c>
      <c r="BR2" s="5" t="s">
        <v>325</v>
      </c>
      <c r="BS2" s="5" t="s">
        <v>326</v>
      </c>
      <c r="BT2" s="5" t="s">
        <v>192</v>
      </c>
      <c r="BU2" s="5" t="s">
        <v>328</v>
      </c>
      <c r="BV2" s="5" t="s">
        <v>193</v>
      </c>
      <c r="BW2" s="5" t="s">
        <v>195</v>
      </c>
      <c r="BX2" s="5" t="s">
        <v>318</v>
      </c>
      <c r="BY2" s="5" t="s">
        <v>319</v>
      </c>
      <c r="BZ2" s="5" t="s">
        <v>320</v>
      </c>
      <c r="CA2" s="5" t="s">
        <v>317</v>
      </c>
      <c r="CB2" s="5" t="s">
        <v>321</v>
      </c>
      <c r="CC2" s="5" t="s">
        <v>232</v>
      </c>
      <c r="CD2" s="154" t="s">
        <v>1298</v>
      </c>
      <c r="CE2" s="5" t="s">
        <v>1299</v>
      </c>
      <c r="CF2" s="5" t="s">
        <v>1365</v>
      </c>
      <c r="CG2" s="5" t="s">
        <v>1371</v>
      </c>
      <c r="CH2" s="154" t="s">
        <v>1300</v>
      </c>
      <c r="CI2" s="5" t="s">
        <v>1361</v>
      </c>
      <c r="CJ2" s="5" t="s">
        <v>1354</v>
      </c>
      <c r="CK2" s="5" t="s">
        <v>1362</v>
      </c>
      <c r="CL2" s="5" t="s">
        <v>1301</v>
      </c>
      <c r="CM2" s="5" t="s">
        <v>1336</v>
      </c>
      <c r="CN2" s="5" t="s">
        <v>1424</v>
      </c>
      <c r="CO2" s="5" t="s">
        <v>1302</v>
      </c>
      <c r="CP2" s="5" t="s">
        <v>1303</v>
      </c>
      <c r="CQ2" s="5" t="s">
        <v>1305</v>
      </c>
      <c r="CR2" s="5" t="s">
        <v>1304</v>
      </c>
      <c r="CS2" s="5" t="s">
        <v>1306</v>
      </c>
      <c r="CT2" s="5" t="s">
        <v>1307</v>
      </c>
      <c r="CU2" s="5" t="s">
        <v>1308</v>
      </c>
      <c r="CV2" s="23" t="s">
        <v>1309</v>
      </c>
      <c r="CW2" s="5" t="s">
        <v>153</v>
      </c>
      <c r="CX2" s="5" t="s">
        <v>331</v>
      </c>
      <c r="CY2" s="5" t="s">
        <v>67</v>
      </c>
      <c r="CZ2" s="23" t="s">
        <v>1260</v>
      </c>
    </row>
    <row r="3" spans="1:105" s="94" customFormat="1">
      <c r="A3" s="93" t="s">
        <v>2328</v>
      </c>
      <c r="B3" s="94" t="s">
        <v>2329</v>
      </c>
      <c r="C3" s="112" t="s">
        <v>35</v>
      </c>
      <c r="D3" s="94" t="s">
        <v>2349</v>
      </c>
      <c r="E3" s="94" t="s">
        <v>10</v>
      </c>
      <c r="F3" s="94" t="s">
        <v>2312</v>
      </c>
      <c r="G3" s="93" t="s">
        <v>2330</v>
      </c>
      <c r="H3" s="114" t="s">
        <v>2331</v>
      </c>
      <c r="I3" s="93" t="s">
        <v>2332</v>
      </c>
      <c r="J3" s="95" t="s">
        <v>2333</v>
      </c>
      <c r="K3" s="94" t="s">
        <v>2334</v>
      </c>
      <c r="L3" s="96">
        <v>44279</v>
      </c>
      <c r="M3" s="94" t="s">
        <v>2342</v>
      </c>
      <c r="N3" s="126">
        <v>44004</v>
      </c>
      <c r="O3" s="94" t="s">
        <v>24</v>
      </c>
      <c r="P3" s="94" t="s">
        <v>24</v>
      </c>
      <c r="Q3" s="94" t="s">
        <v>236</v>
      </c>
      <c r="R3" s="94" t="s">
        <v>89</v>
      </c>
      <c r="S3" s="94" t="s">
        <v>48</v>
      </c>
      <c r="T3" s="94" t="s">
        <v>23</v>
      </c>
      <c r="U3" s="94" t="s">
        <v>23</v>
      </c>
      <c r="V3" s="94">
        <v>50</v>
      </c>
      <c r="W3" s="94" t="s">
        <v>24</v>
      </c>
      <c r="X3" s="94" t="s">
        <v>369</v>
      </c>
      <c r="Y3" s="97" t="s">
        <v>2396</v>
      </c>
      <c r="Z3" s="98" t="s">
        <v>831</v>
      </c>
      <c r="AA3" s="94" t="s">
        <v>2339</v>
      </c>
      <c r="AB3" s="94" t="s">
        <v>2340</v>
      </c>
      <c r="AC3" s="94" t="s">
        <v>127</v>
      </c>
      <c r="AD3" s="94" t="s">
        <v>2344</v>
      </c>
      <c r="AE3" s="99" t="s">
        <v>2346</v>
      </c>
      <c r="AF3" s="94" t="s">
        <v>137</v>
      </c>
      <c r="AG3" s="94" t="s">
        <v>2348</v>
      </c>
      <c r="AH3" s="94" t="s">
        <v>451</v>
      </c>
      <c r="AI3" s="98" t="s">
        <v>22</v>
      </c>
      <c r="AJ3" s="94" t="s">
        <v>27</v>
      </c>
      <c r="AK3" s="94" t="s">
        <v>105</v>
      </c>
      <c r="AL3" s="94">
        <v>1</v>
      </c>
      <c r="AM3" s="11" t="s">
        <v>426</v>
      </c>
      <c r="AN3" s="94" t="s">
        <v>44</v>
      </c>
      <c r="AO3" s="97" t="s">
        <v>78</v>
      </c>
      <c r="AP3" s="97" t="s">
        <v>948</v>
      </c>
      <c r="AQ3" s="94" t="s">
        <v>23</v>
      </c>
      <c r="AR3" s="94" t="s">
        <v>24</v>
      </c>
      <c r="AS3" s="94" t="s">
        <v>2351</v>
      </c>
      <c r="AT3" s="17" t="s">
        <v>2395</v>
      </c>
      <c r="AU3" s="100" t="s">
        <v>1892</v>
      </c>
      <c r="AV3" s="94" t="str">
        <f t="shared" ref="AV3" si="0">MID(LEFT(AU3,FIND(" (",AU3)-1),FIND("/",AU3)+1,LEN(AU3))</f>
        <v>8</v>
      </c>
      <c r="AW3" s="101" t="str">
        <f t="shared" ref="AW3" si="1">MID(LEFT(AU3,FIND("%",AU3)-1),FIND("(",AU3)+1,LEN(AU3))</f>
        <v>0</v>
      </c>
      <c r="AX3" s="94">
        <v>10</v>
      </c>
      <c r="AY3" s="102" t="s">
        <v>2352</v>
      </c>
      <c r="AZ3" s="94" t="str">
        <f t="shared" ref="AZ3" si="2">LEFT(AY3,FIND(" ", AY3)-1)</f>
        <v>5.5</v>
      </c>
      <c r="BA3" s="94" t="str">
        <f t="shared" ref="BA3" si="3">MID(LEFT(AY3,FIND("–",AY3)-1),FIND("(",AY3)+1,LEN(AY3))</f>
        <v>5.5</v>
      </c>
      <c r="BB3" s="94" t="str">
        <f t="shared" ref="BB3" si="4">MID(LEFT(AY3,FIND(")",AY3)-1),FIND("–",AY3)+1,LEN(AY3))</f>
        <v>5.5</v>
      </c>
      <c r="BC3" s="94">
        <v>8</v>
      </c>
      <c r="BD3" s="102" t="s">
        <v>2352</v>
      </c>
      <c r="BE3" s="94" t="str">
        <f t="shared" ref="BE3" si="5">LEFT(BD3,FIND(" ", BD3)-1)</f>
        <v>5.5</v>
      </c>
      <c r="BF3" s="94" t="str">
        <f t="shared" ref="BF3" si="6">MID(LEFT(BD3,FIND("–",BD3)-1),FIND("(",BD3)+1,LEN(BD3))</f>
        <v>5.5</v>
      </c>
      <c r="BG3" s="94" t="str">
        <f t="shared" ref="BG3" si="7">MID(LEFT(BD3,FIND(")",BD3)-1),FIND("–",BD3)+1,LEN(BD3))</f>
        <v>5.5</v>
      </c>
      <c r="BH3" s="94" t="s">
        <v>22</v>
      </c>
      <c r="BI3" s="98" t="s">
        <v>2417</v>
      </c>
      <c r="BJ3" s="94" t="s">
        <v>26</v>
      </c>
      <c r="BK3" s="94" t="s">
        <v>22</v>
      </c>
      <c r="BL3" s="94" t="s">
        <v>22</v>
      </c>
      <c r="BM3" s="94" t="s">
        <v>22</v>
      </c>
      <c r="BN3" s="94" t="s">
        <v>22</v>
      </c>
      <c r="BO3" s="94" t="s">
        <v>22</v>
      </c>
      <c r="BP3" s="94" t="s">
        <v>22</v>
      </c>
      <c r="BQ3" s="94" t="s">
        <v>22</v>
      </c>
      <c r="BR3" s="94" t="s">
        <v>22</v>
      </c>
      <c r="BS3" s="94" t="s">
        <v>22</v>
      </c>
      <c r="BT3" s="94" t="s">
        <v>22</v>
      </c>
      <c r="BU3" s="94" t="s">
        <v>22</v>
      </c>
      <c r="BV3" s="94" t="s">
        <v>22</v>
      </c>
      <c r="BW3" s="94" t="s">
        <v>22</v>
      </c>
      <c r="BX3" s="94" t="s">
        <v>22</v>
      </c>
      <c r="BY3" s="94" t="s">
        <v>22</v>
      </c>
      <c r="BZ3" s="94" t="s">
        <v>22</v>
      </c>
      <c r="CA3" s="94" t="s">
        <v>22</v>
      </c>
      <c r="CB3" s="94" t="s">
        <v>22</v>
      </c>
      <c r="CC3" s="94" t="s">
        <v>22</v>
      </c>
      <c r="CD3" s="103" t="s">
        <v>22</v>
      </c>
      <c r="CE3" s="94" t="s">
        <v>22</v>
      </c>
      <c r="CF3" s="94" t="s">
        <v>22</v>
      </c>
      <c r="CG3" s="94" t="s">
        <v>22</v>
      </c>
      <c r="CH3" s="155" t="s">
        <v>26</v>
      </c>
      <c r="CI3" s="94" t="s">
        <v>22</v>
      </c>
      <c r="CJ3" s="94" t="s">
        <v>22</v>
      </c>
      <c r="CK3" s="94" t="s">
        <v>22</v>
      </c>
      <c r="CL3" s="94" t="s">
        <v>22</v>
      </c>
      <c r="CM3" s="94" t="s">
        <v>22</v>
      </c>
      <c r="CN3" s="94" t="s">
        <v>22</v>
      </c>
      <c r="CO3" s="94" t="s">
        <v>22</v>
      </c>
      <c r="CP3" s="94" t="s">
        <v>22</v>
      </c>
      <c r="CQ3" s="94" t="s">
        <v>22</v>
      </c>
      <c r="CR3" s="94" t="s">
        <v>22</v>
      </c>
      <c r="CS3" s="94" t="s">
        <v>22</v>
      </c>
      <c r="CT3" s="94" t="s">
        <v>22</v>
      </c>
      <c r="CU3" s="94" t="s">
        <v>22</v>
      </c>
      <c r="CV3" s="98" t="s">
        <v>22</v>
      </c>
      <c r="CW3" s="94" t="s">
        <v>2415</v>
      </c>
      <c r="CX3" s="94" t="s">
        <v>22</v>
      </c>
      <c r="CY3" s="94" t="s">
        <v>2926</v>
      </c>
      <c r="CZ3" s="98" t="s">
        <v>1261</v>
      </c>
      <c r="DA3" s="94" t="s">
        <v>68</v>
      </c>
    </row>
    <row r="4" spans="1:105" s="11" customFormat="1">
      <c r="A4" s="173" t="s">
        <v>2328</v>
      </c>
      <c r="G4" s="12"/>
      <c r="H4" s="14"/>
      <c r="I4" s="10"/>
      <c r="J4" s="14"/>
      <c r="L4" s="24"/>
      <c r="N4" s="125"/>
      <c r="Z4" s="25"/>
      <c r="AE4" s="36"/>
      <c r="AI4" s="25"/>
      <c r="AJ4" s="11" t="s">
        <v>27</v>
      </c>
      <c r="AK4" s="11" t="s">
        <v>43</v>
      </c>
      <c r="AL4" s="11">
        <v>2</v>
      </c>
      <c r="AM4" s="11" t="s">
        <v>426</v>
      </c>
      <c r="AN4" s="11" t="s">
        <v>44</v>
      </c>
      <c r="AO4" s="17" t="s">
        <v>78</v>
      </c>
      <c r="AP4" s="17" t="s">
        <v>948</v>
      </c>
      <c r="AQ4" s="11" t="s">
        <v>23</v>
      </c>
      <c r="AR4" s="11" t="s">
        <v>24</v>
      </c>
      <c r="AS4" s="11" t="s">
        <v>2351</v>
      </c>
      <c r="AT4" s="17" t="s">
        <v>2395</v>
      </c>
      <c r="AU4" s="86" t="s">
        <v>2355</v>
      </c>
      <c r="AV4" s="11" t="str">
        <f>MID(LEFT(AU4,FIND(" (",AU4)-1),FIND("/",AU4)+1,LEN(AU4))</f>
        <v>15</v>
      </c>
      <c r="AW4" s="18" t="str">
        <f>MID(LEFT(AU4,FIND("%",AU4)-1),FIND("(",AU4)+1,LEN(AU4))</f>
        <v>100</v>
      </c>
      <c r="AX4" s="11">
        <v>20</v>
      </c>
      <c r="AY4" s="58" t="s">
        <v>2352</v>
      </c>
      <c r="AZ4" s="11" t="str">
        <f>LEFT(AY4,FIND(" ", AY4)-1)</f>
        <v>5.5</v>
      </c>
      <c r="BA4" s="11" t="str">
        <f>MID(LEFT(AY4,FIND("–",AY4)-1),FIND("(",AY4)+1,LEN(AY4))</f>
        <v>5.5</v>
      </c>
      <c r="BB4" s="11" t="str">
        <f>MID(LEFT(AY4,FIND(")",AY4)-1),FIND("–",AY4)+1,LEN(AY4))</f>
        <v>5.5</v>
      </c>
      <c r="BC4" s="11">
        <v>15</v>
      </c>
      <c r="BD4" s="58" t="s">
        <v>2354</v>
      </c>
      <c r="BE4" s="11" t="str">
        <f>LEFT(BD4,FIND(" ", BD4)-1)</f>
        <v>2719.5</v>
      </c>
      <c r="BF4" s="11" t="str">
        <f>MID(LEFT(BD4,FIND("–",BD4)-1),FIND("(",BD4)+1,LEN(BD4))</f>
        <v>1584.1</v>
      </c>
      <c r="BG4" s="11" t="str">
        <f>MID(LEFT(BD4,FIND(")",BD4)-1),FIND("–",BD4)+1,LEN(BD4))</f>
        <v>4668.8</v>
      </c>
      <c r="BH4" s="11" t="s">
        <v>22</v>
      </c>
      <c r="BI4" s="25" t="s">
        <v>22</v>
      </c>
      <c r="CD4" s="155"/>
      <c r="CH4" s="155"/>
      <c r="CV4" s="25"/>
      <c r="CW4" s="11" t="s">
        <v>2414</v>
      </c>
      <c r="CZ4" s="25"/>
    </row>
    <row r="5" spans="1:105" s="11" customFormat="1">
      <c r="A5" s="173" t="s">
        <v>2328</v>
      </c>
      <c r="L5" s="25"/>
      <c r="N5" s="125"/>
      <c r="Z5" s="25"/>
      <c r="AE5" s="36"/>
      <c r="AI5" s="25"/>
      <c r="AJ5" s="11" t="s">
        <v>27</v>
      </c>
      <c r="AK5" s="11" t="s">
        <v>2350</v>
      </c>
      <c r="AL5" s="11">
        <v>3</v>
      </c>
      <c r="AM5" s="11" t="s">
        <v>426</v>
      </c>
      <c r="AN5" s="11" t="s">
        <v>44</v>
      </c>
      <c r="AO5" s="17" t="s">
        <v>78</v>
      </c>
      <c r="AP5" s="17" t="s">
        <v>948</v>
      </c>
      <c r="AQ5" s="11" t="s">
        <v>23</v>
      </c>
      <c r="AR5" s="11" t="s">
        <v>24</v>
      </c>
      <c r="AS5" s="11" t="s">
        <v>2351</v>
      </c>
      <c r="AT5" s="17" t="s">
        <v>2395</v>
      </c>
      <c r="AU5" s="86" t="s">
        <v>2356</v>
      </c>
      <c r="AV5" s="11" t="str">
        <f>MID(LEFT(AU5,FIND(" (",AU5)-1),FIND("/",AU5)+1,LEN(AU5))</f>
        <v>18</v>
      </c>
      <c r="AW5" s="18" t="str">
        <f>MID(LEFT(AU5,FIND("%",AU5)-1),FIND("(",AU5)+1,LEN(AU5))</f>
        <v>100</v>
      </c>
      <c r="AX5" s="11">
        <v>20</v>
      </c>
      <c r="AY5" s="58" t="s">
        <v>2352</v>
      </c>
      <c r="AZ5" s="11" t="str">
        <f>LEFT(AY5,FIND(" ", AY5)-1)</f>
        <v>5.5</v>
      </c>
      <c r="BA5" s="11" t="str">
        <f>MID(LEFT(AY5,FIND("–",AY5)-1),FIND("(",AY5)+1,LEN(AY5))</f>
        <v>5.5</v>
      </c>
      <c r="BB5" s="11" t="str">
        <f>MID(LEFT(AY5,FIND(")",AY5)-1),FIND("–",AY5)+1,LEN(AY5))</f>
        <v>5.5</v>
      </c>
      <c r="BC5" s="11">
        <v>18</v>
      </c>
      <c r="BD5" s="58" t="s">
        <v>2353</v>
      </c>
      <c r="BE5" s="11" t="str">
        <f>LEFT(BD5,FIND(" ", BD5)-1)</f>
        <v>2776.8</v>
      </c>
      <c r="BF5" s="11" t="str">
        <f>MID(LEFT(BD5,FIND("–",BD5)-1),FIND("(",BD5)+1,LEN(BD5))</f>
        <v>1875.5</v>
      </c>
      <c r="BG5" s="11" t="str">
        <f>MID(LEFT(BD5,FIND(")",BD5)-1),FIND("–",BD5)+1,LEN(BD5))</f>
        <v>4111.2</v>
      </c>
      <c r="BH5" s="11" t="s">
        <v>22</v>
      </c>
      <c r="BI5" s="25" t="s">
        <v>22</v>
      </c>
      <c r="CD5" s="155"/>
      <c r="CH5" s="155"/>
      <c r="CV5" s="25"/>
      <c r="CZ5" s="25"/>
    </row>
    <row r="6" spans="1:105" s="11" customFormat="1">
      <c r="A6" s="173" t="s">
        <v>2328</v>
      </c>
      <c r="G6" s="12"/>
      <c r="H6" s="14"/>
      <c r="I6" s="10"/>
      <c r="J6" s="14"/>
      <c r="L6" s="24"/>
      <c r="N6" s="125"/>
      <c r="Z6" s="25"/>
      <c r="AE6" s="36"/>
      <c r="AI6" s="25"/>
      <c r="AJ6" s="11" t="s">
        <v>27</v>
      </c>
      <c r="AK6" s="11" t="s">
        <v>105</v>
      </c>
      <c r="AL6" s="11">
        <v>4</v>
      </c>
      <c r="AM6" s="17" t="s">
        <v>344</v>
      </c>
      <c r="AN6" s="109" t="s">
        <v>1501</v>
      </c>
      <c r="AO6" s="17" t="s">
        <v>419</v>
      </c>
      <c r="AP6" s="17" t="s">
        <v>945</v>
      </c>
      <c r="AQ6" s="11" t="s">
        <v>23</v>
      </c>
      <c r="AR6" s="11" t="s">
        <v>24</v>
      </c>
      <c r="AS6" s="11" t="s">
        <v>2357</v>
      </c>
      <c r="AT6" s="17" t="s">
        <v>2394</v>
      </c>
      <c r="AU6" s="86" t="s">
        <v>1892</v>
      </c>
      <c r="AV6" s="11" t="str">
        <f t="shared" ref="AV6:AV8" si="8">MID(LEFT(AU6,FIND(" (",AU6)-1),FIND("/",AU6)+1,LEN(AU6))</f>
        <v>8</v>
      </c>
      <c r="AW6" s="18" t="str">
        <f t="shared" ref="AW6:AW8" si="9">MID(LEFT(AU6,FIND("%",AU6)-1),FIND("(",AU6)+1,LEN(AU6))</f>
        <v>0</v>
      </c>
      <c r="AX6" s="11">
        <v>10</v>
      </c>
      <c r="AY6" s="58" t="s">
        <v>901</v>
      </c>
      <c r="AZ6" s="11" t="str">
        <f t="shared" ref="AZ6" si="10">LEFT(AY6,FIND(" ", AY6)-1)</f>
        <v>2.0</v>
      </c>
      <c r="BA6" s="11" t="str">
        <f t="shared" ref="BA6" si="11">MID(LEFT(AY6,FIND("–",AY6)-1),FIND("(",AY6)+1,LEN(AY6))</f>
        <v>2.0</v>
      </c>
      <c r="BB6" s="11" t="str">
        <f t="shared" ref="BB6" si="12">MID(LEFT(AY6,FIND(")",AY6)-1),FIND("–",AY6)+1,LEN(AY6))</f>
        <v>2.0</v>
      </c>
      <c r="BC6" s="11">
        <v>8</v>
      </c>
      <c r="BD6" s="58" t="s">
        <v>901</v>
      </c>
      <c r="BE6" s="11" t="str">
        <f t="shared" ref="BE6:BE8" si="13">LEFT(BD6,FIND(" ", BD6)-1)</f>
        <v>2.0</v>
      </c>
      <c r="BF6" s="11" t="str">
        <f t="shared" ref="BF6:BF8" si="14">MID(LEFT(BD6,FIND("–",BD6)-1),FIND("(",BD6)+1,LEN(BD6))</f>
        <v>2.0</v>
      </c>
      <c r="BG6" s="11" t="str">
        <f t="shared" ref="BG6:BG8" si="15">MID(LEFT(BD6,FIND(")",BD6)-1),FIND("–",BD6)+1,LEN(BD6))</f>
        <v>2.0</v>
      </c>
      <c r="BH6" s="11" t="s">
        <v>22</v>
      </c>
      <c r="BI6" s="25" t="s">
        <v>22</v>
      </c>
      <c r="CD6" s="155"/>
      <c r="CH6" s="155"/>
      <c r="CV6" s="25"/>
      <c r="CZ6" s="25"/>
    </row>
    <row r="7" spans="1:105" s="11" customFormat="1">
      <c r="A7" s="173" t="s">
        <v>2328</v>
      </c>
      <c r="L7" s="25"/>
      <c r="N7" s="125"/>
      <c r="Z7" s="25"/>
      <c r="AE7" s="36"/>
      <c r="AI7" s="25"/>
      <c r="AJ7" s="11" t="s">
        <v>27</v>
      </c>
      <c r="AK7" s="11" t="s">
        <v>43</v>
      </c>
      <c r="AL7" s="11">
        <v>5</v>
      </c>
      <c r="AM7" s="17" t="s">
        <v>344</v>
      </c>
      <c r="AN7" s="109" t="s">
        <v>1501</v>
      </c>
      <c r="AO7" s="17" t="s">
        <v>419</v>
      </c>
      <c r="AP7" s="17" t="s">
        <v>945</v>
      </c>
      <c r="AQ7" s="11" t="s">
        <v>23</v>
      </c>
      <c r="AR7" s="11" t="s">
        <v>24</v>
      </c>
      <c r="AS7" s="11" t="s">
        <v>2357</v>
      </c>
      <c r="AT7" s="17" t="s">
        <v>2393</v>
      </c>
      <c r="AU7" s="86" t="s">
        <v>2355</v>
      </c>
      <c r="AV7" s="11" t="str">
        <f t="shared" si="8"/>
        <v>15</v>
      </c>
      <c r="AW7" s="18" t="str">
        <f t="shared" si="9"/>
        <v>100</v>
      </c>
      <c r="AX7" s="11">
        <v>20</v>
      </c>
      <c r="AY7" s="58" t="s">
        <v>901</v>
      </c>
      <c r="AZ7" s="11" t="str">
        <f>LEFT(AY7,FIND(" ", AY7)-1)</f>
        <v>2.0</v>
      </c>
      <c r="BA7" s="11" t="str">
        <f>MID(LEFT(AY7,FIND("–",AY7)-1),FIND("(",AY7)+1,LEN(AY7))</f>
        <v>2.0</v>
      </c>
      <c r="BB7" s="11" t="str">
        <f>MID(LEFT(AY7,FIND(")",AY7)-1),FIND("–",AY7)+1,LEN(AY7))</f>
        <v>2.0</v>
      </c>
      <c r="BC7" s="11">
        <v>15</v>
      </c>
      <c r="BD7" s="58" t="s">
        <v>2358</v>
      </c>
      <c r="BE7" s="11" t="str">
        <f t="shared" si="13"/>
        <v>94.5</v>
      </c>
      <c r="BF7" s="11" t="str">
        <f t="shared" si="14"/>
        <v>49.3</v>
      </c>
      <c r="BG7" s="11" t="str">
        <f t="shared" si="15"/>
        <v>181.3</v>
      </c>
      <c r="BH7" s="11" t="s">
        <v>22</v>
      </c>
      <c r="BI7" s="25" t="s">
        <v>22</v>
      </c>
      <c r="CD7" s="155"/>
      <c r="CH7" s="155"/>
      <c r="CV7" s="25"/>
      <c r="CZ7" s="25"/>
    </row>
    <row r="8" spans="1:105" s="11" customFormat="1">
      <c r="A8" s="173" t="s">
        <v>2328</v>
      </c>
      <c r="L8" s="25"/>
      <c r="N8" s="125"/>
      <c r="Z8" s="25"/>
      <c r="AE8" s="36"/>
      <c r="AI8" s="25"/>
      <c r="AJ8" s="11" t="s">
        <v>27</v>
      </c>
      <c r="AK8" s="11" t="s">
        <v>2350</v>
      </c>
      <c r="AL8" s="11">
        <v>6</v>
      </c>
      <c r="AM8" s="17" t="s">
        <v>344</v>
      </c>
      <c r="AN8" s="109" t="s">
        <v>1501</v>
      </c>
      <c r="AO8" s="17" t="s">
        <v>419</v>
      </c>
      <c r="AP8" s="17" t="s">
        <v>945</v>
      </c>
      <c r="AQ8" s="11" t="s">
        <v>23</v>
      </c>
      <c r="AR8" s="11" t="s">
        <v>24</v>
      </c>
      <c r="AS8" s="11" t="s">
        <v>2357</v>
      </c>
      <c r="AT8" s="17" t="s">
        <v>2393</v>
      </c>
      <c r="AU8" s="86" t="s">
        <v>2356</v>
      </c>
      <c r="AV8" s="11" t="str">
        <f t="shared" si="8"/>
        <v>18</v>
      </c>
      <c r="AW8" s="18" t="str">
        <f t="shared" si="9"/>
        <v>100</v>
      </c>
      <c r="AX8" s="11">
        <v>20</v>
      </c>
      <c r="AY8" s="58" t="s">
        <v>901</v>
      </c>
      <c r="AZ8" s="11" t="str">
        <f>LEFT(AY8,FIND(" ", AY8)-1)</f>
        <v>2.0</v>
      </c>
      <c r="BA8" s="11" t="str">
        <f>MID(LEFT(AY8,FIND("–",AY8)-1),FIND("(",AY8)+1,LEN(AY8))</f>
        <v>2.0</v>
      </c>
      <c r="BB8" s="11" t="str">
        <f>MID(LEFT(AY8,FIND(")",AY8)-1),FIND("–",AY8)+1,LEN(AY8))</f>
        <v>2.0</v>
      </c>
      <c r="BC8" s="11">
        <v>18</v>
      </c>
      <c r="BD8" s="58" t="s">
        <v>2359</v>
      </c>
      <c r="BE8" s="11" t="str">
        <f t="shared" si="13"/>
        <v>117.8</v>
      </c>
      <c r="BF8" s="11" t="str">
        <f t="shared" si="14"/>
        <v>64.6</v>
      </c>
      <c r="BG8" s="11" t="str">
        <f t="shared" si="15"/>
        <v>214.9</v>
      </c>
      <c r="BH8" s="11" t="s">
        <v>22</v>
      </c>
      <c r="BI8" s="25" t="s">
        <v>22</v>
      </c>
      <c r="CD8" s="155"/>
      <c r="CH8" s="155"/>
      <c r="CV8" s="25"/>
      <c r="CZ8" s="25"/>
    </row>
    <row r="9" spans="1:105" s="11" customFormat="1">
      <c r="A9" s="173" t="s">
        <v>2328</v>
      </c>
      <c r="G9" s="12"/>
      <c r="H9" s="14"/>
      <c r="I9" s="10"/>
      <c r="J9" s="14"/>
      <c r="L9" s="24"/>
      <c r="N9" s="125"/>
      <c r="Z9" s="25"/>
      <c r="AE9" s="36"/>
      <c r="AI9" s="25"/>
      <c r="AJ9" s="11" t="s">
        <v>60</v>
      </c>
      <c r="AK9" s="11" t="s">
        <v>105</v>
      </c>
      <c r="AL9" s="11">
        <v>7</v>
      </c>
      <c r="AM9" s="17" t="s">
        <v>2244</v>
      </c>
      <c r="AN9" s="17" t="s">
        <v>2397</v>
      </c>
      <c r="AO9" s="151" t="s">
        <v>2413</v>
      </c>
      <c r="AP9" s="17" t="s">
        <v>2412</v>
      </c>
      <c r="AQ9" s="11" t="s">
        <v>24</v>
      </c>
      <c r="AR9" s="11" t="s">
        <v>24</v>
      </c>
      <c r="AS9" s="11" t="s">
        <v>486</v>
      </c>
      <c r="AT9" s="11" t="s">
        <v>22</v>
      </c>
      <c r="AU9" s="84" t="s">
        <v>22</v>
      </c>
      <c r="AV9" s="11" t="s">
        <v>22</v>
      </c>
      <c r="AW9" s="11" t="s">
        <v>22</v>
      </c>
      <c r="AX9" s="11" t="s">
        <v>2398</v>
      </c>
      <c r="AY9" s="58" t="s">
        <v>2400</v>
      </c>
      <c r="AZ9" s="11" t="str">
        <f t="shared" ref="AZ9" si="16">LEFT(AY9,FIND(" ", AY9)-1)</f>
        <v>0.8</v>
      </c>
      <c r="BA9" s="11" t="str">
        <f t="shared" ref="BA9" si="17">MID(LEFT(AY9,FIND("–",AY9)-1),FIND("(",AY9)+1,LEN(AY9))</f>
        <v>0.4</v>
      </c>
      <c r="BB9" s="11" t="str">
        <f t="shared" ref="BB9" si="18">MID(LEFT(AY9,FIND(")",AY9)-1),FIND("–",AY9)+1,LEN(AY9))</f>
        <v>1.9</v>
      </c>
      <c r="BC9" s="11">
        <v>8</v>
      </c>
      <c r="BD9" s="58" t="s">
        <v>2401</v>
      </c>
      <c r="BE9" s="11" t="str">
        <f t="shared" ref="BE9:BE11" si="19">LEFT(BD9,FIND(" ", BD9)-1)</f>
        <v>1.7</v>
      </c>
      <c r="BF9" s="11" t="str">
        <f t="shared" ref="BF9:BF11" si="20">MID(LEFT(BD9,FIND("–",BD9)-1),FIND("(",BD9)+1,LEN(BD9))</f>
        <v>0.4</v>
      </c>
      <c r="BG9" s="11" t="str">
        <f t="shared" ref="BG9:BG11" si="21">MID(LEFT(BD9,FIND(")",BD9)-1),FIND("–",BD9)+1,LEN(BD9))</f>
        <v>6.7</v>
      </c>
      <c r="BH9" s="11" t="s">
        <v>22</v>
      </c>
      <c r="BI9" s="25" t="s">
        <v>22</v>
      </c>
      <c r="CD9" s="155"/>
      <c r="CH9" s="155"/>
      <c r="CV9" s="25"/>
      <c r="CZ9" s="25"/>
    </row>
    <row r="10" spans="1:105" s="11" customFormat="1">
      <c r="A10" s="173" t="s">
        <v>2328</v>
      </c>
      <c r="L10" s="25"/>
      <c r="N10" s="125"/>
      <c r="Z10" s="25"/>
      <c r="AE10" s="36"/>
      <c r="AI10" s="25"/>
      <c r="AJ10" s="11" t="s">
        <v>60</v>
      </c>
      <c r="AK10" s="11" t="s">
        <v>43</v>
      </c>
      <c r="AL10" s="11">
        <v>8</v>
      </c>
      <c r="AM10" s="17" t="s">
        <v>2244</v>
      </c>
      <c r="AN10" s="17" t="s">
        <v>2397</v>
      </c>
      <c r="AO10" s="151" t="s">
        <v>2413</v>
      </c>
      <c r="AP10" s="17" t="s">
        <v>2412</v>
      </c>
      <c r="AQ10" s="11" t="s">
        <v>24</v>
      </c>
      <c r="AR10" s="11" t="s">
        <v>24</v>
      </c>
      <c r="AS10" s="11" t="s">
        <v>486</v>
      </c>
      <c r="AT10" s="11" t="s">
        <v>22</v>
      </c>
      <c r="AU10" s="84" t="s">
        <v>22</v>
      </c>
      <c r="AV10" s="11" t="s">
        <v>22</v>
      </c>
      <c r="AW10" s="11" t="s">
        <v>22</v>
      </c>
      <c r="AX10" s="11" t="s">
        <v>2399</v>
      </c>
      <c r="AY10" s="58" t="s">
        <v>2402</v>
      </c>
      <c r="AZ10" s="11" t="str">
        <f>LEFT(AY10,FIND(" ", AY10)-1)</f>
        <v>0.6</v>
      </c>
      <c r="BA10" s="11" t="str">
        <f>MID(LEFT(AY10,FIND("–",AY10)-1),FIND("(",AY10)+1,LEN(AY10))</f>
        <v>0.4</v>
      </c>
      <c r="BB10" s="11" t="str">
        <f>MID(LEFT(AY10,FIND(")",AY10)-1),FIND("–",AY10)+1,LEN(AY10))</f>
        <v>1.1</v>
      </c>
      <c r="BC10" s="11">
        <v>15</v>
      </c>
      <c r="BD10" s="58" t="s">
        <v>2403</v>
      </c>
      <c r="BE10" s="11" t="str">
        <f t="shared" si="19"/>
        <v>6.4</v>
      </c>
      <c r="BF10" s="11" t="str">
        <f t="shared" si="20"/>
        <v>2.2</v>
      </c>
      <c r="BG10" s="11" t="str">
        <f t="shared" si="21"/>
        <v>19.0</v>
      </c>
      <c r="BH10" s="11" t="s">
        <v>22</v>
      </c>
      <c r="BI10" s="25" t="s">
        <v>22</v>
      </c>
      <c r="CD10" s="155"/>
      <c r="CH10" s="155"/>
      <c r="CV10" s="25"/>
      <c r="CZ10" s="25"/>
    </row>
    <row r="11" spans="1:105" s="11" customFormat="1">
      <c r="A11" s="173" t="s">
        <v>2328</v>
      </c>
      <c r="L11" s="25"/>
      <c r="N11" s="125"/>
      <c r="Z11" s="25"/>
      <c r="AE11" s="36"/>
      <c r="AI11" s="25"/>
      <c r="AJ11" s="11" t="s">
        <v>60</v>
      </c>
      <c r="AK11" s="11" t="s">
        <v>2350</v>
      </c>
      <c r="AL11" s="11">
        <v>9</v>
      </c>
      <c r="AM11" s="17" t="s">
        <v>2244</v>
      </c>
      <c r="AN11" s="17" t="s">
        <v>2397</v>
      </c>
      <c r="AO11" s="151" t="s">
        <v>2413</v>
      </c>
      <c r="AP11" s="17" t="s">
        <v>2412</v>
      </c>
      <c r="AQ11" s="11" t="s">
        <v>24</v>
      </c>
      <c r="AR11" s="11" t="s">
        <v>24</v>
      </c>
      <c r="AS11" s="11" t="s">
        <v>486</v>
      </c>
      <c r="AT11" s="11" t="s">
        <v>22</v>
      </c>
      <c r="AU11" s="84" t="s">
        <v>22</v>
      </c>
      <c r="AV11" s="11" t="s">
        <v>22</v>
      </c>
      <c r="AW11" s="11" t="s">
        <v>22</v>
      </c>
      <c r="AX11" s="11" t="s">
        <v>2399</v>
      </c>
      <c r="AY11" s="58" t="s">
        <v>2404</v>
      </c>
      <c r="AZ11" s="11" t="str">
        <f>LEFT(AY11,FIND(" ", AY11)-1)</f>
        <v>0.5</v>
      </c>
      <c r="BA11" s="11" t="str">
        <f>MID(LEFT(AY11,FIND("–",AY11)-1),FIND("(",AY11)+1,LEN(AY11))</f>
        <v>0.3</v>
      </c>
      <c r="BB11" s="11" t="str">
        <f>MID(LEFT(AY11,FIND(")",AY11)-1),FIND("–",AY11)+1,LEN(AY11))</f>
        <v>1.0</v>
      </c>
      <c r="BC11" s="11">
        <v>18</v>
      </c>
      <c r="BD11" s="58" t="s">
        <v>2405</v>
      </c>
      <c r="BE11" s="11" t="str">
        <f t="shared" si="19"/>
        <v>6.6</v>
      </c>
      <c r="BF11" s="11" t="str">
        <f t="shared" si="20"/>
        <v>2.9</v>
      </c>
      <c r="BG11" s="11" t="str">
        <f t="shared" si="21"/>
        <v>14.8</v>
      </c>
      <c r="BH11" s="11" t="s">
        <v>22</v>
      </c>
      <c r="BI11" s="25" t="s">
        <v>22</v>
      </c>
      <c r="CD11" s="155"/>
      <c r="CH11" s="155"/>
      <c r="CV11" s="25"/>
      <c r="CZ11" s="25"/>
    </row>
    <row r="12" spans="1:105" s="11" customFormat="1">
      <c r="A12" s="173" t="s">
        <v>2328</v>
      </c>
      <c r="G12" s="12"/>
      <c r="H12" s="14"/>
      <c r="I12" s="10"/>
      <c r="J12" s="14"/>
      <c r="L12" s="24"/>
      <c r="N12" s="125"/>
      <c r="Z12" s="25"/>
      <c r="AE12" s="36"/>
      <c r="AI12" s="25"/>
      <c r="AJ12" s="11" t="s">
        <v>60</v>
      </c>
      <c r="AK12" s="11" t="s">
        <v>105</v>
      </c>
      <c r="AL12" s="11">
        <v>10</v>
      </c>
      <c r="AM12" s="17" t="s">
        <v>2245</v>
      </c>
      <c r="AN12" s="17" t="s">
        <v>2397</v>
      </c>
      <c r="AO12" s="151" t="s">
        <v>2413</v>
      </c>
      <c r="AP12" s="17" t="s">
        <v>2412</v>
      </c>
      <c r="AQ12" s="11" t="s">
        <v>24</v>
      </c>
      <c r="AR12" s="11" t="s">
        <v>24</v>
      </c>
      <c r="AS12" s="11" t="s">
        <v>486</v>
      </c>
      <c r="AT12" s="11" t="s">
        <v>22</v>
      </c>
      <c r="AU12" s="84" t="s">
        <v>22</v>
      </c>
      <c r="AV12" s="11" t="s">
        <v>22</v>
      </c>
      <c r="AW12" s="11" t="s">
        <v>22</v>
      </c>
      <c r="AX12" s="11" t="s">
        <v>2398</v>
      </c>
      <c r="AY12" s="58" t="s">
        <v>2406</v>
      </c>
      <c r="AZ12" s="11" t="str">
        <f t="shared" ref="AZ12" si="22">LEFT(AY12,FIND(" ", AY12)-1)</f>
        <v>0.3</v>
      </c>
      <c r="BA12" s="11" t="str">
        <f t="shared" ref="BA12" si="23">MID(LEFT(AY12,FIND("–",AY12)-1),FIND("(",AY12)+1,LEN(AY12))</f>
        <v>0.2</v>
      </c>
      <c r="BB12" s="11" t="str">
        <f t="shared" ref="BB12" si="24">MID(LEFT(AY12,FIND(")",AY12)-1),FIND("–",AY12)+1,LEN(AY12))</f>
        <v>0.5</v>
      </c>
      <c r="BC12" s="11">
        <v>8</v>
      </c>
      <c r="BD12" s="58" t="s">
        <v>2407</v>
      </c>
      <c r="BE12" s="11" t="str">
        <f t="shared" ref="BE12:BE14" si="25">LEFT(BD12,FIND(" ", BD12)-1)</f>
        <v>0.3</v>
      </c>
      <c r="BF12" s="11" t="str">
        <f t="shared" ref="BF12:BF14" si="26">MID(LEFT(BD12,FIND("–",BD12)-1),FIND("(",BD12)+1,LEN(BD12))</f>
        <v>0.3</v>
      </c>
      <c r="BG12" s="11" t="str">
        <f t="shared" ref="BG12:BG14" si="27">MID(LEFT(BD12,FIND(")",BD12)-1),FIND("–",BD12)+1,LEN(BD12))</f>
        <v>0.3</v>
      </c>
      <c r="BH12" s="11" t="s">
        <v>22</v>
      </c>
      <c r="BI12" s="25" t="s">
        <v>22</v>
      </c>
      <c r="CD12" s="155"/>
      <c r="CH12" s="155"/>
      <c r="CV12" s="25"/>
      <c r="CZ12" s="25"/>
    </row>
    <row r="13" spans="1:105" s="11" customFormat="1">
      <c r="A13" s="173" t="s">
        <v>2328</v>
      </c>
      <c r="L13" s="25"/>
      <c r="N13" s="125"/>
      <c r="Z13" s="25"/>
      <c r="AE13" s="36"/>
      <c r="AI13" s="25"/>
      <c r="AJ13" s="11" t="s">
        <v>60</v>
      </c>
      <c r="AK13" s="11" t="s">
        <v>43</v>
      </c>
      <c r="AL13" s="11">
        <v>11</v>
      </c>
      <c r="AM13" s="17" t="s">
        <v>2245</v>
      </c>
      <c r="AN13" s="17" t="s">
        <v>2397</v>
      </c>
      <c r="AO13" s="151" t="s">
        <v>2413</v>
      </c>
      <c r="AP13" s="17" t="s">
        <v>2412</v>
      </c>
      <c r="AQ13" s="11" t="s">
        <v>24</v>
      </c>
      <c r="AR13" s="11" t="s">
        <v>24</v>
      </c>
      <c r="AS13" s="11" t="s">
        <v>486</v>
      </c>
      <c r="AT13" s="11" t="s">
        <v>22</v>
      </c>
      <c r="AU13" s="84" t="s">
        <v>22</v>
      </c>
      <c r="AV13" s="11" t="s">
        <v>22</v>
      </c>
      <c r="AW13" s="11" t="s">
        <v>22</v>
      </c>
      <c r="AX13" s="11" t="s">
        <v>2399</v>
      </c>
      <c r="AY13" s="58" t="s">
        <v>2408</v>
      </c>
      <c r="AZ13" s="11" t="str">
        <f>LEFT(AY13,FIND(" ", AY13)-1)</f>
        <v>0.3</v>
      </c>
      <c r="BA13" s="11" t="str">
        <f>MID(LEFT(AY13,FIND("–",AY13)-1),FIND("(",AY13)+1,LEN(AY13))</f>
        <v>0.3</v>
      </c>
      <c r="BB13" s="11" t="str">
        <f>MID(LEFT(AY13,FIND(")",AY13)-1),FIND("–",AY13)+1,LEN(AY13))</f>
        <v>0.4</v>
      </c>
      <c r="BC13" s="11">
        <v>15</v>
      </c>
      <c r="BD13" s="58" t="s">
        <v>2409</v>
      </c>
      <c r="BE13" s="11" t="str">
        <f t="shared" si="25"/>
        <v>3.3</v>
      </c>
      <c r="BF13" s="11" t="str">
        <f t="shared" si="26"/>
        <v>1.9</v>
      </c>
      <c r="BG13" s="11" t="str">
        <f t="shared" si="27"/>
        <v>6.3</v>
      </c>
      <c r="BH13" s="11" t="s">
        <v>22</v>
      </c>
      <c r="BI13" s="25" t="s">
        <v>22</v>
      </c>
      <c r="CD13" s="155"/>
      <c r="CH13" s="155"/>
      <c r="CV13" s="25"/>
      <c r="CZ13" s="25"/>
    </row>
    <row r="14" spans="1:105" s="11" customFormat="1">
      <c r="A14" s="173" t="s">
        <v>2328</v>
      </c>
      <c r="L14" s="25"/>
      <c r="N14" s="125"/>
      <c r="Z14" s="25"/>
      <c r="AE14" s="36"/>
      <c r="AI14" s="25"/>
      <c r="AJ14" s="11" t="s">
        <v>60</v>
      </c>
      <c r="AK14" s="11" t="s">
        <v>2350</v>
      </c>
      <c r="AL14" s="11">
        <v>12</v>
      </c>
      <c r="AM14" s="17" t="s">
        <v>2245</v>
      </c>
      <c r="AN14" s="17" t="s">
        <v>2397</v>
      </c>
      <c r="AO14" s="151" t="s">
        <v>2413</v>
      </c>
      <c r="AP14" s="17" t="s">
        <v>2412</v>
      </c>
      <c r="AQ14" s="11" t="s">
        <v>24</v>
      </c>
      <c r="AR14" s="11" t="s">
        <v>24</v>
      </c>
      <c r="AS14" s="11" t="s">
        <v>486</v>
      </c>
      <c r="AT14" s="11" t="s">
        <v>22</v>
      </c>
      <c r="AU14" s="84" t="s">
        <v>22</v>
      </c>
      <c r="AV14" s="11" t="s">
        <v>22</v>
      </c>
      <c r="AW14" s="11" t="s">
        <v>22</v>
      </c>
      <c r="AX14" s="11" t="s">
        <v>2399</v>
      </c>
      <c r="AY14" s="58" t="s">
        <v>2410</v>
      </c>
      <c r="AZ14" s="11" t="str">
        <f>LEFT(AY14,FIND(" ", AY14)-1)</f>
        <v>0.3</v>
      </c>
      <c r="BA14" s="11" t="str">
        <f>MID(LEFT(AY14,FIND("–",AY14)-1),FIND("(",AY14)+1,LEN(AY14))</f>
        <v>0.2</v>
      </c>
      <c r="BB14" s="11" t="str">
        <f>MID(LEFT(AY14,FIND(")",AY14)-1),FIND("–",AY14)+1,LEN(AY14))</f>
        <v>0.3</v>
      </c>
      <c r="BC14" s="11">
        <v>18</v>
      </c>
      <c r="BD14" s="58" t="s">
        <v>2411</v>
      </c>
      <c r="BE14" s="11" t="str">
        <f t="shared" si="25"/>
        <v>7.3</v>
      </c>
      <c r="BF14" s="11" t="str">
        <f t="shared" si="26"/>
        <v>4.1</v>
      </c>
      <c r="BG14" s="11" t="str">
        <f t="shared" si="27"/>
        <v>12.7</v>
      </c>
      <c r="BH14" s="11" t="s">
        <v>22</v>
      </c>
      <c r="BI14" s="25" t="s">
        <v>22</v>
      </c>
      <c r="CD14" s="155"/>
      <c r="CH14" s="155"/>
      <c r="CV14" s="25"/>
      <c r="CZ14" s="25"/>
    </row>
    <row r="16" spans="1:105" s="94" customFormat="1">
      <c r="A16" s="93" t="s">
        <v>2335</v>
      </c>
      <c r="B16" s="94" t="s">
        <v>2329</v>
      </c>
      <c r="C16" s="112" t="s">
        <v>35</v>
      </c>
      <c r="D16" s="94" t="s">
        <v>2349</v>
      </c>
      <c r="E16" s="94" t="s">
        <v>11</v>
      </c>
      <c r="F16" s="94" t="s">
        <v>2312</v>
      </c>
      <c r="G16" s="93" t="s">
        <v>2336</v>
      </c>
      <c r="H16" s="114" t="s">
        <v>2337</v>
      </c>
      <c r="I16" s="93" t="s">
        <v>2332</v>
      </c>
      <c r="J16" s="95" t="s">
        <v>2333</v>
      </c>
      <c r="K16" s="94" t="s">
        <v>2334</v>
      </c>
      <c r="L16" s="96">
        <v>44279</v>
      </c>
      <c r="M16" s="94" t="s">
        <v>2343</v>
      </c>
      <c r="N16" s="126">
        <v>44024</v>
      </c>
      <c r="O16" s="94" t="s">
        <v>24</v>
      </c>
      <c r="P16" s="94" t="s">
        <v>24</v>
      </c>
      <c r="Q16" s="94" t="s">
        <v>236</v>
      </c>
      <c r="R16" s="94" t="s">
        <v>89</v>
      </c>
      <c r="S16" s="94" t="s">
        <v>48</v>
      </c>
      <c r="T16" s="94" t="s">
        <v>23</v>
      </c>
      <c r="U16" s="94" t="s">
        <v>23</v>
      </c>
      <c r="V16" s="94">
        <v>900</v>
      </c>
      <c r="W16" s="94" t="s">
        <v>24</v>
      </c>
      <c r="X16" s="94" t="s">
        <v>369</v>
      </c>
      <c r="Y16" s="97" t="s">
        <v>529</v>
      </c>
      <c r="Z16" s="98" t="s">
        <v>2338</v>
      </c>
      <c r="AA16" s="94" t="s">
        <v>2339</v>
      </c>
      <c r="AB16" s="94" t="s">
        <v>2341</v>
      </c>
      <c r="AC16" s="94" t="s">
        <v>127</v>
      </c>
      <c r="AD16" s="94" t="s">
        <v>2345</v>
      </c>
      <c r="AE16" s="99" t="s">
        <v>2347</v>
      </c>
      <c r="AF16" s="94" t="s">
        <v>137</v>
      </c>
      <c r="AG16" s="94" t="s">
        <v>451</v>
      </c>
      <c r="AH16" s="94" t="s">
        <v>451</v>
      </c>
      <c r="AI16" s="98" t="s">
        <v>22</v>
      </c>
      <c r="AJ16" s="94" t="s">
        <v>27</v>
      </c>
      <c r="AK16" s="94" t="s">
        <v>2360</v>
      </c>
      <c r="AL16" s="94">
        <v>1</v>
      </c>
      <c r="AM16" s="94" t="s">
        <v>426</v>
      </c>
      <c r="AN16" s="94" t="s">
        <v>44</v>
      </c>
      <c r="AO16" s="97" t="s">
        <v>78</v>
      </c>
      <c r="AP16" s="97" t="s">
        <v>948</v>
      </c>
      <c r="AQ16" s="94" t="s">
        <v>23</v>
      </c>
      <c r="AR16" s="94" t="s">
        <v>23</v>
      </c>
      <c r="AS16" s="94" t="s">
        <v>2369</v>
      </c>
      <c r="AT16" s="97" t="s">
        <v>2392</v>
      </c>
      <c r="AU16" s="100" t="s">
        <v>2370</v>
      </c>
      <c r="AV16" s="94" t="str">
        <f t="shared" ref="AV16" si="28">MID(LEFT(AU16,FIND(" (",AU16)-1),FIND("/",AU16)+1,LEN(AU16))</f>
        <v>147</v>
      </c>
      <c r="AW16" s="101" t="str">
        <f t="shared" ref="AW16" si="29">MID(LEFT(AU16,FIND("%",AU16)-1),FIND("(",AU16)+1,LEN(AU16))</f>
        <v>1</v>
      </c>
      <c r="AX16" s="94">
        <v>150</v>
      </c>
      <c r="AY16" s="102" t="s">
        <v>2365</v>
      </c>
      <c r="AZ16" s="94" t="str">
        <f t="shared" ref="AZ16" si="30">LEFT(AY16,FIND(" ", AY16)-1)</f>
        <v>5.7</v>
      </c>
      <c r="BA16" s="94" t="str">
        <f t="shared" ref="BA16" si="31">MID(LEFT(AY16,FIND("–",AY16)-1),FIND("(",AY16)+1,LEN(AY16))</f>
        <v>5.5</v>
      </c>
      <c r="BB16" s="94" t="str">
        <f t="shared" ref="BB16" si="32">MID(LEFT(AY16,FIND(")",AY16)-1),FIND("–",AY16)+1,LEN(AY16))</f>
        <v>5.9</v>
      </c>
      <c r="BC16" s="94">
        <v>150</v>
      </c>
      <c r="BD16" s="102" t="s">
        <v>2373</v>
      </c>
      <c r="BE16" s="94" t="str">
        <f t="shared" ref="BE16" si="33">LEFT(BD16,FIND(" ", BD16)-1)</f>
        <v>6.0</v>
      </c>
      <c r="BF16" s="94" t="str">
        <f t="shared" ref="BF16" si="34">MID(LEFT(BD16,FIND("–",BD16)-1),FIND("(",BD16)+1,LEN(BD16))</f>
        <v>5.4</v>
      </c>
      <c r="BG16" s="94" t="str">
        <f t="shared" ref="BG16" si="35">MID(LEFT(BD16,FIND(")",BD16)-1),FIND("–",BD16)+1,LEN(BD16))</f>
        <v>6.6</v>
      </c>
      <c r="BH16" s="94" t="s">
        <v>22</v>
      </c>
      <c r="BI16" s="98" t="s">
        <v>22</v>
      </c>
      <c r="BJ16" s="94" t="s">
        <v>26</v>
      </c>
      <c r="BK16" s="94" t="s">
        <v>22</v>
      </c>
      <c r="BL16" s="94" t="s">
        <v>22</v>
      </c>
      <c r="BM16" s="94" t="s">
        <v>22</v>
      </c>
      <c r="BN16" s="94" t="s">
        <v>22</v>
      </c>
      <c r="BO16" s="94" t="s">
        <v>22</v>
      </c>
      <c r="BP16" s="94" t="s">
        <v>22</v>
      </c>
      <c r="BQ16" s="94" t="s">
        <v>22</v>
      </c>
      <c r="BR16" s="94" t="s">
        <v>22</v>
      </c>
      <c r="BS16" s="94" t="s">
        <v>22</v>
      </c>
      <c r="BT16" s="94" t="s">
        <v>22</v>
      </c>
      <c r="BU16" s="94" t="s">
        <v>22</v>
      </c>
      <c r="BV16" s="94" t="s">
        <v>22</v>
      </c>
      <c r="BW16" s="94" t="s">
        <v>22</v>
      </c>
      <c r="BX16" s="94" t="s">
        <v>22</v>
      </c>
      <c r="BY16" s="94" t="s">
        <v>22</v>
      </c>
      <c r="BZ16" s="94" t="s">
        <v>22</v>
      </c>
      <c r="CA16" s="94" t="s">
        <v>22</v>
      </c>
      <c r="CB16" s="94" t="s">
        <v>22</v>
      </c>
      <c r="CC16" s="94" t="s">
        <v>22</v>
      </c>
      <c r="CD16" s="103" t="s">
        <v>22</v>
      </c>
      <c r="CE16" s="94" t="s">
        <v>22</v>
      </c>
      <c r="CF16" s="94" t="s">
        <v>22</v>
      </c>
      <c r="CG16" s="94" t="s">
        <v>22</v>
      </c>
      <c r="CH16" s="103" t="s">
        <v>26</v>
      </c>
      <c r="CI16" s="94" t="s">
        <v>22</v>
      </c>
      <c r="CJ16" s="94" t="s">
        <v>22</v>
      </c>
      <c r="CK16" s="94" t="s">
        <v>22</v>
      </c>
      <c r="CL16" s="94" t="s">
        <v>22</v>
      </c>
      <c r="CM16" s="94" t="s">
        <v>22</v>
      </c>
      <c r="CN16" s="94" t="s">
        <v>22</v>
      </c>
      <c r="CO16" s="94" t="s">
        <v>22</v>
      </c>
      <c r="CP16" s="94" t="s">
        <v>22</v>
      </c>
      <c r="CQ16" s="94" t="s">
        <v>22</v>
      </c>
      <c r="CR16" s="94" t="s">
        <v>22</v>
      </c>
      <c r="CS16" s="94" t="s">
        <v>22</v>
      </c>
      <c r="CT16" s="94" t="s">
        <v>22</v>
      </c>
      <c r="CU16" s="94" t="s">
        <v>22</v>
      </c>
      <c r="CV16" s="98" t="s">
        <v>22</v>
      </c>
      <c r="CW16" s="94" t="s">
        <v>2416</v>
      </c>
      <c r="CX16" s="94" t="s">
        <v>22</v>
      </c>
      <c r="CY16" s="94" t="s">
        <v>2927</v>
      </c>
      <c r="CZ16" s="98" t="s">
        <v>1261</v>
      </c>
      <c r="DA16" s="94" t="s">
        <v>68</v>
      </c>
    </row>
    <row r="17" spans="1:105" s="11" customFormat="1">
      <c r="A17" s="173" t="s">
        <v>2335</v>
      </c>
      <c r="G17" s="12"/>
      <c r="H17" s="14"/>
      <c r="I17" s="10"/>
      <c r="J17" s="14"/>
      <c r="L17" s="24"/>
      <c r="N17" s="125"/>
      <c r="Z17" s="25"/>
      <c r="AE17" s="36"/>
      <c r="AI17" s="25"/>
      <c r="AJ17" s="11" t="s">
        <v>27</v>
      </c>
      <c r="AK17" s="11" t="s">
        <v>2361</v>
      </c>
      <c r="AL17" s="11">
        <v>2</v>
      </c>
      <c r="AM17" s="11" t="s">
        <v>426</v>
      </c>
      <c r="AN17" s="11" t="s">
        <v>44</v>
      </c>
      <c r="AO17" s="17" t="s">
        <v>78</v>
      </c>
      <c r="AP17" s="17" t="s">
        <v>948</v>
      </c>
      <c r="AQ17" s="11" t="s">
        <v>23</v>
      </c>
      <c r="AR17" s="11" t="s">
        <v>23</v>
      </c>
      <c r="AS17" s="11" t="s">
        <v>2369</v>
      </c>
      <c r="AT17" s="17" t="s">
        <v>2392</v>
      </c>
      <c r="AU17" s="86" t="s">
        <v>2371</v>
      </c>
      <c r="AV17" s="11" t="str">
        <f>MID(LEFT(AU17,FIND(" (",AU17)-1),FIND("/",AU17)+1,LEN(AU17))</f>
        <v>147</v>
      </c>
      <c r="AW17" s="18" t="str">
        <f>MID(LEFT(AU17,FIND("%",AU17)-1),FIND("(",AU17)+1,LEN(AU17))</f>
        <v>93</v>
      </c>
      <c r="AX17" s="11">
        <v>150</v>
      </c>
      <c r="AY17" s="58" t="s">
        <v>2365</v>
      </c>
      <c r="AZ17" s="11" t="str">
        <f>LEFT(AY17,FIND(" ", AY17)-1)</f>
        <v>5.7</v>
      </c>
      <c r="BA17" s="11" t="str">
        <f>MID(LEFT(AY17,FIND("–",AY17)-1),FIND("(",AY17)+1,LEN(AY17))</f>
        <v>5.5</v>
      </c>
      <c r="BB17" s="11" t="str">
        <f>MID(LEFT(AY17,FIND(")",AY17)-1),FIND("–",AY17)+1,LEN(AY17))</f>
        <v>5.9</v>
      </c>
      <c r="BC17" s="11">
        <v>150</v>
      </c>
      <c r="BD17" s="58" t="s">
        <v>2374</v>
      </c>
      <c r="BE17" s="11" t="str">
        <f>LEFT(BD17,FIND(" ", BD17)-1)</f>
        <v>439.8</v>
      </c>
      <c r="BF17" s="11" t="str">
        <f>MID(LEFT(BD17,FIND("–",BD17)-1),FIND("(",BD17)+1,LEN(BD17))</f>
        <v>323.8</v>
      </c>
      <c r="BG17" s="11" t="str">
        <f>MID(LEFT(BD17,FIND(")",BD17)-1),FIND("–",BD17)+1,LEN(BD17))</f>
        <v>597.5</v>
      </c>
      <c r="BH17" s="11" t="s">
        <v>22</v>
      </c>
      <c r="BI17" s="25" t="s">
        <v>22</v>
      </c>
      <c r="CD17" s="155"/>
      <c r="CH17" s="155"/>
      <c r="CV17" s="25"/>
      <c r="CZ17" s="25"/>
    </row>
    <row r="18" spans="1:105" s="11" customFormat="1">
      <c r="A18" s="173" t="s">
        <v>2335</v>
      </c>
      <c r="L18" s="25"/>
      <c r="N18" s="125"/>
      <c r="Z18" s="25"/>
      <c r="AE18" s="36"/>
      <c r="AI18" s="25"/>
      <c r="AJ18" s="11" t="s">
        <v>27</v>
      </c>
      <c r="AK18" s="11" t="s">
        <v>413</v>
      </c>
      <c r="AL18" s="11">
        <v>3</v>
      </c>
      <c r="AM18" s="11" t="s">
        <v>426</v>
      </c>
      <c r="AN18" s="11" t="s">
        <v>44</v>
      </c>
      <c r="AO18" s="17" t="s">
        <v>78</v>
      </c>
      <c r="AP18" s="17" t="s">
        <v>948</v>
      </c>
      <c r="AQ18" s="11" t="s">
        <v>23</v>
      </c>
      <c r="AR18" s="11" t="s">
        <v>23</v>
      </c>
      <c r="AS18" s="11" t="s">
        <v>2369</v>
      </c>
      <c r="AT18" s="17" t="s">
        <v>2392</v>
      </c>
      <c r="AU18" s="86" t="s">
        <v>2372</v>
      </c>
      <c r="AV18" s="11" t="str">
        <f>MID(LEFT(AU18,FIND(" (",AU18)-1),FIND("/",AU18)+1,LEN(AU18))</f>
        <v>147</v>
      </c>
      <c r="AW18" s="18" t="str">
        <f>MID(LEFT(AU18,FIND("%",AU18)-1),FIND("(",AU18)+1,LEN(AU18))</f>
        <v>93</v>
      </c>
      <c r="AX18" s="11">
        <v>150</v>
      </c>
      <c r="AY18" s="58" t="s">
        <v>2365</v>
      </c>
      <c r="AZ18" s="11" t="str">
        <f>LEFT(AY18,FIND(" ", AY18)-1)</f>
        <v>5.7</v>
      </c>
      <c r="BA18" s="11" t="str">
        <f>MID(LEFT(AY18,FIND("–",AY18)-1),FIND("(",AY18)+1,LEN(AY18))</f>
        <v>5.5</v>
      </c>
      <c r="BB18" s="11" t="str">
        <f>MID(LEFT(AY18,FIND(")",AY18)-1),FIND("–",AY18)+1,LEN(AY18))</f>
        <v>5.9</v>
      </c>
      <c r="BC18" s="11">
        <v>150</v>
      </c>
      <c r="BD18" s="58" t="s">
        <v>2375</v>
      </c>
      <c r="BE18" s="11" t="str">
        <f>LEFT(BD18,FIND(" ", BD18)-1)</f>
        <v>338.0</v>
      </c>
      <c r="BF18" s="11" t="str">
        <f>MID(LEFT(BD18,FIND("–",BD18)-1),FIND("(",BD18)+1,LEN(BD18))</f>
        <v>252.4</v>
      </c>
      <c r="BG18" s="11" t="str">
        <f>MID(LEFT(BD18,FIND(")",BD18)-1),FIND("–",BD18)+1,LEN(BD18))</f>
        <v>452.8</v>
      </c>
      <c r="BH18" s="11" t="s">
        <v>22</v>
      </c>
      <c r="BI18" s="25" t="s">
        <v>22</v>
      </c>
      <c r="CD18" s="155"/>
      <c r="CH18" s="155"/>
      <c r="CV18" s="25"/>
      <c r="CZ18" s="25"/>
    </row>
    <row r="19" spans="1:105" s="11" customFormat="1">
      <c r="A19" s="173" t="s">
        <v>2335</v>
      </c>
      <c r="L19" s="25"/>
      <c r="N19" s="125"/>
      <c r="Z19" s="25"/>
      <c r="AE19" s="36"/>
      <c r="AI19" s="25"/>
      <c r="AJ19" s="11" t="s">
        <v>27</v>
      </c>
      <c r="AK19" s="11" t="s">
        <v>2362</v>
      </c>
      <c r="AL19" s="11">
        <v>4</v>
      </c>
      <c r="AM19" s="11" t="s">
        <v>426</v>
      </c>
      <c r="AN19" s="11" t="s">
        <v>44</v>
      </c>
      <c r="AO19" s="17" t="s">
        <v>78</v>
      </c>
      <c r="AP19" s="17" t="s">
        <v>948</v>
      </c>
      <c r="AQ19" s="11" t="s">
        <v>23</v>
      </c>
      <c r="AR19" s="11" t="s">
        <v>23</v>
      </c>
      <c r="AS19" s="11" t="s">
        <v>2369</v>
      </c>
      <c r="AT19" s="17" t="s">
        <v>2392</v>
      </c>
      <c r="AU19" s="86" t="s">
        <v>2379</v>
      </c>
      <c r="AV19" s="11" t="str">
        <f>MID(LEFT(AU19,FIND(" (",AU19)-1),FIND("/",AU19)+1,LEN(AU19))</f>
        <v>140</v>
      </c>
      <c r="AW19" s="18" t="str">
        <f>MID(LEFT(AU19,FIND("%",AU19)-1),FIND("(",AU19)+1,LEN(AU19))</f>
        <v>0</v>
      </c>
      <c r="AX19" s="11">
        <v>150</v>
      </c>
      <c r="AY19" s="58" t="s">
        <v>2366</v>
      </c>
      <c r="AZ19" s="11" t="str">
        <f>LEFT(AY19,FIND(" ", AY19)-1)</f>
        <v>5.9</v>
      </c>
      <c r="BA19" s="11" t="str">
        <f>MID(LEFT(AY19,FIND("–",AY19)-1),FIND("(",AY19)+1,LEN(AY19))</f>
        <v>5.6</v>
      </c>
      <c r="BB19" s="11" t="str">
        <f>MID(LEFT(AY19,FIND(")",AY19)-1),FIND("–",AY19)+1,LEN(AY19))</f>
        <v>6.3</v>
      </c>
      <c r="BC19" s="11">
        <v>146</v>
      </c>
      <c r="BD19" s="58" t="s">
        <v>2376</v>
      </c>
      <c r="BE19" s="11" t="str">
        <f>LEFT(BD19,FIND(" ", BD19)-1)</f>
        <v>5.9</v>
      </c>
      <c r="BF19" s="11" t="str">
        <f>MID(LEFT(BD19,FIND("–",BD19)-1),FIND("(",BD19)+1,LEN(BD19))</f>
        <v>5.6</v>
      </c>
      <c r="BG19" s="11" t="str">
        <f>MID(LEFT(BD19,FIND(")",BD19)-1),FIND("–",BD19)+1,LEN(BD19))</f>
        <v>6.2</v>
      </c>
      <c r="BH19" s="11" t="s">
        <v>22</v>
      </c>
      <c r="BI19" s="25" t="s">
        <v>22</v>
      </c>
      <c r="CD19" s="155"/>
      <c r="CH19" s="155"/>
      <c r="CV19" s="25"/>
      <c r="CZ19" s="25"/>
    </row>
    <row r="20" spans="1:105" s="11" customFormat="1">
      <c r="A20" s="173" t="s">
        <v>2335</v>
      </c>
      <c r="G20" s="12"/>
      <c r="H20" s="14"/>
      <c r="I20" s="10"/>
      <c r="J20" s="14"/>
      <c r="L20" s="24"/>
      <c r="N20" s="125"/>
      <c r="Z20" s="25"/>
      <c r="AE20" s="36"/>
      <c r="AI20" s="25"/>
      <c r="AJ20" s="11" t="s">
        <v>27</v>
      </c>
      <c r="AK20" s="11" t="s">
        <v>2363</v>
      </c>
      <c r="AL20" s="11">
        <v>5</v>
      </c>
      <c r="AM20" s="11" t="s">
        <v>426</v>
      </c>
      <c r="AN20" s="11" t="s">
        <v>44</v>
      </c>
      <c r="AO20" s="17" t="s">
        <v>78</v>
      </c>
      <c r="AP20" s="17" t="s">
        <v>948</v>
      </c>
      <c r="AQ20" s="11" t="s">
        <v>23</v>
      </c>
      <c r="AR20" s="11" t="s">
        <v>23</v>
      </c>
      <c r="AS20" s="11" t="s">
        <v>2369</v>
      </c>
      <c r="AT20" s="17" t="s">
        <v>2392</v>
      </c>
      <c r="AU20" s="86" t="s">
        <v>2380</v>
      </c>
      <c r="AV20" s="11" t="str">
        <f t="shared" ref="AV20:AV27" si="36">MID(LEFT(AU20,FIND(" (",AU20)-1),FIND("/",AU20)+1,LEN(AU20))</f>
        <v>144</v>
      </c>
      <c r="AW20" s="18" t="str">
        <f t="shared" ref="AW20:AW27" si="37">MID(LEFT(AU20,FIND("%",AU20)-1),FIND("(",AU20)+1,LEN(AU20))</f>
        <v>99</v>
      </c>
      <c r="AX20" s="11">
        <v>150</v>
      </c>
      <c r="AY20" s="198" t="s">
        <v>2367</v>
      </c>
      <c r="AZ20" s="11" t="str">
        <f t="shared" ref="AZ20" si="38">LEFT(AY20,FIND(" ", AY20)-1)</f>
        <v>5.7</v>
      </c>
      <c r="BA20" s="11" t="str">
        <f t="shared" ref="BA20" si="39">MID(LEFT(AY20,FIND("–",AY20)-1),FIND("(",AY20)+1,LEN(AY20))</f>
        <v>5.5</v>
      </c>
      <c r="BB20" s="11" t="str">
        <f t="shared" ref="BB20" si="40">MID(LEFT(AY20,FIND(")",AY20)-1),FIND("–",AY20)+1,LEN(AY20))</f>
        <v>6.0</v>
      </c>
      <c r="BC20" s="11">
        <v>148</v>
      </c>
      <c r="BD20" s="58" t="s">
        <v>2378</v>
      </c>
      <c r="BE20" s="11" t="str">
        <f t="shared" ref="BE20:BE27" si="41">LEFT(BD20,FIND(" ", BD20)-1)</f>
        <v>1,782.3</v>
      </c>
      <c r="BF20" s="11" t="str">
        <f t="shared" ref="BF20:BF27" si="42">MID(LEFT(BD20,FIND("–",BD20)-1),FIND("(",BD20)+1,LEN(BD20))</f>
        <v>1,440.2</v>
      </c>
      <c r="BG20" s="11" t="str">
        <f t="shared" ref="BG20:BG27" si="43">MID(LEFT(BD20,FIND(")",BD20)-1),FIND("–",BD20)+1,LEN(BD20))</f>
        <v>2,205.7</v>
      </c>
      <c r="BH20" s="11" t="s">
        <v>22</v>
      </c>
      <c r="BI20" s="25" t="s">
        <v>22</v>
      </c>
      <c r="CD20" s="155"/>
      <c r="CH20" s="155"/>
      <c r="CV20" s="25"/>
      <c r="CZ20" s="25"/>
    </row>
    <row r="21" spans="1:105" s="11" customFormat="1">
      <c r="A21" s="173" t="s">
        <v>2335</v>
      </c>
      <c r="L21" s="25"/>
      <c r="N21" s="125"/>
      <c r="Z21" s="25"/>
      <c r="AE21" s="36"/>
      <c r="AI21" s="25"/>
      <c r="AJ21" s="11" t="s">
        <v>27</v>
      </c>
      <c r="AK21" s="11" t="s">
        <v>2364</v>
      </c>
      <c r="AL21" s="11">
        <v>6</v>
      </c>
      <c r="AM21" s="11" t="s">
        <v>426</v>
      </c>
      <c r="AN21" s="11" t="s">
        <v>44</v>
      </c>
      <c r="AO21" s="17" t="s">
        <v>78</v>
      </c>
      <c r="AP21" s="17" t="s">
        <v>948</v>
      </c>
      <c r="AQ21" s="11" t="s">
        <v>23</v>
      </c>
      <c r="AR21" s="11" t="s">
        <v>23</v>
      </c>
      <c r="AS21" s="11" t="s">
        <v>2369</v>
      </c>
      <c r="AT21" s="17" t="s">
        <v>2392</v>
      </c>
      <c r="AU21" s="86" t="s">
        <v>2381</v>
      </c>
      <c r="AV21" s="11" t="str">
        <f t="shared" ref="AV21:AV23" si="44">MID(LEFT(AU21,FIND(" (",AU21)-1),FIND("/",AU21)+1,LEN(AU21))</f>
        <v>143</v>
      </c>
      <c r="AW21" s="18" t="str">
        <f t="shared" ref="AW21:AW23" si="45">MID(LEFT(AU21,FIND("%",AU21)-1),FIND("(",AU21)+1,LEN(AU21))</f>
        <v>97</v>
      </c>
      <c r="AX21" s="11">
        <v>150</v>
      </c>
      <c r="AY21" s="198" t="s">
        <v>2368</v>
      </c>
      <c r="AZ21" s="11" t="str">
        <f>LEFT(AY21,FIND(" ", AY21)-1)</f>
        <v>5.8</v>
      </c>
      <c r="BA21" s="11" t="str">
        <f>MID(LEFT(AY21,FIND("–",AY21)-1),FIND("(",AY21)+1,LEN(AY21))</f>
        <v>5.5</v>
      </c>
      <c r="BB21" s="11" t="str">
        <f>MID(LEFT(AY21,FIND(")",AY21)-1),FIND("–",AY21)+1,LEN(AY21))</f>
        <v>6.0</v>
      </c>
      <c r="BC21" s="11">
        <v>148</v>
      </c>
      <c r="BD21" s="58" t="s">
        <v>2377</v>
      </c>
      <c r="BE21" s="11" t="str">
        <f t="shared" ref="BE21:BE23" si="46">LEFT(BD21,FIND(" ", BD21)-1)</f>
        <v>1140.0</v>
      </c>
      <c r="BF21" s="11" t="str">
        <f t="shared" ref="BF21:BF23" si="47">MID(LEFT(BD21,FIND("–",BD21)-1),FIND("(",BD21)+1,LEN(BD21))</f>
        <v>882.2</v>
      </c>
      <c r="BG21" s="11" t="str">
        <f t="shared" ref="BG21:BG23" si="48">MID(LEFT(BD21,FIND(")",BD21)-1),FIND("–",BD21)+1,LEN(BD21))</f>
        <v>1,473.2</v>
      </c>
      <c r="BH21" s="11" t="s">
        <v>22</v>
      </c>
      <c r="BI21" s="25" t="s">
        <v>22</v>
      </c>
      <c r="CD21" s="155"/>
      <c r="CH21" s="155"/>
      <c r="CV21" s="25"/>
      <c r="CZ21" s="25"/>
    </row>
    <row r="22" spans="1:105" s="11" customFormat="1">
      <c r="A22" s="173" t="s">
        <v>2335</v>
      </c>
      <c r="L22" s="25"/>
      <c r="N22" s="125"/>
      <c r="Z22" s="25"/>
      <c r="AE22" s="36"/>
      <c r="AI22" s="25"/>
      <c r="AJ22" s="11" t="s">
        <v>27</v>
      </c>
      <c r="AK22" s="11" t="s">
        <v>2360</v>
      </c>
      <c r="AL22" s="11">
        <v>7</v>
      </c>
      <c r="AM22" s="17" t="s">
        <v>344</v>
      </c>
      <c r="AN22" s="109" t="s">
        <v>1501</v>
      </c>
      <c r="AO22" s="17" t="s">
        <v>419</v>
      </c>
      <c r="AP22" s="17" t="s">
        <v>945</v>
      </c>
      <c r="AQ22" s="11" t="s">
        <v>23</v>
      </c>
      <c r="AR22" s="11" t="s">
        <v>23</v>
      </c>
      <c r="AS22" s="11" t="s">
        <v>2369</v>
      </c>
      <c r="AT22" s="17" t="s">
        <v>2394</v>
      </c>
      <c r="AU22" s="86" t="s">
        <v>2384</v>
      </c>
      <c r="AV22" s="11" t="str">
        <f t="shared" si="44"/>
        <v>150</v>
      </c>
      <c r="AW22" s="18" t="str">
        <f t="shared" si="45"/>
        <v>0</v>
      </c>
      <c r="AX22" s="11">
        <v>150</v>
      </c>
      <c r="AY22" s="58" t="s">
        <v>901</v>
      </c>
      <c r="AZ22" s="11" t="str">
        <f>LEFT(AY22,FIND(" ", AY22)-1)</f>
        <v>2.0</v>
      </c>
      <c r="BA22" s="11" t="str">
        <f>MID(LEFT(AY22,FIND("–",AY22)-1),FIND("(",AY22)+1,LEN(AY22))</f>
        <v>2.0</v>
      </c>
      <c r="BB22" s="11" t="str">
        <f>MID(LEFT(AY22,FIND(")",AY22)-1),FIND("–",AY22)+1,LEN(AY22))</f>
        <v>2.0</v>
      </c>
      <c r="BC22" s="11">
        <v>150</v>
      </c>
      <c r="BD22" s="58" t="s">
        <v>901</v>
      </c>
      <c r="BE22" s="11" t="str">
        <f t="shared" si="46"/>
        <v>2.0</v>
      </c>
      <c r="BF22" s="11" t="str">
        <f t="shared" si="47"/>
        <v>2.0</v>
      </c>
      <c r="BG22" s="11" t="str">
        <f t="shared" si="48"/>
        <v>2.0</v>
      </c>
      <c r="BH22" s="11" t="s">
        <v>22</v>
      </c>
      <c r="BI22" s="25" t="s">
        <v>22</v>
      </c>
      <c r="CD22" s="155"/>
      <c r="CH22" s="155"/>
      <c r="CV22" s="25"/>
      <c r="CZ22" s="25"/>
    </row>
    <row r="23" spans="1:105" s="11" customFormat="1">
      <c r="A23" s="173" t="s">
        <v>2335</v>
      </c>
      <c r="L23" s="25"/>
      <c r="N23" s="125"/>
      <c r="Z23" s="25"/>
      <c r="AE23" s="36"/>
      <c r="AI23" s="25"/>
      <c r="AJ23" s="11" t="s">
        <v>27</v>
      </c>
      <c r="AK23" s="11" t="s">
        <v>2361</v>
      </c>
      <c r="AL23" s="11">
        <v>8</v>
      </c>
      <c r="AM23" s="17" t="s">
        <v>344</v>
      </c>
      <c r="AN23" s="109" t="s">
        <v>1501</v>
      </c>
      <c r="AO23" s="17" t="s">
        <v>419</v>
      </c>
      <c r="AP23" s="17" t="s">
        <v>945</v>
      </c>
      <c r="AQ23" s="11" t="s">
        <v>23</v>
      </c>
      <c r="AR23" s="11" t="s">
        <v>23</v>
      </c>
      <c r="AS23" s="11" t="s">
        <v>2369</v>
      </c>
      <c r="AT23" s="17" t="s">
        <v>2394</v>
      </c>
      <c r="AU23" s="86" t="s">
        <v>2385</v>
      </c>
      <c r="AV23" s="11" t="str">
        <f t="shared" si="44"/>
        <v>150</v>
      </c>
      <c r="AW23" s="18" t="str">
        <f t="shared" si="45"/>
        <v>76</v>
      </c>
      <c r="AX23" s="11">
        <v>150</v>
      </c>
      <c r="AY23" s="58" t="s">
        <v>901</v>
      </c>
      <c r="AZ23" s="11" t="str">
        <f t="shared" ref="AZ23" si="49">LEFT(AY23,FIND(" ", AY23)-1)</f>
        <v>2.0</v>
      </c>
      <c r="BA23" s="11" t="str">
        <f t="shared" ref="BA23" si="50">MID(LEFT(AY23,FIND("–",AY23)-1),FIND("(",AY23)+1,LEN(AY23))</f>
        <v>2.0</v>
      </c>
      <c r="BB23" s="11" t="str">
        <f t="shared" ref="BB23" si="51">MID(LEFT(AY23,FIND(")",AY23)-1),FIND("–",AY23)+1,LEN(AY23))</f>
        <v>2.0</v>
      </c>
      <c r="BC23" s="11">
        <v>150</v>
      </c>
      <c r="BD23" s="58" t="s">
        <v>2383</v>
      </c>
      <c r="BE23" s="11" t="str">
        <f t="shared" si="46"/>
        <v>17.7</v>
      </c>
      <c r="BF23" s="11" t="str">
        <f t="shared" si="47"/>
        <v>13.6</v>
      </c>
      <c r="BG23" s="11" t="str">
        <f t="shared" si="48"/>
        <v>23.1</v>
      </c>
      <c r="BH23" s="11" t="s">
        <v>22</v>
      </c>
      <c r="BI23" s="25" t="s">
        <v>22</v>
      </c>
      <c r="CD23" s="155"/>
      <c r="CH23" s="155"/>
      <c r="CV23" s="25"/>
      <c r="CZ23" s="25"/>
    </row>
    <row r="24" spans="1:105" s="11" customFormat="1">
      <c r="A24" s="173" t="s">
        <v>2335</v>
      </c>
      <c r="L24" s="25"/>
      <c r="N24" s="125"/>
      <c r="Z24" s="25"/>
      <c r="AE24" s="36"/>
      <c r="AI24" s="25"/>
      <c r="AJ24" s="11" t="s">
        <v>27</v>
      </c>
      <c r="AK24" s="11" t="s">
        <v>413</v>
      </c>
      <c r="AL24" s="11">
        <v>9</v>
      </c>
      <c r="AM24" s="17" t="s">
        <v>344</v>
      </c>
      <c r="AN24" s="109" t="s">
        <v>1501</v>
      </c>
      <c r="AO24" s="17" t="s">
        <v>419</v>
      </c>
      <c r="AP24" s="17" t="s">
        <v>945</v>
      </c>
      <c r="AQ24" s="11" t="s">
        <v>23</v>
      </c>
      <c r="AR24" s="11" t="s">
        <v>23</v>
      </c>
      <c r="AS24" s="11" t="s">
        <v>2369</v>
      </c>
      <c r="AT24" s="17" t="s">
        <v>2394</v>
      </c>
      <c r="AU24" s="86" t="s">
        <v>2386</v>
      </c>
      <c r="AV24" s="11" t="str">
        <f t="shared" si="36"/>
        <v>150</v>
      </c>
      <c r="AW24" s="18" t="str">
        <f t="shared" si="37"/>
        <v>72</v>
      </c>
      <c r="AX24" s="11">
        <v>150</v>
      </c>
      <c r="AY24" s="58" t="s">
        <v>901</v>
      </c>
      <c r="AZ24" s="11" t="str">
        <f>LEFT(AY24,FIND(" ", AY24)-1)</f>
        <v>2.0</v>
      </c>
      <c r="BA24" s="11" t="str">
        <f>MID(LEFT(AY24,FIND("–",AY24)-1),FIND("(",AY24)+1,LEN(AY24))</f>
        <v>2.0</v>
      </c>
      <c r="BB24" s="11" t="str">
        <f>MID(LEFT(AY24,FIND(")",AY24)-1),FIND("–",AY24)+1,LEN(AY24))</f>
        <v>2.0</v>
      </c>
      <c r="BC24" s="11">
        <v>150</v>
      </c>
      <c r="BD24" s="58" t="s">
        <v>2382</v>
      </c>
      <c r="BE24" s="11" t="str">
        <f t="shared" si="41"/>
        <v>14.1</v>
      </c>
      <c r="BF24" s="11" t="str">
        <f t="shared" si="42"/>
        <v>10.8</v>
      </c>
      <c r="BG24" s="11" t="str">
        <f t="shared" si="43"/>
        <v>18.3</v>
      </c>
      <c r="BH24" s="11" t="s">
        <v>22</v>
      </c>
      <c r="BI24" s="25" t="s">
        <v>22</v>
      </c>
      <c r="CD24" s="155"/>
      <c r="CH24" s="155"/>
      <c r="CV24" s="25"/>
      <c r="CZ24" s="25"/>
    </row>
    <row r="25" spans="1:105" s="11" customFormat="1">
      <c r="A25" s="173" t="s">
        <v>2335</v>
      </c>
      <c r="L25" s="25"/>
      <c r="N25" s="125"/>
      <c r="Z25" s="25"/>
      <c r="AE25" s="36"/>
      <c r="AI25" s="25"/>
      <c r="AJ25" s="11" t="s">
        <v>27</v>
      </c>
      <c r="AK25" s="11" t="s">
        <v>2362</v>
      </c>
      <c r="AL25" s="11">
        <v>10</v>
      </c>
      <c r="AM25" s="17" t="s">
        <v>344</v>
      </c>
      <c r="AN25" s="109" t="s">
        <v>1501</v>
      </c>
      <c r="AO25" s="17" t="s">
        <v>419</v>
      </c>
      <c r="AP25" s="17" t="s">
        <v>945</v>
      </c>
      <c r="AQ25" s="11" t="s">
        <v>23</v>
      </c>
      <c r="AR25" s="11" t="s">
        <v>23</v>
      </c>
      <c r="AS25" s="11" t="s">
        <v>2369</v>
      </c>
      <c r="AT25" s="17" t="s">
        <v>2394</v>
      </c>
      <c r="AU25" s="86" t="s">
        <v>2387</v>
      </c>
      <c r="AV25" s="11" t="str">
        <f t="shared" ref="AV25:AV26" si="52">MID(LEFT(AU25,FIND(" (",AU25)-1),FIND("/",AU25)+1,LEN(AU25))</f>
        <v>146</v>
      </c>
      <c r="AW25" s="18" t="str">
        <f t="shared" ref="AW25:AW26" si="53">MID(LEFT(AU25,FIND("%",AU25)-1),FIND("(",AU25)+1,LEN(AU25))</f>
        <v>0</v>
      </c>
      <c r="AX25" s="11">
        <v>150</v>
      </c>
      <c r="AY25" s="58" t="s">
        <v>901</v>
      </c>
      <c r="AZ25" s="11" t="str">
        <f>LEFT(AY25,FIND(" ", AY25)-1)</f>
        <v>2.0</v>
      </c>
      <c r="BA25" s="11" t="str">
        <f>MID(LEFT(AY25,FIND("–",AY25)-1),FIND("(",AY25)+1,LEN(AY25))</f>
        <v>2.0</v>
      </c>
      <c r="BB25" s="11" t="str">
        <f>MID(LEFT(AY25,FIND(")",AY25)-1),FIND("–",AY25)+1,LEN(AY25))</f>
        <v>2.0</v>
      </c>
      <c r="BC25" s="11">
        <v>146</v>
      </c>
      <c r="BD25" s="58" t="s">
        <v>901</v>
      </c>
      <c r="BE25" s="11" t="str">
        <f t="shared" ref="BE25:BE26" si="54">LEFT(BD25,FIND(" ", BD25)-1)</f>
        <v>2.0</v>
      </c>
      <c r="BF25" s="11" t="str">
        <f t="shared" ref="BF25:BF26" si="55">MID(LEFT(BD25,FIND("–",BD25)-1),FIND("(",BD25)+1,LEN(BD25))</f>
        <v>2.0</v>
      </c>
      <c r="BG25" s="11" t="str">
        <f t="shared" ref="BG25:BG26" si="56">MID(LEFT(BD25,FIND(")",BD25)-1),FIND("–",BD25)+1,LEN(BD25))</f>
        <v>2.0</v>
      </c>
      <c r="BH25" s="11" t="s">
        <v>22</v>
      </c>
      <c r="BI25" s="25" t="s">
        <v>22</v>
      </c>
      <c r="CD25" s="155"/>
      <c r="CH25" s="155"/>
      <c r="CV25" s="25"/>
      <c r="CZ25" s="25"/>
    </row>
    <row r="26" spans="1:105" s="11" customFormat="1">
      <c r="A26" s="173" t="s">
        <v>2335</v>
      </c>
      <c r="L26" s="25"/>
      <c r="N26" s="125"/>
      <c r="Z26" s="25"/>
      <c r="AE26" s="36"/>
      <c r="AI26" s="25"/>
      <c r="AJ26" s="11" t="s">
        <v>27</v>
      </c>
      <c r="AK26" s="11" t="s">
        <v>2363</v>
      </c>
      <c r="AL26" s="11">
        <v>11</v>
      </c>
      <c r="AM26" s="17" t="s">
        <v>344</v>
      </c>
      <c r="AN26" s="109" t="s">
        <v>1501</v>
      </c>
      <c r="AO26" s="17" t="s">
        <v>419</v>
      </c>
      <c r="AP26" s="17" t="s">
        <v>945</v>
      </c>
      <c r="AQ26" s="11" t="s">
        <v>23</v>
      </c>
      <c r="AR26" s="11" t="s">
        <v>23</v>
      </c>
      <c r="AS26" s="11" t="s">
        <v>2369</v>
      </c>
      <c r="AT26" s="17" t="s">
        <v>2394</v>
      </c>
      <c r="AU26" s="86" t="s">
        <v>2388</v>
      </c>
      <c r="AV26" s="11" t="str">
        <f t="shared" si="52"/>
        <v>148</v>
      </c>
      <c r="AW26" s="18" t="str">
        <f t="shared" si="53"/>
        <v>97</v>
      </c>
      <c r="AX26" s="11">
        <v>150</v>
      </c>
      <c r="AY26" s="58" t="s">
        <v>901</v>
      </c>
      <c r="AZ26" s="11" t="str">
        <f t="shared" ref="AZ26" si="57">LEFT(AY26,FIND(" ", AY26)-1)</f>
        <v>2.0</v>
      </c>
      <c r="BA26" s="11" t="str">
        <f t="shared" ref="BA26" si="58">MID(LEFT(AY26,FIND("–",AY26)-1),FIND("(",AY26)+1,LEN(AY26))</f>
        <v>2.0</v>
      </c>
      <c r="BB26" s="11" t="str">
        <f t="shared" ref="BB26" si="59">MID(LEFT(AY26,FIND(")",AY26)-1),FIND("–",AY26)+1,LEN(AY26))</f>
        <v>2.0</v>
      </c>
      <c r="BC26" s="11">
        <v>148</v>
      </c>
      <c r="BD26" s="58" t="s">
        <v>2390</v>
      </c>
      <c r="BE26" s="11" t="str">
        <f t="shared" si="54"/>
        <v>102.5</v>
      </c>
      <c r="BF26" s="11" t="str">
        <f t="shared" si="55"/>
        <v>81.8</v>
      </c>
      <c r="BG26" s="11" t="str">
        <f t="shared" si="56"/>
        <v>128.5</v>
      </c>
      <c r="BH26" s="11" t="s">
        <v>22</v>
      </c>
      <c r="BI26" s="25" t="s">
        <v>22</v>
      </c>
      <c r="CD26" s="155"/>
      <c r="CH26" s="155"/>
      <c r="CV26" s="25"/>
      <c r="CZ26" s="25"/>
    </row>
    <row r="27" spans="1:105" s="11" customFormat="1">
      <c r="A27" s="173" t="s">
        <v>2335</v>
      </c>
      <c r="L27" s="25"/>
      <c r="N27" s="125"/>
      <c r="Z27" s="25"/>
      <c r="AE27" s="36"/>
      <c r="AI27" s="25"/>
      <c r="AJ27" s="11" t="s">
        <v>27</v>
      </c>
      <c r="AK27" s="11" t="s">
        <v>2364</v>
      </c>
      <c r="AL27" s="11">
        <v>12</v>
      </c>
      <c r="AM27" s="17" t="s">
        <v>344</v>
      </c>
      <c r="AN27" s="109" t="s">
        <v>1501</v>
      </c>
      <c r="AO27" s="17" t="s">
        <v>419</v>
      </c>
      <c r="AP27" s="17" t="s">
        <v>945</v>
      </c>
      <c r="AQ27" s="11" t="s">
        <v>23</v>
      </c>
      <c r="AR27" s="11" t="s">
        <v>23</v>
      </c>
      <c r="AS27" s="11" t="s">
        <v>2369</v>
      </c>
      <c r="AT27" s="17" t="s">
        <v>2394</v>
      </c>
      <c r="AU27" s="86" t="s">
        <v>2389</v>
      </c>
      <c r="AV27" s="11" t="str">
        <f t="shared" si="36"/>
        <v>148</v>
      </c>
      <c r="AW27" s="18" t="str">
        <f t="shared" si="37"/>
        <v>93</v>
      </c>
      <c r="AX27" s="11">
        <v>150</v>
      </c>
      <c r="AY27" s="58" t="s">
        <v>901</v>
      </c>
      <c r="AZ27" s="11" t="str">
        <f>LEFT(AY27,FIND(" ", AY27)-1)</f>
        <v>2.0</v>
      </c>
      <c r="BA27" s="11" t="str">
        <f>MID(LEFT(AY27,FIND("–",AY27)-1),FIND("(",AY27)+1,LEN(AY27))</f>
        <v>2.0</v>
      </c>
      <c r="BB27" s="11" t="str">
        <f>MID(LEFT(AY27,FIND(")",AY27)-1),FIND("–",AY27)+1,LEN(AY27))</f>
        <v>2.0</v>
      </c>
      <c r="BC27" s="11">
        <v>148</v>
      </c>
      <c r="BD27" s="58" t="s">
        <v>2391</v>
      </c>
      <c r="BE27" s="11" t="str">
        <f t="shared" si="41"/>
        <v>69.1</v>
      </c>
      <c r="BF27" s="11" t="str">
        <f t="shared" si="42"/>
        <v>53.0</v>
      </c>
      <c r="BG27" s="11" t="str">
        <f t="shared" si="43"/>
        <v>90.0</v>
      </c>
      <c r="BH27" s="11" t="s">
        <v>22</v>
      </c>
      <c r="BI27" s="25" t="s">
        <v>22</v>
      </c>
      <c r="CD27" s="155"/>
      <c r="CH27" s="155"/>
      <c r="CV27" s="25"/>
      <c r="CZ27" s="25"/>
    </row>
    <row r="28" spans="1:105" s="11" customFormat="1">
      <c r="A28" s="173" t="s">
        <v>2335</v>
      </c>
      <c r="L28" s="25"/>
      <c r="N28" s="125"/>
      <c r="Z28" s="25"/>
      <c r="AE28" s="36"/>
      <c r="AI28" s="25"/>
      <c r="AJ28" s="11" t="s">
        <v>60</v>
      </c>
      <c r="AK28" s="11" t="s">
        <v>22</v>
      </c>
      <c r="AL28" s="11" t="s">
        <v>22</v>
      </c>
      <c r="AM28" s="11" t="s">
        <v>26</v>
      </c>
      <c r="AN28" s="11" t="s">
        <v>22</v>
      </c>
      <c r="AO28" s="11" t="s">
        <v>22</v>
      </c>
      <c r="AP28" s="11" t="s">
        <v>22</v>
      </c>
      <c r="AQ28" s="11" t="s">
        <v>23</v>
      </c>
      <c r="AR28" s="11" t="s">
        <v>23</v>
      </c>
      <c r="AS28" s="11" t="s">
        <v>22</v>
      </c>
      <c r="AT28" s="11" t="s">
        <v>22</v>
      </c>
      <c r="AU28" s="84" t="s">
        <v>22</v>
      </c>
      <c r="AV28" s="11" t="s">
        <v>22</v>
      </c>
      <c r="AW28" s="11" t="s">
        <v>22</v>
      </c>
      <c r="AX28" s="11" t="s">
        <v>22</v>
      </c>
      <c r="AY28" s="11" t="s">
        <v>22</v>
      </c>
      <c r="AZ28" s="11" t="s">
        <v>22</v>
      </c>
      <c r="BA28" s="11" t="s">
        <v>22</v>
      </c>
      <c r="BB28" s="11" t="s">
        <v>22</v>
      </c>
      <c r="BC28" s="11" t="s">
        <v>22</v>
      </c>
      <c r="BD28" s="11" t="s">
        <v>22</v>
      </c>
      <c r="BE28" s="11" t="s">
        <v>22</v>
      </c>
      <c r="BF28" s="11" t="s">
        <v>22</v>
      </c>
      <c r="BG28" s="11" t="s">
        <v>22</v>
      </c>
      <c r="BH28" s="11" t="s">
        <v>22</v>
      </c>
      <c r="BI28" s="25" t="s">
        <v>22</v>
      </c>
      <c r="CD28" s="155"/>
      <c r="CH28" s="155"/>
      <c r="CV28" s="25"/>
      <c r="CZ28" s="25"/>
    </row>
    <row r="30" spans="1:105" s="94" customFormat="1">
      <c r="A30" s="93" t="s">
        <v>1520</v>
      </c>
      <c r="B30" s="94" t="s">
        <v>853</v>
      </c>
      <c r="C30" s="94" t="s">
        <v>34</v>
      </c>
      <c r="D30" s="94" t="s">
        <v>854</v>
      </c>
      <c r="E30" s="94" t="s">
        <v>10</v>
      </c>
      <c r="F30" s="94" t="s">
        <v>2312</v>
      </c>
      <c r="G30" s="93" t="s">
        <v>855</v>
      </c>
      <c r="H30" s="95" t="s">
        <v>856</v>
      </c>
      <c r="I30" s="93" t="s">
        <v>1170</v>
      </c>
      <c r="J30" s="95" t="s">
        <v>858</v>
      </c>
      <c r="K30" s="94" t="s">
        <v>859</v>
      </c>
      <c r="L30" s="96">
        <v>44119</v>
      </c>
      <c r="M30" s="94" t="s">
        <v>527</v>
      </c>
      <c r="N30" s="126">
        <v>43950</v>
      </c>
      <c r="O30" s="94" t="s">
        <v>24</v>
      </c>
      <c r="P30" s="94" t="s">
        <v>24</v>
      </c>
      <c r="Q30" s="94" t="s">
        <v>236</v>
      </c>
      <c r="R30" s="94" t="s">
        <v>89</v>
      </c>
      <c r="S30" s="94" t="s">
        <v>48</v>
      </c>
      <c r="T30" s="94" t="s">
        <v>23</v>
      </c>
      <c r="U30" s="94" t="s">
        <v>23</v>
      </c>
      <c r="V30" s="94">
        <v>192</v>
      </c>
      <c r="W30" s="94" t="s">
        <v>24</v>
      </c>
      <c r="X30" s="94" t="s">
        <v>860</v>
      </c>
      <c r="Y30" s="97" t="s">
        <v>861</v>
      </c>
      <c r="Z30" s="98" t="s">
        <v>862</v>
      </c>
      <c r="AA30" s="94" t="s">
        <v>863</v>
      </c>
      <c r="AB30" s="94" t="s">
        <v>864</v>
      </c>
      <c r="AC30" s="94" t="s">
        <v>127</v>
      </c>
      <c r="AD30" s="94" t="s">
        <v>1311</v>
      </c>
      <c r="AE30" s="99" t="s">
        <v>866</v>
      </c>
      <c r="AF30" s="94" t="s">
        <v>137</v>
      </c>
      <c r="AG30" s="94" t="s">
        <v>1004</v>
      </c>
      <c r="AH30" s="94" t="s">
        <v>451</v>
      </c>
      <c r="AI30" s="98" t="s">
        <v>22</v>
      </c>
      <c r="AJ30" s="94" t="s">
        <v>27</v>
      </c>
      <c r="AK30" s="94" t="s">
        <v>912</v>
      </c>
      <c r="AL30" s="94">
        <v>1</v>
      </c>
      <c r="AM30" s="97" t="s">
        <v>344</v>
      </c>
      <c r="AN30" s="94" t="s">
        <v>873</v>
      </c>
      <c r="AO30" s="97" t="s">
        <v>419</v>
      </c>
      <c r="AP30" s="97" t="s">
        <v>945</v>
      </c>
      <c r="AQ30" s="94" t="s">
        <v>23</v>
      </c>
      <c r="AR30" s="94" t="s">
        <v>23</v>
      </c>
      <c r="AS30" s="94" t="s">
        <v>486</v>
      </c>
      <c r="AT30" s="97" t="s">
        <v>62</v>
      </c>
      <c r="AU30" s="100" t="s">
        <v>493</v>
      </c>
      <c r="AV30" s="94" t="str">
        <f t="shared" ref="AV30:AV37" si="60">MID(LEFT(AU30,FIND(" (",AU30)-1),FIND("/",AU30)+1,LEN(AU30))</f>
        <v>24</v>
      </c>
      <c r="AW30" s="101" t="str">
        <f t="shared" ref="AW30:AW37" si="61">MID(LEFT(AU30,FIND("%",AU30)-1),FIND("(",AU30)+1,LEN(AU30))</f>
        <v>0</v>
      </c>
      <c r="AX30" s="94">
        <v>24</v>
      </c>
      <c r="AY30" s="102" t="s">
        <v>901</v>
      </c>
      <c r="AZ30" s="94" t="str">
        <f t="shared" ref="AZ30:AZ37" si="62">LEFT(AY30,FIND(" ", AY30)-1)</f>
        <v>2.0</v>
      </c>
      <c r="BA30" s="94" t="str">
        <f t="shared" ref="BA30:BA37" si="63">MID(LEFT(AY30,FIND("–",AY30)-1),FIND("(",AY30)+1,LEN(AY30))</f>
        <v>2.0</v>
      </c>
      <c r="BB30" s="94" t="str">
        <f t="shared" ref="BB30:BB37" si="64">MID(LEFT(AY30,FIND(")",AY30)-1),FIND("–",AY30)+1,LEN(AY30))</f>
        <v>2.0</v>
      </c>
      <c r="BC30" s="94">
        <v>24</v>
      </c>
      <c r="BD30" s="102" t="s">
        <v>901</v>
      </c>
      <c r="BE30" s="94" t="str">
        <f t="shared" ref="BE30:BE37" si="65">LEFT(BD30,FIND(" ", BD30)-1)</f>
        <v>2.0</v>
      </c>
      <c r="BF30" s="94" t="str">
        <f t="shared" ref="BF30:BF37" si="66">MID(LEFT(BD30,FIND("–",BD30)-1),FIND("(",BD30)+1,LEN(BD30))</f>
        <v>2.0</v>
      </c>
      <c r="BG30" s="94" t="str">
        <f t="shared" ref="BG30:BG37" si="67">MID(LEFT(BD30,FIND(")",BD30)-1),FIND("–",BD30)+1,LEN(BD30))</f>
        <v>2.0</v>
      </c>
      <c r="BH30" s="94" t="s">
        <v>22</v>
      </c>
      <c r="BI30" s="98" t="s">
        <v>22</v>
      </c>
      <c r="BJ30" s="94" t="s">
        <v>26</v>
      </c>
      <c r="BK30" s="94" t="s">
        <v>22</v>
      </c>
      <c r="BL30" s="94" t="s">
        <v>22</v>
      </c>
      <c r="BM30" s="94" t="s">
        <v>22</v>
      </c>
      <c r="BN30" s="94" t="s">
        <v>22</v>
      </c>
      <c r="BO30" s="94" t="s">
        <v>22</v>
      </c>
      <c r="BP30" s="94" t="s">
        <v>22</v>
      </c>
      <c r="BQ30" s="94" t="s">
        <v>22</v>
      </c>
      <c r="BR30" s="94" t="s">
        <v>22</v>
      </c>
      <c r="BS30" s="94" t="s">
        <v>22</v>
      </c>
      <c r="BT30" s="94" t="s">
        <v>22</v>
      </c>
      <c r="BU30" s="94" t="s">
        <v>22</v>
      </c>
      <c r="BV30" s="94" t="s">
        <v>22</v>
      </c>
      <c r="BW30" s="94" t="s">
        <v>22</v>
      </c>
      <c r="BX30" s="94" t="s">
        <v>22</v>
      </c>
      <c r="BY30" s="94" t="s">
        <v>22</v>
      </c>
      <c r="BZ30" s="94" t="s">
        <v>22</v>
      </c>
      <c r="CA30" s="94" t="s">
        <v>22</v>
      </c>
      <c r="CB30" s="94" t="s">
        <v>22</v>
      </c>
      <c r="CC30" s="94" t="s">
        <v>22</v>
      </c>
      <c r="CD30" s="103" t="s">
        <v>22</v>
      </c>
      <c r="CE30" s="94" t="s">
        <v>22</v>
      </c>
      <c r="CF30" s="94" t="s">
        <v>22</v>
      </c>
      <c r="CG30" s="94" t="s">
        <v>22</v>
      </c>
      <c r="CH30" s="155" t="s">
        <v>26</v>
      </c>
      <c r="CI30" s="94" t="s">
        <v>22</v>
      </c>
      <c r="CJ30" s="94" t="s">
        <v>22</v>
      </c>
      <c r="CK30" s="94" t="s">
        <v>22</v>
      </c>
      <c r="CL30" s="94" t="s">
        <v>22</v>
      </c>
      <c r="CM30" s="94" t="s">
        <v>22</v>
      </c>
      <c r="CN30" s="94" t="s">
        <v>22</v>
      </c>
      <c r="CO30" s="94" t="s">
        <v>22</v>
      </c>
      <c r="CP30" s="94" t="s">
        <v>22</v>
      </c>
      <c r="CQ30" s="94" t="s">
        <v>22</v>
      </c>
      <c r="CR30" s="94" t="s">
        <v>22</v>
      </c>
      <c r="CS30" s="94" t="s">
        <v>22</v>
      </c>
      <c r="CT30" s="94" t="s">
        <v>22</v>
      </c>
      <c r="CU30" s="94" t="s">
        <v>22</v>
      </c>
      <c r="CV30" s="98" t="s">
        <v>22</v>
      </c>
      <c r="CW30" s="94" t="s">
        <v>908</v>
      </c>
      <c r="CX30" s="94" t="s">
        <v>22</v>
      </c>
      <c r="CY30" s="94" t="s">
        <v>911</v>
      </c>
      <c r="CZ30" s="98" t="s">
        <v>24</v>
      </c>
      <c r="DA30" s="94" t="s">
        <v>68</v>
      </c>
    </row>
    <row r="31" spans="1:105" s="11" customFormat="1">
      <c r="A31" s="173" t="s">
        <v>1520</v>
      </c>
      <c r="G31" s="12"/>
      <c r="H31" s="14"/>
      <c r="I31" s="10"/>
      <c r="J31" s="14"/>
      <c r="L31" s="24"/>
      <c r="N31" s="125"/>
      <c r="Z31" s="25"/>
      <c r="AE31" s="36"/>
      <c r="AI31" s="25"/>
      <c r="AJ31" s="11" t="s">
        <v>27</v>
      </c>
      <c r="AK31" s="11" t="s">
        <v>867</v>
      </c>
      <c r="AL31" s="11">
        <v>2</v>
      </c>
      <c r="AM31" s="17" t="s">
        <v>344</v>
      </c>
      <c r="AN31" s="11" t="s">
        <v>873</v>
      </c>
      <c r="AO31" s="17" t="s">
        <v>419</v>
      </c>
      <c r="AP31" s="17" t="s">
        <v>945</v>
      </c>
      <c r="AQ31" s="11" t="s">
        <v>23</v>
      </c>
      <c r="AR31" s="11" t="s">
        <v>23</v>
      </c>
      <c r="AS31" s="11" t="s">
        <v>486</v>
      </c>
      <c r="AT31" s="17" t="s">
        <v>62</v>
      </c>
      <c r="AU31" s="86" t="s">
        <v>494</v>
      </c>
      <c r="AV31" s="11" t="str">
        <f>MID(LEFT(AU31,FIND(" (",AU31)-1),FIND("/",AU31)+1,LEN(AU31))</f>
        <v>24</v>
      </c>
      <c r="AW31" s="18" t="str">
        <f>MID(LEFT(AU31,FIND("%",AU31)-1),FIND("(",AU31)+1,LEN(AU31))</f>
        <v>100</v>
      </c>
      <c r="AX31" s="11">
        <v>24</v>
      </c>
      <c r="AY31" s="58" t="s">
        <v>878</v>
      </c>
      <c r="AZ31" s="11" t="str">
        <f>LEFT(AY31,FIND(" ", AY31)-1)</f>
        <v>2.1</v>
      </c>
      <c r="BA31" s="11" t="str">
        <f>MID(LEFT(AY31,FIND("–",AY31)-1),FIND("(",AY31)+1,LEN(AY31))</f>
        <v>2.0</v>
      </c>
      <c r="BB31" s="11" t="str">
        <f>MID(LEFT(AY31,FIND(")",AY31)-1),FIND("–",AY31)+1,LEN(AY31))</f>
        <v>2.3</v>
      </c>
      <c r="BC31" s="11">
        <v>24</v>
      </c>
      <c r="BD31" s="58" t="s">
        <v>874</v>
      </c>
      <c r="BE31" s="11" t="str">
        <f>LEFT(BD31,FIND(" ", BD31)-1)</f>
        <v>87.7</v>
      </c>
      <c r="BF31" s="11" t="str">
        <f>MID(LEFT(BD31,FIND("–",BD31)-1),FIND("(",BD31)+1,LEN(BD31))</f>
        <v>64.9</v>
      </c>
      <c r="BG31" s="11" t="str">
        <f>MID(LEFT(BD31,FIND(")",BD31)-1),FIND("–",BD31)+1,LEN(BD31))</f>
        <v>118.6</v>
      </c>
      <c r="BH31" s="11" t="s">
        <v>22</v>
      </c>
      <c r="BI31" s="25" t="s">
        <v>22</v>
      </c>
      <c r="CD31" s="155"/>
      <c r="CH31" s="155"/>
      <c r="CV31" s="25"/>
      <c r="CW31" s="11" t="s">
        <v>909</v>
      </c>
      <c r="CZ31" s="25"/>
    </row>
    <row r="32" spans="1:105" s="11" customFormat="1">
      <c r="A32" s="173" t="s">
        <v>1520</v>
      </c>
      <c r="L32" s="25"/>
      <c r="N32" s="125"/>
      <c r="Z32" s="25"/>
      <c r="AE32" s="36"/>
      <c r="AI32" s="25"/>
      <c r="AJ32" s="11" t="s">
        <v>27</v>
      </c>
      <c r="AK32" s="11" t="s">
        <v>869</v>
      </c>
      <c r="AL32" s="11">
        <v>3</v>
      </c>
      <c r="AM32" s="17" t="s">
        <v>344</v>
      </c>
      <c r="AN32" s="11" t="s">
        <v>873</v>
      </c>
      <c r="AO32" s="17" t="s">
        <v>419</v>
      </c>
      <c r="AP32" s="17" t="s">
        <v>945</v>
      </c>
      <c r="AQ32" s="11" t="s">
        <v>23</v>
      </c>
      <c r="AR32" s="11" t="s">
        <v>23</v>
      </c>
      <c r="AS32" s="11" t="s">
        <v>486</v>
      </c>
      <c r="AT32" s="17" t="s">
        <v>62</v>
      </c>
      <c r="AU32" s="86" t="s">
        <v>494</v>
      </c>
      <c r="AV32" s="11" t="str">
        <f>MID(LEFT(AU32,FIND(" (",AU32)-1),FIND("/",AU32)+1,LEN(AU32))</f>
        <v>24</v>
      </c>
      <c r="AW32" s="18" t="str">
        <f>MID(LEFT(AU32,FIND("%",AU32)-1),FIND("(",AU32)+1,LEN(AU32))</f>
        <v>100</v>
      </c>
      <c r="AX32" s="11">
        <v>24</v>
      </c>
      <c r="AY32" s="58" t="s">
        <v>878</v>
      </c>
      <c r="AZ32" s="11" t="str">
        <f>LEFT(AY32,FIND(" ", AY32)-1)</f>
        <v>2.1</v>
      </c>
      <c r="BA32" s="11" t="str">
        <f>MID(LEFT(AY32,FIND("–",AY32)-1),FIND("(",AY32)+1,LEN(AY32))</f>
        <v>2.0</v>
      </c>
      <c r="BB32" s="11" t="str">
        <f>MID(LEFT(AY32,FIND(")",AY32)-1),FIND("–",AY32)+1,LEN(AY32))</f>
        <v>2.3</v>
      </c>
      <c r="BC32" s="11">
        <v>24</v>
      </c>
      <c r="BD32" s="58" t="s">
        <v>877</v>
      </c>
      <c r="BE32" s="11" t="str">
        <f>LEFT(BD32,FIND(" ", BD32)-1)</f>
        <v>211.2</v>
      </c>
      <c r="BF32" s="11" t="str">
        <f>MID(LEFT(BD32,FIND("–",BD32)-1),FIND("(",BD32)+1,LEN(BD32))</f>
        <v>158.9</v>
      </c>
      <c r="BG32" s="11" t="str">
        <f>MID(LEFT(BD32,FIND(")",BD32)-1),FIND("–",BD32)+1,LEN(BD32))</f>
        <v>280.6</v>
      </c>
      <c r="BH32" s="11" t="s">
        <v>22</v>
      </c>
      <c r="BI32" s="25" t="s">
        <v>22</v>
      </c>
      <c r="CD32" s="155"/>
      <c r="CH32" s="155"/>
      <c r="CV32" s="25"/>
      <c r="CZ32" s="25"/>
    </row>
    <row r="33" spans="1:105" s="11" customFormat="1">
      <c r="A33" s="173" t="s">
        <v>1520</v>
      </c>
      <c r="L33" s="25"/>
      <c r="N33" s="125"/>
      <c r="Z33" s="25"/>
      <c r="AE33" s="36"/>
      <c r="AI33" s="25"/>
      <c r="AJ33" s="11" t="s">
        <v>27</v>
      </c>
      <c r="AK33" s="11" t="s">
        <v>871</v>
      </c>
      <c r="AL33" s="11">
        <v>4</v>
      </c>
      <c r="AM33" s="17" t="s">
        <v>344</v>
      </c>
      <c r="AN33" s="11" t="s">
        <v>873</v>
      </c>
      <c r="AO33" s="17" t="s">
        <v>419</v>
      </c>
      <c r="AP33" s="17" t="s">
        <v>945</v>
      </c>
      <c r="AQ33" s="11" t="s">
        <v>23</v>
      </c>
      <c r="AR33" s="11" t="s">
        <v>23</v>
      </c>
      <c r="AS33" s="11" t="s">
        <v>486</v>
      </c>
      <c r="AT33" s="17" t="s">
        <v>62</v>
      </c>
      <c r="AU33" s="86" t="s">
        <v>494</v>
      </c>
      <c r="AV33" s="11" t="str">
        <f>MID(LEFT(AU33,FIND(" (",AU33)-1),FIND("/",AU33)+1,LEN(AU33))</f>
        <v>24</v>
      </c>
      <c r="AW33" s="18" t="str">
        <f>MID(LEFT(AU33,FIND("%",AU33)-1),FIND("(",AU33)+1,LEN(AU33))</f>
        <v>100</v>
      </c>
      <c r="AX33" s="11">
        <v>24</v>
      </c>
      <c r="AY33" s="58" t="s">
        <v>878</v>
      </c>
      <c r="AZ33" s="11" t="str">
        <f>LEFT(AY33,FIND(" ", AY33)-1)</f>
        <v>2.1</v>
      </c>
      <c r="BA33" s="11" t="str">
        <f>MID(LEFT(AY33,FIND("–",AY33)-1),FIND("(",AY33)+1,LEN(AY33))</f>
        <v>2.0</v>
      </c>
      <c r="BB33" s="11" t="str">
        <f>MID(LEFT(AY33,FIND(")",AY33)-1),FIND("–",AY33)+1,LEN(AY33))</f>
        <v>2.3</v>
      </c>
      <c r="BC33" s="11">
        <v>24</v>
      </c>
      <c r="BD33" s="58" t="s">
        <v>876</v>
      </c>
      <c r="BE33" s="11" t="str">
        <f>LEFT(BD33,FIND(" ", BD33)-1)</f>
        <v>228.7</v>
      </c>
      <c r="BF33" s="11" t="str">
        <f>MID(LEFT(BD33,FIND("–",BD33)-1),FIND("(",BD33)+1,LEN(BD33))</f>
        <v>186.1</v>
      </c>
      <c r="BG33" s="11" t="str">
        <f>MID(LEFT(BD33,FIND(")",BD33)-1),FIND("–",BD33)+1,LEN(BD33))</f>
        <v>281.1</v>
      </c>
      <c r="BH33" s="11" t="s">
        <v>22</v>
      </c>
      <c r="BI33" s="25" t="s">
        <v>22</v>
      </c>
      <c r="CD33" s="155"/>
      <c r="CH33" s="155"/>
      <c r="CV33" s="25"/>
      <c r="CZ33" s="25"/>
    </row>
    <row r="34" spans="1:105" s="11" customFormat="1">
      <c r="A34" s="173" t="s">
        <v>1520</v>
      </c>
      <c r="G34" s="12"/>
      <c r="H34" s="14"/>
      <c r="I34" s="10"/>
      <c r="J34" s="14"/>
      <c r="L34" s="24"/>
      <c r="N34" s="125"/>
      <c r="Z34" s="25"/>
      <c r="AE34" s="36"/>
      <c r="AI34" s="25"/>
      <c r="AJ34" s="11" t="s">
        <v>27</v>
      </c>
      <c r="AK34" s="11" t="s">
        <v>913</v>
      </c>
      <c r="AL34" s="11">
        <v>5</v>
      </c>
      <c r="AM34" s="17" t="s">
        <v>344</v>
      </c>
      <c r="AN34" s="11" t="s">
        <v>873</v>
      </c>
      <c r="AO34" s="17" t="s">
        <v>419</v>
      </c>
      <c r="AP34" s="17" t="s">
        <v>945</v>
      </c>
      <c r="AQ34" s="11" t="s">
        <v>23</v>
      </c>
      <c r="AR34" s="11" t="s">
        <v>23</v>
      </c>
      <c r="AS34" s="11" t="s">
        <v>486</v>
      </c>
      <c r="AT34" s="17" t="s">
        <v>62</v>
      </c>
      <c r="AU34" s="86" t="s">
        <v>883</v>
      </c>
      <c r="AV34" s="11" t="str">
        <f t="shared" ref="AV34" si="68">MID(LEFT(AU34,FIND(" (",AU34)-1),FIND("/",AU34)+1,LEN(AU34))</f>
        <v>23</v>
      </c>
      <c r="AW34" s="18" t="str">
        <f t="shared" ref="AW34" si="69">MID(LEFT(AU34,FIND("%",AU34)-1),FIND("(",AU34)+1,LEN(AU34))</f>
        <v>0</v>
      </c>
      <c r="AX34" s="11">
        <v>24</v>
      </c>
      <c r="AY34" s="58" t="s">
        <v>901</v>
      </c>
      <c r="AZ34" s="11" t="str">
        <f t="shared" ref="AZ34" si="70">LEFT(AY34,FIND(" ", AY34)-1)</f>
        <v>2.0</v>
      </c>
      <c r="BA34" s="11" t="str">
        <f t="shared" ref="BA34" si="71">MID(LEFT(AY34,FIND("–",AY34)-1),FIND("(",AY34)+1,LEN(AY34))</f>
        <v>2.0</v>
      </c>
      <c r="BB34" s="11" t="str">
        <f t="shared" ref="BB34" si="72">MID(LEFT(AY34,FIND(")",AY34)-1),FIND("–",AY34)+1,LEN(AY34))</f>
        <v>2.0</v>
      </c>
      <c r="BC34" s="11">
        <v>23</v>
      </c>
      <c r="BD34" s="58" t="s">
        <v>901</v>
      </c>
      <c r="BE34" s="11" t="str">
        <f t="shared" ref="BE34" si="73">LEFT(BD34,FIND(" ", BD34)-1)</f>
        <v>2.0</v>
      </c>
      <c r="BF34" s="11" t="str">
        <f t="shared" ref="BF34" si="74">MID(LEFT(BD34,FIND("–",BD34)-1),FIND("(",BD34)+1,LEN(BD34))</f>
        <v>2.0</v>
      </c>
      <c r="BG34" s="11" t="str">
        <f t="shared" ref="BG34" si="75">MID(LEFT(BD34,FIND(")",BD34)-1),FIND("–",BD34)+1,LEN(BD34))</f>
        <v>2.0</v>
      </c>
      <c r="BH34" s="11" t="s">
        <v>22</v>
      </c>
      <c r="BI34" s="25" t="s">
        <v>22</v>
      </c>
      <c r="CD34" s="155"/>
      <c r="CH34" s="155"/>
      <c r="CV34" s="25"/>
      <c r="CZ34" s="25"/>
    </row>
    <row r="35" spans="1:105" s="11" customFormat="1">
      <c r="A35" s="173" t="s">
        <v>1520</v>
      </c>
      <c r="L35" s="25"/>
      <c r="N35" s="125"/>
      <c r="Z35" s="25"/>
      <c r="AE35" s="36"/>
      <c r="AI35" s="25"/>
      <c r="AJ35" s="11" t="s">
        <v>27</v>
      </c>
      <c r="AK35" s="11" t="s">
        <v>868</v>
      </c>
      <c r="AL35" s="11">
        <v>6</v>
      </c>
      <c r="AM35" s="17" t="s">
        <v>344</v>
      </c>
      <c r="AN35" s="11" t="s">
        <v>873</v>
      </c>
      <c r="AO35" s="17" t="s">
        <v>419</v>
      </c>
      <c r="AP35" s="17" t="s">
        <v>945</v>
      </c>
      <c r="AQ35" s="11" t="s">
        <v>23</v>
      </c>
      <c r="AR35" s="11" t="s">
        <v>23</v>
      </c>
      <c r="AS35" s="11" t="s">
        <v>486</v>
      </c>
      <c r="AT35" s="17" t="s">
        <v>62</v>
      </c>
      <c r="AU35" s="86" t="s">
        <v>884</v>
      </c>
      <c r="AV35" s="11" t="str">
        <f t="shared" si="60"/>
        <v>23</v>
      </c>
      <c r="AW35" s="18" t="str">
        <f t="shared" si="61"/>
        <v>100</v>
      </c>
      <c r="AX35" s="11">
        <v>23</v>
      </c>
      <c r="AY35" s="58" t="s">
        <v>881</v>
      </c>
      <c r="AZ35" s="11" t="str">
        <f>LEFT(AY35,FIND(" ", AY35)-1)</f>
        <v>2.2</v>
      </c>
      <c r="BA35" s="11" t="str">
        <f>MID(LEFT(AY35,FIND("–",AY35)-1),FIND("(",AY35)+1,LEN(AY35))</f>
        <v>1.9</v>
      </c>
      <c r="BB35" s="11" t="str">
        <f>MID(LEFT(AY35,FIND(")",AY35)-1),FIND("–",AY35)+1,LEN(AY35))</f>
        <v>2.3</v>
      </c>
      <c r="BC35" s="11">
        <v>23</v>
      </c>
      <c r="BD35" s="58" t="s">
        <v>875</v>
      </c>
      <c r="BE35" s="11" t="str">
        <f t="shared" si="65"/>
        <v>80.7</v>
      </c>
      <c r="BF35" s="11" t="str">
        <f t="shared" si="66"/>
        <v>65.4</v>
      </c>
      <c r="BG35" s="11" t="str">
        <f t="shared" si="67"/>
        <v>99.6</v>
      </c>
      <c r="BH35" s="11" t="s">
        <v>22</v>
      </c>
      <c r="BI35" s="25" t="s">
        <v>22</v>
      </c>
      <c r="CD35" s="155"/>
      <c r="CH35" s="155"/>
      <c r="CV35" s="25"/>
      <c r="CZ35" s="25"/>
    </row>
    <row r="36" spans="1:105" s="11" customFormat="1">
      <c r="A36" s="173" t="s">
        <v>1520</v>
      </c>
      <c r="L36" s="25"/>
      <c r="N36" s="125"/>
      <c r="Z36" s="25"/>
      <c r="AE36" s="36"/>
      <c r="AI36" s="25"/>
      <c r="AJ36" s="11" t="s">
        <v>27</v>
      </c>
      <c r="AK36" s="11" t="s">
        <v>870</v>
      </c>
      <c r="AL36" s="11">
        <v>7</v>
      </c>
      <c r="AM36" s="17" t="s">
        <v>344</v>
      </c>
      <c r="AN36" s="11" t="s">
        <v>873</v>
      </c>
      <c r="AO36" s="17" t="s">
        <v>419</v>
      </c>
      <c r="AP36" s="17" t="s">
        <v>945</v>
      </c>
      <c r="AQ36" s="11" t="s">
        <v>23</v>
      </c>
      <c r="AR36" s="11" t="s">
        <v>23</v>
      </c>
      <c r="AS36" s="11" t="s">
        <v>486</v>
      </c>
      <c r="AT36" s="17" t="s">
        <v>62</v>
      </c>
      <c r="AU36" s="86" t="s">
        <v>494</v>
      </c>
      <c r="AV36" s="11" t="str">
        <f t="shared" si="60"/>
        <v>24</v>
      </c>
      <c r="AW36" s="18" t="str">
        <f t="shared" si="61"/>
        <v>100</v>
      </c>
      <c r="AX36" s="11">
        <v>24</v>
      </c>
      <c r="AY36" s="58" t="s">
        <v>880</v>
      </c>
      <c r="AZ36" s="11" t="str">
        <f>LEFT(AY36,FIND(" ", AY36)-1)</f>
        <v>2.5</v>
      </c>
      <c r="BA36" s="11" t="str">
        <f>MID(LEFT(AY36,FIND("–",AY36)-1),FIND("(",AY36)+1,LEN(AY36))</f>
        <v>2.1</v>
      </c>
      <c r="BB36" s="11" t="str">
        <f>MID(LEFT(AY36,FIND(")",AY36)-1),FIND("–",AY36)+1,LEN(AY36))</f>
        <v>2.9</v>
      </c>
      <c r="BC36" s="11">
        <v>24</v>
      </c>
      <c r="BD36" s="58" t="s">
        <v>887</v>
      </c>
      <c r="BE36" s="11" t="str">
        <f t="shared" si="65"/>
        <v>131.5</v>
      </c>
      <c r="BF36" s="11" t="str">
        <f t="shared" si="66"/>
        <v>108.2</v>
      </c>
      <c r="BG36" s="11" t="str">
        <f t="shared" si="67"/>
        <v>159.7</v>
      </c>
      <c r="BH36" s="11" t="s">
        <v>22</v>
      </c>
      <c r="BI36" s="25" t="s">
        <v>22</v>
      </c>
      <c r="CD36" s="155"/>
      <c r="CH36" s="155"/>
      <c r="CV36" s="25"/>
      <c r="CZ36" s="25"/>
    </row>
    <row r="37" spans="1:105" s="11" customFormat="1">
      <c r="A37" s="173" t="s">
        <v>1520</v>
      </c>
      <c r="L37" s="25"/>
      <c r="N37" s="125"/>
      <c r="Z37" s="25"/>
      <c r="AE37" s="36"/>
      <c r="AI37" s="25"/>
      <c r="AJ37" s="11" t="s">
        <v>27</v>
      </c>
      <c r="AK37" s="11" t="s">
        <v>872</v>
      </c>
      <c r="AL37" s="11">
        <v>8</v>
      </c>
      <c r="AM37" s="17" t="s">
        <v>344</v>
      </c>
      <c r="AN37" s="11" t="s">
        <v>873</v>
      </c>
      <c r="AO37" s="17" t="s">
        <v>419</v>
      </c>
      <c r="AP37" s="17" t="s">
        <v>945</v>
      </c>
      <c r="AQ37" s="11" t="s">
        <v>23</v>
      </c>
      <c r="AR37" s="11" t="s">
        <v>23</v>
      </c>
      <c r="AS37" s="11" t="s">
        <v>486</v>
      </c>
      <c r="AT37" s="17" t="s">
        <v>62</v>
      </c>
      <c r="AU37" s="86" t="s">
        <v>884</v>
      </c>
      <c r="AV37" s="11" t="str">
        <f t="shared" si="60"/>
        <v>23</v>
      </c>
      <c r="AW37" s="18" t="str">
        <f t="shared" si="61"/>
        <v>100</v>
      </c>
      <c r="AX37" s="11">
        <v>24</v>
      </c>
      <c r="AY37" s="58" t="s">
        <v>882</v>
      </c>
      <c r="AZ37" s="11" t="str">
        <f t="shared" si="62"/>
        <v>2.3</v>
      </c>
      <c r="BA37" s="11" t="str">
        <f t="shared" si="63"/>
        <v>2.0</v>
      </c>
      <c r="BB37" s="11" t="str">
        <f t="shared" si="64"/>
        <v>2.6</v>
      </c>
      <c r="BC37" s="11">
        <v>23</v>
      </c>
      <c r="BD37" s="58" t="s">
        <v>1259</v>
      </c>
      <c r="BE37" s="11" t="str">
        <f t="shared" si="65"/>
        <v>170.9</v>
      </c>
      <c r="BF37" s="11" t="str">
        <f t="shared" si="66"/>
        <v>133.0</v>
      </c>
      <c r="BG37" s="11" t="str">
        <f t="shared" si="67"/>
        <v>219.5</v>
      </c>
      <c r="BH37" s="11" t="s">
        <v>22</v>
      </c>
      <c r="BI37" s="25" t="s">
        <v>22</v>
      </c>
      <c r="CD37" s="155"/>
      <c r="CH37" s="155"/>
      <c r="CV37" s="25"/>
      <c r="CZ37" s="25"/>
    </row>
    <row r="38" spans="1:105" s="11" customFormat="1">
      <c r="A38" s="173" t="s">
        <v>1520</v>
      </c>
      <c r="L38" s="25"/>
      <c r="N38" s="125"/>
      <c r="Z38" s="25"/>
      <c r="AE38" s="36"/>
      <c r="AI38" s="25"/>
      <c r="AJ38" s="11" t="s">
        <v>60</v>
      </c>
      <c r="AK38" s="11" t="s">
        <v>22</v>
      </c>
      <c r="AL38" s="11" t="s">
        <v>22</v>
      </c>
      <c r="AM38" s="11" t="s">
        <v>26</v>
      </c>
      <c r="AN38" s="11" t="s">
        <v>22</v>
      </c>
      <c r="AO38" s="11" t="s">
        <v>22</v>
      </c>
      <c r="AP38" s="11" t="s">
        <v>22</v>
      </c>
      <c r="AQ38" s="11" t="s">
        <v>23</v>
      </c>
      <c r="AR38" s="11" t="s">
        <v>23</v>
      </c>
      <c r="AS38" s="11" t="s">
        <v>22</v>
      </c>
      <c r="AT38" s="11" t="s">
        <v>22</v>
      </c>
      <c r="AU38" s="84" t="s">
        <v>22</v>
      </c>
      <c r="AV38" s="11" t="s">
        <v>22</v>
      </c>
      <c r="AW38" s="11" t="s">
        <v>22</v>
      </c>
      <c r="AX38" s="11" t="s">
        <v>22</v>
      </c>
      <c r="AY38" s="11" t="s">
        <v>22</v>
      </c>
      <c r="AZ38" s="11" t="s">
        <v>22</v>
      </c>
      <c r="BA38" s="11" t="s">
        <v>22</v>
      </c>
      <c r="BB38" s="11" t="s">
        <v>22</v>
      </c>
      <c r="BC38" s="11" t="s">
        <v>22</v>
      </c>
      <c r="BD38" s="11" t="s">
        <v>22</v>
      </c>
      <c r="BE38" s="11" t="s">
        <v>22</v>
      </c>
      <c r="BF38" s="11" t="s">
        <v>22</v>
      </c>
      <c r="BG38" s="11" t="s">
        <v>22</v>
      </c>
      <c r="BH38" s="11" t="s">
        <v>22</v>
      </c>
      <c r="BI38" s="25" t="s">
        <v>22</v>
      </c>
      <c r="CD38" s="155"/>
      <c r="CH38" s="155"/>
      <c r="CV38" s="25"/>
      <c r="CZ38" s="25"/>
    </row>
    <row r="40" spans="1:105" s="94" customFormat="1">
      <c r="A40" s="93" t="s">
        <v>1521</v>
      </c>
      <c r="B40" s="94" t="s">
        <v>853</v>
      </c>
      <c r="C40" s="94" t="s">
        <v>34</v>
      </c>
      <c r="D40" s="94" t="s">
        <v>854</v>
      </c>
      <c r="E40" s="94" t="s">
        <v>11</v>
      </c>
      <c r="F40" s="94" t="s">
        <v>2312</v>
      </c>
      <c r="G40" s="93" t="s">
        <v>855</v>
      </c>
      <c r="H40" s="95" t="s">
        <v>856</v>
      </c>
      <c r="I40" s="93" t="s">
        <v>1170</v>
      </c>
      <c r="J40" s="95" t="s">
        <v>858</v>
      </c>
      <c r="K40" s="94" t="s">
        <v>859</v>
      </c>
      <c r="L40" s="96">
        <v>44119</v>
      </c>
      <c r="M40" s="94" t="s">
        <v>525</v>
      </c>
      <c r="N40" s="126">
        <v>43969</v>
      </c>
      <c r="O40" s="94" t="s">
        <v>24</v>
      </c>
      <c r="P40" s="94" t="s">
        <v>24</v>
      </c>
      <c r="Q40" s="94" t="s">
        <v>236</v>
      </c>
      <c r="R40" s="94" t="s">
        <v>89</v>
      </c>
      <c r="S40" s="94" t="s">
        <v>48</v>
      </c>
      <c r="T40" s="94" t="s">
        <v>23</v>
      </c>
      <c r="U40" s="94" t="s">
        <v>23</v>
      </c>
      <c r="V40" s="94">
        <v>448</v>
      </c>
      <c r="W40" s="94" t="s">
        <v>24</v>
      </c>
      <c r="X40" s="94" t="s">
        <v>369</v>
      </c>
      <c r="Y40" s="97" t="s">
        <v>888</v>
      </c>
      <c r="Z40" s="98" t="s">
        <v>889</v>
      </c>
      <c r="AA40" s="94" t="s">
        <v>863</v>
      </c>
      <c r="AB40" s="94" t="s">
        <v>890</v>
      </c>
      <c r="AC40" s="94" t="s">
        <v>127</v>
      </c>
      <c r="AD40" s="94" t="s">
        <v>1312</v>
      </c>
      <c r="AE40" s="99" t="s">
        <v>891</v>
      </c>
      <c r="AF40" s="94" t="s">
        <v>137</v>
      </c>
      <c r="AG40" s="94" t="s">
        <v>1004</v>
      </c>
      <c r="AH40" s="94" t="s">
        <v>451</v>
      </c>
      <c r="AI40" s="98" t="s">
        <v>22</v>
      </c>
      <c r="AJ40" s="94" t="s">
        <v>27</v>
      </c>
      <c r="AK40" s="94" t="s">
        <v>105</v>
      </c>
      <c r="AL40" s="94">
        <v>1</v>
      </c>
      <c r="AM40" s="97" t="s">
        <v>344</v>
      </c>
      <c r="AN40" s="94" t="s">
        <v>873</v>
      </c>
      <c r="AO40" s="97" t="s">
        <v>419</v>
      </c>
      <c r="AP40" s="97" t="s">
        <v>945</v>
      </c>
      <c r="AQ40" s="94" t="s">
        <v>23</v>
      </c>
      <c r="AR40" s="94" t="s">
        <v>23</v>
      </c>
      <c r="AS40" s="94" t="s">
        <v>896</v>
      </c>
      <c r="AT40" s="97" t="s">
        <v>62</v>
      </c>
      <c r="AU40" s="100" t="s">
        <v>902</v>
      </c>
      <c r="AV40" s="94" t="str">
        <f t="shared" ref="AV40:AV44" si="76">MID(LEFT(AU40,FIND(" (",AU40)-1),FIND("/",AU40)+1,LEN(AU40))</f>
        <v>83</v>
      </c>
      <c r="AW40" s="101" t="str">
        <f t="shared" ref="AW40:AW44" si="77">MID(LEFT(AU40,FIND("%",AU40)-1),FIND("(",AU40)+1,LEN(AU40))</f>
        <v>0</v>
      </c>
      <c r="AX40" s="94">
        <f>28*4</f>
        <v>112</v>
      </c>
      <c r="AY40" s="102" t="s">
        <v>901</v>
      </c>
      <c r="AZ40" s="94" t="str">
        <f t="shared" ref="AZ40:AZ42" si="78">LEFT(AY40,FIND(" ", AY40)-1)</f>
        <v>2.0</v>
      </c>
      <c r="BA40" s="94" t="str">
        <f t="shared" ref="BA40:BA42" si="79">MID(LEFT(AY40,FIND("–",AY40)-1),FIND("(",AY40)+1,LEN(AY40))</f>
        <v>2.0</v>
      </c>
      <c r="BB40" s="94" t="str">
        <f t="shared" ref="BB40:BB42" si="80">MID(LEFT(AY40,FIND(")",AY40)-1),FIND("–",AY40)+1,LEN(AY40))</f>
        <v>2.0</v>
      </c>
      <c r="BC40" s="94">
        <v>83</v>
      </c>
      <c r="BD40" s="102" t="s">
        <v>901</v>
      </c>
      <c r="BE40" s="94" t="str">
        <f t="shared" ref="BE40:BE44" si="81">LEFT(BD40,FIND(" ", BD40)-1)</f>
        <v>2.0</v>
      </c>
      <c r="BF40" s="94" t="str">
        <f t="shared" ref="BF40:BF44" si="82">MID(LEFT(BD40,FIND("–",BD40)-1),FIND("(",BD40)+1,LEN(BD40))</f>
        <v>2.0</v>
      </c>
      <c r="BG40" s="94" t="str">
        <f t="shared" ref="BG40:BG44" si="83">MID(LEFT(BD40,FIND(")",BD40)-1),FIND("–",BD40)+1,LEN(BD40))</f>
        <v>2.0</v>
      </c>
      <c r="BH40" s="94" t="s">
        <v>22</v>
      </c>
      <c r="BI40" s="98" t="s">
        <v>22</v>
      </c>
      <c r="BJ40" s="94" t="s">
        <v>26</v>
      </c>
      <c r="BK40" s="94" t="s">
        <v>22</v>
      </c>
      <c r="BL40" s="94" t="s">
        <v>22</v>
      </c>
      <c r="BM40" s="94" t="s">
        <v>22</v>
      </c>
      <c r="BN40" s="94" t="s">
        <v>22</v>
      </c>
      <c r="BO40" s="94" t="s">
        <v>22</v>
      </c>
      <c r="BP40" s="94" t="s">
        <v>22</v>
      </c>
      <c r="BQ40" s="94" t="s">
        <v>22</v>
      </c>
      <c r="BR40" s="94" t="s">
        <v>22</v>
      </c>
      <c r="BS40" s="94" t="s">
        <v>22</v>
      </c>
      <c r="BT40" s="94" t="s">
        <v>22</v>
      </c>
      <c r="BU40" s="94" t="s">
        <v>22</v>
      </c>
      <c r="BV40" s="94" t="s">
        <v>22</v>
      </c>
      <c r="BW40" s="94" t="s">
        <v>22</v>
      </c>
      <c r="BX40" s="94" t="s">
        <v>22</v>
      </c>
      <c r="BY40" s="94" t="s">
        <v>22</v>
      </c>
      <c r="BZ40" s="94" t="s">
        <v>22</v>
      </c>
      <c r="CA40" s="94" t="s">
        <v>22</v>
      </c>
      <c r="CB40" s="94" t="s">
        <v>22</v>
      </c>
      <c r="CC40" s="94" t="s">
        <v>22</v>
      </c>
      <c r="CD40" s="103" t="s">
        <v>22</v>
      </c>
      <c r="CE40" s="94" t="s">
        <v>22</v>
      </c>
      <c r="CF40" s="94" t="s">
        <v>22</v>
      </c>
      <c r="CG40" s="94" t="s">
        <v>22</v>
      </c>
      <c r="CH40" s="103" t="s">
        <v>26</v>
      </c>
      <c r="CI40" s="94" t="s">
        <v>22</v>
      </c>
      <c r="CJ40" s="94" t="s">
        <v>22</v>
      </c>
      <c r="CK40" s="94" t="s">
        <v>22</v>
      </c>
      <c r="CL40" s="94" t="s">
        <v>22</v>
      </c>
      <c r="CM40" s="94" t="s">
        <v>22</v>
      </c>
      <c r="CN40" s="94" t="s">
        <v>22</v>
      </c>
      <c r="CO40" s="94" t="s">
        <v>22</v>
      </c>
      <c r="CP40" s="94" t="s">
        <v>22</v>
      </c>
      <c r="CQ40" s="94" t="s">
        <v>22</v>
      </c>
      <c r="CR40" s="94" t="s">
        <v>22</v>
      </c>
      <c r="CS40" s="94" t="s">
        <v>22</v>
      </c>
      <c r="CT40" s="94" t="s">
        <v>22</v>
      </c>
      <c r="CU40" s="94" t="s">
        <v>22</v>
      </c>
      <c r="CV40" s="98" t="s">
        <v>22</v>
      </c>
      <c r="CW40" s="94" t="s">
        <v>907</v>
      </c>
      <c r="CX40" s="94" t="s">
        <v>22</v>
      </c>
      <c r="CY40" s="94" t="s">
        <v>910</v>
      </c>
      <c r="CZ40" s="98" t="s">
        <v>24</v>
      </c>
      <c r="DA40" s="94" t="s">
        <v>68</v>
      </c>
    </row>
    <row r="41" spans="1:105" s="11" customFormat="1">
      <c r="A41" s="173" t="s">
        <v>1521</v>
      </c>
      <c r="G41" s="12"/>
      <c r="H41" s="14"/>
      <c r="I41" s="10"/>
      <c r="J41" s="14"/>
      <c r="L41" s="24"/>
      <c r="N41" s="125"/>
      <c r="Z41" s="25"/>
      <c r="AE41" s="36"/>
      <c r="AI41" s="25"/>
      <c r="AJ41" s="11" t="s">
        <v>27</v>
      </c>
      <c r="AK41" s="11" t="s">
        <v>892</v>
      </c>
      <c r="AL41" s="11">
        <v>2</v>
      </c>
      <c r="AM41" s="17" t="s">
        <v>344</v>
      </c>
      <c r="AN41" s="11" t="s">
        <v>873</v>
      </c>
      <c r="AO41" s="17" t="s">
        <v>419</v>
      </c>
      <c r="AP41" s="17" t="s">
        <v>945</v>
      </c>
      <c r="AQ41" s="11" t="s">
        <v>23</v>
      </c>
      <c r="AR41" s="11" t="s">
        <v>23</v>
      </c>
      <c r="AS41" s="11" t="s">
        <v>896</v>
      </c>
      <c r="AT41" s="17" t="s">
        <v>62</v>
      </c>
      <c r="AU41" s="86" t="s">
        <v>903</v>
      </c>
      <c r="AV41" s="11" t="str">
        <f t="shared" si="76"/>
        <v>84</v>
      </c>
      <c r="AW41" s="18" t="str">
        <f t="shared" si="77"/>
        <v>100</v>
      </c>
      <c r="AX41" s="11">
        <v>84</v>
      </c>
      <c r="AY41" s="58" t="s">
        <v>901</v>
      </c>
      <c r="AZ41" s="11" t="str">
        <f t="shared" si="78"/>
        <v>2.0</v>
      </c>
      <c r="BA41" s="11" t="str">
        <f t="shared" si="79"/>
        <v>2.0</v>
      </c>
      <c r="BB41" s="11" t="str">
        <f t="shared" si="80"/>
        <v>2.0</v>
      </c>
      <c r="BC41" s="11">
        <v>84</v>
      </c>
      <c r="BD41" s="58" t="s">
        <v>897</v>
      </c>
      <c r="BE41" s="11" t="str">
        <f t="shared" si="81"/>
        <v>14.7</v>
      </c>
      <c r="BF41" s="11" t="str">
        <f t="shared" si="82"/>
        <v>11.6</v>
      </c>
      <c r="BG41" s="11" t="str">
        <f t="shared" si="83"/>
        <v>18.8</v>
      </c>
      <c r="BH41" s="11" t="s">
        <v>22</v>
      </c>
      <c r="BI41" s="25" t="s">
        <v>22</v>
      </c>
      <c r="CD41" s="155"/>
      <c r="CH41" s="155"/>
      <c r="CV41" s="25"/>
      <c r="CZ41" s="25"/>
    </row>
    <row r="42" spans="1:105" s="11" customFormat="1">
      <c r="A42" s="173" t="s">
        <v>1521</v>
      </c>
      <c r="G42" s="12"/>
      <c r="H42" s="14"/>
      <c r="I42" s="10"/>
      <c r="J42" s="14"/>
      <c r="L42" s="24"/>
      <c r="N42" s="125"/>
      <c r="Z42" s="25"/>
      <c r="AE42" s="36"/>
      <c r="AI42" s="25"/>
      <c r="AJ42" s="11" t="s">
        <v>27</v>
      </c>
      <c r="AK42" s="11" t="s">
        <v>894</v>
      </c>
      <c r="AL42" s="11">
        <v>3</v>
      </c>
      <c r="AM42" s="17" t="s">
        <v>344</v>
      </c>
      <c r="AN42" s="11" t="s">
        <v>873</v>
      </c>
      <c r="AO42" s="17" t="s">
        <v>419</v>
      </c>
      <c r="AP42" s="17" t="s">
        <v>945</v>
      </c>
      <c r="AQ42" s="11" t="s">
        <v>23</v>
      </c>
      <c r="AR42" s="11" t="s">
        <v>23</v>
      </c>
      <c r="AS42" s="11" t="s">
        <v>896</v>
      </c>
      <c r="AT42" s="17" t="s">
        <v>62</v>
      </c>
      <c r="AU42" s="86" t="s">
        <v>498</v>
      </c>
      <c r="AV42" s="11" t="str">
        <f t="shared" si="76"/>
        <v>42</v>
      </c>
      <c r="AW42" s="18" t="str">
        <f t="shared" si="77"/>
        <v>100</v>
      </c>
      <c r="AX42" s="11">
        <v>84</v>
      </c>
      <c r="AY42" s="58" t="s">
        <v>879</v>
      </c>
      <c r="AZ42" s="11" t="str">
        <f t="shared" si="78"/>
        <v>2.1</v>
      </c>
      <c r="BA42" s="11" t="str">
        <f t="shared" si="79"/>
        <v>2.0</v>
      </c>
      <c r="BB42" s="11" t="str">
        <f t="shared" si="80"/>
        <v>2.2</v>
      </c>
      <c r="BC42" s="11">
        <v>42</v>
      </c>
      <c r="BD42" s="58" t="s">
        <v>906</v>
      </c>
      <c r="BE42" s="11" t="str">
        <f t="shared" si="81"/>
        <v>169.5</v>
      </c>
      <c r="BF42" s="11" t="str">
        <f t="shared" si="82"/>
        <v>132.2</v>
      </c>
      <c r="BG42" s="11" t="str">
        <f t="shared" si="83"/>
        <v>217.1</v>
      </c>
      <c r="BH42" s="11" t="s">
        <v>22</v>
      </c>
      <c r="BI42" s="25" t="s">
        <v>22</v>
      </c>
      <c r="CD42" s="155"/>
      <c r="CH42" s="155"/>
      <c r="CV42" s="25"/>
      <c r="CZ42" s="25"/>
    </row>
    <row r="43" spans="1:105" s="11" customFormat="1">
      <c r="A43" s="173" t="s">
        <v>1521</v>
      </c>
      <c r="L43" s="25"/>
      <c r="N43" s="125"/>
      <c r="Z43" s="25"/>
      <c r="AE43" s="36"/>
      <c r="AI43" s="25"/>
      <c r="AJ43" s="11" t="s">
        <v>27</v>
      </c>
      <c r="AK43" s="11" t="s">
        <v>893</v>
      </c>
      <c r="AL43" s="11">
        <v>4</v>
      </c>
      <c r="AM43" s="17" t="s">
        <v>344</v>
      </c>
      <c r="AN43" s="11" t="s">
        <v>873</v>
      </c>
      <c r="AO43" s="17" t="s">
        <v>419</v>
      </c>
      <c r="AP43" s="17" t="s">
        <v>945</v>
      </c>
      <c r="AQ43" s="11" t="s">
        <v>23</v>
      </c>
      <c r="AR43" s="11" t="s">
        <v>23</v>
      </c>
      <c r="AS43" s="11" t="s">
        <v>896</v>
      </c>
      <c r="AT43" s="17" t="s">
        <v>62</v>
      </c>
      <c r="AU43" s="86" t="s">
        <v>904</v>
      </c>
      <c r="AV43" s="11" t="str">
        <f t="shared" si="76"/>
        <v>39</v>
      </c>
      <c r="AW43" s="18" t="str">
        <f t="shared" si="77"/>
        <v>100</v>
      </c>
      <c r="AX43" s="11">
        <v>84</v>
      </c>
      <c r="AY43" s="58" t="s">
        <v>900</v>
      </c>
      <c r="AZ43" s="11" t="str">
        <f>LEFT(AY43,FIND(" ", AY43)-1)</f>
        <v>2.1</v>
      </c>
      <c r="BA43" s="11" t="str">
        <f>MID(LEFT(AY43,FIND("–",AY43)-1),FIND("(",AY43)+1,LEN(AY43))</f>
        <v>2.0</v>
      </c>
      <c r="BB43" s="11" t="str">
        <f>MID(LEFT(AY43,FIND(")",AY43)-1),FIND("–",AY43)+1,LEN(AY43))</f>
        <v>2.1</v>
      </c>
      <c r="BC43" s="11">
        <v>39</v>
      </c>
      <c r="BD43" s="58" t="s">
        <v>898</v>
      </c>
      <c r="BE43" s="11" t="str">
        <f t="shared" si="81"/>
        <v>282.7</v>
      </c>
      <c r="BF43" s="11" t="str">
        <f t="shared" si="82"/>
        <v>221.2</v>
      </c>
      <c r="BG43" s="11" t="str">
        <f t="shared" si="83"/>
        <v>361.4</v>
      </c>
      <c r="BH43" s="11" t="s">
        <v>22</v>
      </c>
      <c r="BI43" s="25" t="s">
        <v>22</v>
      </c>
      <c r="CD43" s="155"/>
      <c r="CH43" s="155"/>
      <c r="CV43" s="25"/>
      <c r="CZ43" s="25"/>
    </row>
    <row r="44" spans="1:105" s="11" customFormat="1">
      <c r="A44" s="173" t="s">
        <v>1521</v>
      </c>
      <c r="L44" s="25"/>
      <c r="N44" s="125"/>
      <c r="Z44" s="25"/>
      <c r="AE44" s="36"/>
      <c r="AI44" s="25"/>
      <c r="AJ44" s="11" t="s">
        <v>27</v>
      </c>
      <c r="AK44" s="11" t="s">
        <v>895</v>
      </c>
      <c r="AL44" s="11">
        <v>5</v>
      </c>
      <c r="AM44" s="17" t="s">
        <v>344</v>
      </c>
      <c r="AN44" s="11" t="s">
        <v>873</v>
      </c>
      <c r="AO44" s="17" t="s">
        <v>419</v>
      </c>
      <c r="AP44" s="17" t="s">
        <v>945</v>
      </c>
      <c r="AQ44" s="11" t="s">
        <v>23</v>
      </c>
      <c r="AR44" s="11" t="s">
        <v>23</v>
      </c>
      <c r="AS44" s="11" t="s">
        <v>896</v>
      </c>
      <c r="AT44" s="17" t="s">
        <v>62</v>
      </c>
      <c r="AU44" s="86" t="s">
        <v>905</v>
      </c>
      <c r="AV44" s="11" t="str">
        <f t="shared" si="76"/>
        <v>83</v>
      </c>
      <c r="AW44" s="18" t="str">
        <f t="shared" si="77"/>
        <v>100</v>
      </c>
      <c r="AX44" s="11">
        <v>84</v>
      </c>
      <c r="AY44" s="58" t="s">
        <v>901</v>
      </c>
      <c r="AZ44" s="11" t="str">
        <f>LEFT(AY44,FIND(" ", AY44)-1)</f>
        <v>2.0</v>
      </c>
      <c r="BA44" s="11" t="str">
        <f>MID(LEFT(AY44,FIND("–",AY44)-1),FIND("(",AY44)+1,LEN(AY44))</f>
        <v>2.0</v>
      </c>
      <c r="BB44" s="11" t="str">
        <f>MID(LEFT(AY44,FIND(")",AY44)-1),FIND("–",AY44)+1,LEN(AY44))</f>
        <v>2.0</v>
      </c>
      <c r="BC44" s="11">
        <v>83</v>
      </c>
      <c r="BD44" s="58" t="s">
        <v>899</v>
      </c>
      <c r="BE44" s="11" t="str">
        <f t="shared" si="81"/>
        <v>218.0</v>
      </c>
      <c r="BF44" s="11" t="str">
        <f t="shared" si="82"/>
        <v>181.8</v>
      </c>
      <c r="BG44" s="11" t="str">
        <f t="shared" si="83"/>
        <v>261.3</v>
      </c>
      <c r="BH44" s="11" t="s">
        <v>22</v>
      </c>
      <c r="BI44" s="25" t="s">
        <v>22</v>
      </c>
      <c r="CD44" s="155"/>
      <c r="CH44" s="155"/>
      <c r="CV44" s="25"/>
      <c r="CZ44" s="25"/>
    </row>
    <row r="45" spans="1:105" s="11" customFormat="1">
      <c r="A45" s="173" t="s">
        <v>1521</v>
      </c>
      <c r="L45" s="25"/>
      <c r="N45" s="125"/>
      <c r="Z45" s="25"/>
      <c r="AE45" s="36"/>
      <c r="AI45" s="25"/>
      <c r="AJ45" s="11" t="s">
        <v>60</v>
      </c>
      <c r="AK45" s="11" t="s">
        <v>22</v>
      </c>
      <c r="AL45" s="11" t="s">
        <v>22</v>
      </c>
      <c r="AM45" s="11" t="s">
        <v>26</v>
      </c>
      <c r="AN45" s="11" t="s">
        <v>22</v>
      </c>
      <c r="AO45" s="11" t="s">
        <v>22</v>
      </c>
      <c r="AP45" s="11" t="s">
        <v>22</v>
      </c>
      <c r="AQ45" s="11" t="s">
        <v>23</v>
      </c>
      <c r="AR45" s="11" t="s">
        <v>23</v>
      </c>
      <c r="AS45" s="11" t="s">
        <v>22</v>
      </c>
      <c r="AT45" s="11" t="s">
        <v>22</v>
      </c>
      <c r="AU45" s="84" t="s">
        <v>22</v>
      </c>
      <c r="AV45" s="11" t="s">
        <v>22</v>
      </c>
      <c r="AW45" s="11" t="s">
        <v>22</v>
      </c>
      <c r="AX45" s="11" t="s">
        <v>22</v>
      </c>
      <c r="AY45" s="11" t="s">
        <v>22</v>
      </c>
      <c r="AZ45" s="11" t="s">
        <v>22</v>
      </c>
      <c r="BA45" s="11" t="s">
        <v>22</v>
      </c>
      <c r="BB45" s="11" t="s">
        <v>22</v>
      </c>
      <c r="BC45" s="11" t="s">
        <v>22</v>
      </c>
      <c r="BD45" s="11" t="s">
        <v>22</v>
      </c>
      <c r="BE45" s="11" t="s">
        <v>22</v>
      </c>
      <c r="BF45" s="11" t="s">
        <v>22</v>
      </c>
      <c r="BG45" s="11" t="s">
        <v>22</v>
      </c>
      <c r="BH45" s="11" t="s">
        <v>22</v>
      </c>
      <c r="BI45" s="25" t="s">
        <v>22</v>
      </c>
      <c r="CD45" s="155"/>
      <c r="CH45" s="155"/>
      <c r="CV45" s="25"/>
      <c r="CZ45" s="25"/>
    </row>
    <row r="47" spans="1:105" s="94" customFormat="1">
      <c r="A47" s="93" t="s">
        <v>1532</v>
      </c>
      <c r="B47" s="94" t="s">
        <v>1529</v>
      </c>
      <c r="C47" s="94" t="s">
        <v>34</v>
      </c>
      <c r="D47" s="94" t="s">
        <v>2198</v>
      </c>
      <c r="E47" s="94" t="s">
        <v>10</v>
      </c>
      <c r="F47" s="94" t="s">
        <v>2312</v>
      </c>
      <c r="G47" s="93" t="s">
        <v>1530</v>
      </c>
      <c r="H47" s="114" t="s">
        <v>1531</v>
      </c>
      <c r="I47" s="93" t="s">
        <v>1845</v>
      </c>
      <c r="J47" s="95" t="s">
        <v>1846</v>
      </c>
      <c r="K47" s="94" t="s">
        <v>1847</v>
      </c>
      <c r="L47" s="96">
        <v>44217</v>
      </c>
      <c r="M47" s="94" t="s">
        <v>527</v>
      </c>
      <c r="N47" s="126">
        <v>44025</v>
      </c>
      <c r="O47" s="94" t="s">
        <v>24</v>
      </c>
      <c r="P47" s="94" t="s">
        <v>24</v>
      </c>
      <c r="Q47" s="94" t="s">
        <v>236</v>
      </c>
      <c r="R47" s="94" t="s">
        <v>1533</v>
      </c>
      <c r="S47" s="94" t="s">
        <v>48</v>
      </c>
      <c r="T47" s="94" t="s">
        <v>23</v>
      </c>
      <c r="U47" s="94" t="s">
        <v>23</v>
      </c>
      <c r="V47" s="94">
        <v>375</v>
      </c>
      <c r="W47" s="94" t="s">
        <v>24</v>
      </c>
      <c r="X47" s="94" t="s">
        <v>135</v>
      </c>
      <c r="Y47" s="94" t="s">
        <v>1848</v>
      </c>
      <c r="Z47" s="98" t="s">
        <v>1849</v>
      </c>
      <c r="AA47" s="94" t="s">
        <v>1535</v>
      </c>
      <c r="AB47" s="94" t="s">
        <v>1534</v>
      </c>
      <c r="AC47" s="94" t="s">
        <v>127</v>
      </c>
      <c r="AD47" s="94" t="s">
        <v>1536</v>
      </c>
      <c r="AE47" s="99" t="s">
        <v>1537</v>
      </c>
      <c r="AF47" s="94" t="s">
        <v>137</v>
      </c>
      <c r="AG47" s="94" t="s">
        <v>451</v>
      </c>
      <c r="AH47" s="94" t="s">
        <v>451</v>
      </c>
      <c r="AI47" s="98" t="s">
        <v>22</v>
      </c>
      <c r="AJ47" s="94" t="s">
        <v>27</v>
      </c>
      <c r="AK47" s="94" t="s">
        <v>1541</v>
      </c>
      <c r="AL47" s="94">
        <v>1</v>
      </c>
      <c r="AM47" s="94" t="s">
        <v>1528</v>
      </c>
      <c r="AN47" s="94" t="s">
        <v>44</v>
      </c>
      <c r="AO47" s="97" t="s">
        <v>78</v>
      </c>
      <c r="AP47" s="97" t="s">
        <v>948</v>
      </c>
      <c r="AQ47" s="94" t="s">
        <v>23</v>
      </c>
      <c r="AR47" s="94" t="s">
        <v>23</v>
      </c>
      <c r="AS47" s="94" t="s">
        <v>486</v>
      </c>
      <c r="AT47" s="97" t="s">
        <v>62</v>
      </c>
      <c r="AU47" s="183" t="s">
        <v>1857</v>
      </c>
      <c r="AV47" s="94">
        <v>73</v>
      </c>
      <c r="AW47" s="94">
        <v>66</v>
      </c>
      <c r="AX47" s="94">
        <v>73</v>
      </c>
      <c r="AY47" s="102" t="s">
        <v>1543</v>
      </c>
      <c r="AZ47" s="94" t="str">
        <f t="shared" ref="AZ47" si="84">LEFT(AY47,FIND(" ", AY47)-1)</f>
        <v>500</v>
      </c>
      <c r="BA47" s="94" t="str">
        <f t="shared" ref="BA47" si="85">MID(LEFT(AY47,FIND("–",AY47)-1),FIND("(",AY47)+1,LEN(AY47))</f>
        <v>500</v>
      </c>
      <c r="BB47" s="94" t="str">
        <f t="shared" ref="BB47" si="86">MID(LEFT(AY47,FIND(")",AY47)-1),FIND("–",AY47)+1,LEN(AY47))</f>
        <v>500</v>
      </c>
      <c r="BC47" s="94">
        <v>73</v>
      </c>
      <c r="BD47" s="102" t="s">
        <v>1851</v>
      </c>
      <c r="BE47" s="94" t="str">
        <f t="shared" ref="BE47" si="87">LEFT(BD47,FIND(" ", BD47)-1)</f>
        <v>2,000.0</v>
      </c>
      <c r="BF47" s="94" t="str">
        <f t="shared" ref="BF47" si="88">MID(LEFT(BD47,FIND("–",BD47)-1),FIND("(",BD47)+1,LEN(BD47))</f>
        <v>1,654.6</v>
      </c>
      <c r="BG47" s="94" t="str">
        <f t="shared" ref="BG47" si="89">MID(LEFT(BD47,FIND(")",BD47)-1),FIND("–",BD47)+1,LEN(BD47))</f>
        <v>2,417.5</v>
      </c>
      <c r="BH47" s="94" t="s">
        <v>22</v>
      </c>
      <c r="BI47" s="98" t="s">
        <v>1884</v>
      </c>
      <c r="BJ47" s="94" t="s">
        <v>26</v>
      </c>
      <c r="BK47" s="94" t="s">
        <v>22</v>
      </c>
      <c r="BL47" s="94" t="s">
        <v>22</v>
      </c>
      <c r="BM47" s="94" t="s">
        <v>22</v>
      </c>
      <c r="BN47" s="94" t="s">
        <v>22</v>
      </c>
      <c r="BO47" s="94" t="s">
        <v>22</v>
      </c>
      <c r="BP47" s="94" t="s">
        <v>22</v>
      </c>
      <c r="BQ47" s="94" t="s">
        <v>22</v>
      </c>
      <c r="BR47" s="94" t="s">
        <v>22</v>
      </c>
      <c r="BS47" s="94" t="s">
        <v>22</v>
      </c>
      <c r="BT47" s="94" t="s">
        <v>22</v>
      </c>
      <c r="BU47" s="94" t="s">
        <v>22</v>
      </c>
      <c r="BV47" s="94" t="s">
        <v>22</v>
      </c>
      <c r="BW47" s="94" t="s">
        <v>22</v>
      </c>
      <c r="BX47" s="94" t="s">
        <v>22</v>
      </c>
      <c r="BY47" s="94" t="s">
        <v>22</v>
      </c>
      <c r="BZ47" s="94" t="s">
        <v>22</v>
      </c>
      <c r="CA47" s="94" t="s">
        <v>22</v>
      </c>
      <c r="CB47" s="94" t="s">
        <v>22</v>
      </c>
      <c r="CC47" s="94" t="s">
        <v>22</v>
      </c>
      <c r="CD47" s="103" t="s">
        <v>22</v>
      </c>
      <c r="CE47" s="94" t="s">
        <v>22</v>
      </c>
      <c r="CF47" s="94" t="s">
        <v>22</v>
      </c>
      <c r="CG47" s="94" t="s">
        <v>22</v>
      </c>
      <c r="CH47" s="103" t="s">
        <v>26</v>
      </c>
      <c r="CI47" s="94" t="s">
        <v>22</v>
      </c>
      <c r="CJ47" s="94" t="s">
        <v>22</v>
      </c>
      <c r="CK47" s="94" t="s">
        <v>22</v>
      </c>
      <c r="CL47" s="94" t="s">
        <v>22</v>
      </c>
      <c r="CM47" s="94" t="s">
        <v>22</v>
      </c>
      <c r="CN47" s="94" t="s">
        <v>22</v>
      </c>
      <c r="CO47" s="94" t="s">
        <v>22</v>
      </c>
      <c r="CP47" s="94" t="s">
        <v>22</v>
      </c>
      <c r="CQ47" s="94" t="s">
        <v>22</v>
      </c>
      <c r="CR47" s="94" t="s">
        <v>22</v>
      </c>
      <c r="CS47" s="94" t="s">
        <v>22</v>
      </c>
      <c r="CT47" s="94" t="s">
        <v>22</v>
      </c>
      <c r="CU47" s="94" t="s">
        <v>22</v>
      </c>
      <c r="CV47" s="98" t="s">
        <v>22</v>
      </c>
      <c r="CW47" s="94" t="s">
        <v>1542</v>
      </c>
      <c r="CX47" s="94" t="s">
        <v>22</v>
      </c>
      <c r="CY47" s="94" t="s">
        <v>1548</v>
      </c>
      <c r="CZ47" s="98" t="s">
        <v>1261</v>
      </c>
      <c r="DA47" s="94" t="s">
        <v>68</v>
      </c>
    </row>
    <row r="48" spans="1:105" s="11" customFormat="1">
      <c r="A48" s="173" t="s">
        <v>1532</v>
      </c>
      <c r="G48" s="12"/>
      <c r="H48" s="14"/>
      <c r="I48" s="10"/>
      <c r="J48" s="14"/>
      <c r="L48" s="24"/>
      <c r="N48" s="125"/>
      <c r="Z48" s="25"/>
      <c r="AE48" s="36"/>
      <c r="AI48" s="25"/>
      <c r="AJ48" s="11" t="s">
        <v>27</v>
      </c>
      <c r="AK48" s="11" t="s">
        <v>1538</v>
      </c>
      <c r="AL48" s="11">
        <v>2</v>
      </c>
      <c r="AM48" s="11" t="s">
        <v>1528</v>
      </c>
      <c r="AN48" s="11" t="s">
        <v>44</v>
      </c>
      <c r="AO48" s="17" t="s">
        <v>78</v>
      </c>
      <c r="AP48" s="17" t="s">
        <v>948</v>
      </c>
      <c r="AQ48" s="11" t="s">
        <v>23</v>
      </c>
      <c r="AR48" s="11" t="s">
        <v>23</v>
      </c>
      <c r="AS48" s="11" t="s">
        <v>486</v>
      </c>
      <c r="AT48" s="17" t="s">
        <v>62</v>
      </c>
      <c r="AU48" s="177" t="s">
        <v>1855</v>
      </c>
      <c r="AV48" s="11">
        <v>99</v>
      </c>
      <c r="AW48" s="11">
        <v>94</v>
      </c>
      <c r="AX48" s="11">
        <v>99</v>
      </c>
      <c r="AY48" s="58" t="s">
        <v>1543</v>
      </c>
      <c r="AZ48" s="11" t="str">
        <f>LEFT(AY48,FIND(" ", AY48)-1)</f>
        <v>500</v>
      </c>
      <c r="BA48" s="11" t="str">
        <f>MID(LEFT(AY48,FIND("–",AY48)-1),FIND("(",AY48)+1,LEN(AY48))</f>
        <v>500</v>
      </c>
      <c r="BB48" s="11" t="str">
        <f>MID(LEFT(AY48,FIND(")",AY48)-1),FIND("–",AY48)+1,LEN(AY48))</f>
        <v>500</v>
      </c>
      <c r="BC48" s="11">
        <v>99</v>
      </c>
      <c r="BD48" s="58" t="s">
        <v>1850</v>
      </c>
      <c r="BE48" s="11" t="str">
        <f>LEFT(BD48,FIND(" ", BD48)-1)</f>
        <v>4,955.7</v>
      </c>
      <c r="BF48" s="11" t="str">
        <f>MID(LEFT(BD48,FIND("–",BD48)-1),FIND("(",BD48)+1,LEN(BD48))</f>
        <v>4,192.9</v>
      </c>
      <c r="BG48" s="11" t="str">
        <f>MID(LEFT(BD48,FIND(")",BD48)-1),FIND("–",BD48)+1,LEN(BD48))</f>
        <v>5857.3</v>
      </c>
      <c r="BH48" s="11" t="s">
        <v>22</v>
      </c>
      <c r="BI48" s="25" t="s">
        <v>22</v>
      </c>
      <c r="CD48" s="155"/>
      <c r="CH48" s="155"/>
      <c r="CV48" s="25"/>
      <c r="CW48" s="11" t="s">
        <v>1547</v>
      </c>
      <c r="CZ48" s="25"/>
    </row>
    <row r="49" spans="1:104" s="11" customFormat="1">
      <c r="A49" s="173" t="s">
        <v>1532</v>
      </c>
      <c r="L49" s="25"/>
      <c r="N49" s="125"/>
      <c r="Z49" s="25"/>
      <c r="AE49" s="36"/>
      <c r="AI49" s="25"/>
      <c r="AJ49" s="11" t="s">
        <v>27</v>
      </c>
      <c r="AK49" s="11" t="s">
        <v>1539</v>
      </c>
      <c r="AL49" s="11">
        <v>3</v>
      </c>
      <c r="AM49" s="11" t="s">
        <v>1528</v>
      </c>
      <c r="AN49" s="11" t="s">
        <v>44</v>
      </c>
      <c r="AO49" s="17" t="s">
        <v>78</v>
      </c>
      <c r="AP49" s="17" t="s">
        <v>948</v>
      </c>
      <c r="AQ49" s="11" t="s">
        <v>23</v>
      </c>
      <c r="AR49" s="11" t="s">
        <v>23</v>
      </c>
      <c r="AS49" s="11" t="s">
        <v>486</v>
      </c>
      <c r="AT49" s="17" t="s">
        <v>62</v>
      </c>
      <c r="AU49" s="177" t="s">
        <v>849</v>
      </c>
      <c r="AV49" s="11">
        <v>99</v>
      </c>
      <c r="AW49" s="11">
        <v>93</v>
      </c>
      <c r="AX49" s="11">
        <v>99</v>
      </c>
      <c r="AY49" s="58" t="s">
        <v>1543</v>
      </c>
      <c r="AZ49" s="11" t="str">
        <f>LEFT(AY49,FIND(" ", AY49)-1)</f>
        <v>500</v>
      </c>
      <c r="BA49" s="11" t="str">
        <f>MID(LEFT(AY49,FIND("–",AY49)-1),FIND("(",AY49)+1,LEN(AY49))</f>
        <v>500</v>
      </c>
      <c r="BB49" s="11" t="str">
        <f>MID(LEFT(AY49,FIND(")",AY49)-1),FIND("–",AY49)+1,LEN(AY49))</f>
        <v>500</v>
      </c>
      <c r="BC49" s="11">
        <v>99</v>
      </c>
      <c r="BD49" s="58" t="s">
        <v>1852</v>
      </c>
      <c r="BE49" s="11" t="str">
        <f>LEFT(BD49,FIND(" ", BD49)-1)</f>
        <v>5,771.1</v>
      </c>
      <c r="BF49" s="11" t="str">
        <f>MID(LEFT(BD49,FIND("–",BD49)-1),FIND("(",BD49)+1,LEN(BD49))</f>
        <v>4,793.6</v>
      </c>
      <c r="BG49" s="11" t="str">
        <f>MID(LEFT(BD49,FIND(")",BD49)-1),FIND("–",BD49)+1,LEN(BD49))</f>
        <v>6,948.0</v>
      </c>
      <c r="BH49" s="11" t="s">
        <v>22</v>
      </c>
      <c r="BI49" s="25" t="s">
        <v>22</v>
      </c>
      <c r="CD49" s="155"/>
      <c r="CH49" s="155"/>
      <c r="CV49" s="25"/>
      <c r="CW49" s="11" t="s">
        <v>1544</v>
      </c>
      <c r="CZ49" s="25"/>
    </row>
    <row r="50" spans="1:104" s="11" customFormat="1">
      <c r="A50" s="173" t="s">
        <v>1532</v>
      </c>
      <c r="L50" s="25"/>
      <c r="N50" s="125"/>
      <c r="Z50" s="25"/>
      <c r="AE50" s="36"/>
      <c r="AI50" s="25"/>
      <c r="AJ50" s="11" t="s">
        <v>27</v>
      </c>
      <c r="AK50" s="11" t="s">
        <v>1540</v>
      </c>
      <c r="AL50" s="11">
        <v>4</v>
      </c>
      <c r="AM50" s="11" t="s">
        <v>1528</v>
      </c>
      <c r="AN50" s="11" t="s">
        <v>44</v>
      </c>
      <c r="AO50" s="17" t="s">
        <v>78</v>
      </c>
      <c r="AP50" s="17" t="s">
        <v>948</v>
      </c>
      <c r="AQ50" s="11" t="s">
        <v>23</v>
      </c>
      <c r="AR50" s="11" t="s">
        <v>23</v>
      </c>
      <c r="AS50" s="11" t="s">
        <v>486</v>
      </c>
      <c r="AT50" s="17" t="s">
        <v>62</v>
      </c>
      <c r="AU50" s="177" t="s">
        <v>1856</v>
      </c>
      <c r="AV50" s="11">
        <v>93</v>
      </c>
      <c r="AW50" s="11">
        <v>98</v>
      </c>
      <c r="AX50" s="11">
        <v>93</v>
      </c>
      <c r="AY50" s="58" t="s">
        <v>1543</v>
      </c>
      <c r="AZ50" s="11" t="str">
        <f>LEFT(AY50,FIND(" ", AY50)-1)</f>
        <v>500</v>
      </c>
      <c r="BA50" s="11" t="str">
        <f>MID(LEFT(AY50,FIND("–",AY50)-1),FIND("(",AY50)+1,LEN(AY50))</f>
        <v>500</v>
      </c>
      <c r="BB50" s="11" t="str">
        <f>MID(LEFT(AY50,FIND(")",AY50)-1),FIND("–",AY50)+1,LEN(AY50))</f>
        <v>500</v>
      </c>
      <c r="BC50" s="11">
        <v>93</v>
      </c>
      <c r="BD50" s="58" t="s">
        <v>1853</v>
      </c>
      <c r="BE50" s="11" t="str">
        <f>LEFT(BD50,FIND(" ", BD50)-1)</f>
        <v>6,286.1</v>
      </c>
      <c r="BF50" s="11" t="str">
        <f>MID(LEFT(BD50,FIND("–",BD50)-1),FIND("(",BD50)+1,LEN(BD50))</f>
        <v>5,339.4</v>
      </c>
      <c r="BG50" s="11" t="str">
        <f>MID(LEFT(BD50,FIND(")",BD50)-1),FIND("–",BD50)+1,LEN(BD50))</f>
        <v>7,400.8</v>
      </c>
      <c r="BH50" s="11" t="s">
        <v>22</v>
      </c>
      <c r="BI50" s="25" t="s">
        <v>22</v>
      </c>
      <c r="CD50" s="155"/>
      <c r="CH50" s="155"/>
      <c r="CV50" s="25"/>
      <c r="CW50" s="11" t="s">
        <v>552</v>
      </c>
      <c r="CZ50" s="25"/>
    </row>
    <row r="51" spans="1:104" s="11" customFormat="1">
      <c r="A51" s="173" t="s">
        <v>1532</v>
      </c>
      <c r="G51" s="12"/>
      <c r="H51" s="14"/>
      <c r="I51" s="10"/>
      <c r="J51" s="14"/>
      <c r="L51" s="24"/>
      <c r="N51" s="125"/>
      <c r="Z51" s="25"/>
      <c r="AE51" s="36"/>
      <c r="AI51" s="25"/>
      <c r="AJ51" s="11" t="s">
        <v>27</v>
      </c>
      <c r="AK51" s="11" t="s">
        <v>1541</v>
      </c>
      <c r="AL51" s="11">
        <v>1</v>
      </c>
      <c r="AM51" s="17" t="s">
        <v>344</v>
      </c>
      <c r="AN51" s="11" t="s">
        <v>1545</v>
      </c>
      <c r="AO51" s="11" t="s">
        <v>419</v>
      </c>
      <c r="AP51" s="11" t="s">
        <v>945</v>
      </c>
      <c r="AQ51" s="11" t="s">
        <v>23</v>
      </c>
      <c r="AR51" s="11" t="s">
        <v>23</v>
      </c>
      <c r="AS51" s="11" t="s">
        <v>486</v>
      </c>
      <c r="AT51" s="17" t="s">
        <v>62</v>
      </c>
      <c r="AU51" s="78" t="s">
        <v>1854</v>
      </c>
      <c r="AV51" s="11">
        <v>73</v>
      </c>
      <c r="AW51" s="182">
        <v>8</v>
      </c>
      <c r="AX51" s="11">
        <v>73</v>
      </c>
      <c r="AY51" s="58" t="s">
        <v>1860</v>
      </c>
      <c r="AZ51" s="11" t="str">
        <f t="shared" ref="AZ51" si="90">LEFT(AY51,FIND(" ", AY51)-1)</f>
        <v>6.1</v>
      </c>
      <c r="BA51" s="11" t="str">
        <f t="shared" ref="BA51" si="91">MID(LEFT(AY51,FIND("–",AY51)-1),FIND("(",AY51)+1,LEN(AY51))</f>
        <v>5.8</v>
      </c>
      <c r="BB51" s="11" t="str">
        <f t="shared" ref="BB51" si="92">MID(LEFT(AY51,FIND(")",AY51)-1),FIND("–",AY51)+1,LEN(AY51))</f>
        <v>6.4</v>
      </c>
      <c r="BC51" s="11">
        <v>73</v>
      </c>
      <c r="BD51" s="58" t="s">
        <v>1859</v>
      </c>
      <c r="BE51" s="11" t="str">
        <f t="shared" ref="BE51:BE54" si="93">LEFT(BD51,FIND(" ", BD51)-1)</f>
        <v>7.2</v>
      </c>
      <c r="BF51" s="11" t="str">
        <f t="shared" ref="BF51:BF54" si="94">MID(LEFT(BD51,FIND("–",BD51)-1),FIND("(",BD51)+1,LEN(BD51))</f>
        <v>6.4</v>
      </c>
      <c r="BG51" s="11" t="str">
        <f t="shared" ref="BG51:BG54" si="95">MID(LEFT(BD51,FIND(")",BD51)-1),FIND("–",BD51)+1,LEN(BD51))</f>
        <v>8.1</v>
      </c>
      <c r="BH51" s="11" t="s">
        <v>22</v>
      </c>
      <c r="BI51" s="25" t="s">
        <v>22</v>
      </c>
      <c r="CD51" s="155"/>
      <c r="CH51" s="155"/>
      <c r="CV51" s="25"/>
      <c r="CW51" s="11" t="s">
        <v>1885</v>
      </c>
      <c r="CZ51" s="25"/>
    </row>
    <row r="52" spans="1:104" s="11" customFormat="1">
      <c r="A52" s="173" t="s">
        <v>1532</v>
      </c>
      <c r="L52" s="25"/>
      <c r="N52" s="125"/>
      <c r="Z52" s="25"/>
      <c r="AE52" s="36"/>
      <c r="AI52" s="25"/>
      <c r="AJ52" s="11" t="s">
        <v>27</v>
      </c>
      <c r="AK52" s="11" t="s">
        <v>1538</v>
      </c>
      <c r="AL52" s="11">
        <v>2</v>
      </c>
      <c r="AM52" s="17" t="s">
        <v>344</v>
      </c>
      <c r="AN52" s="11" t="s">
        <v>1545</v>
      </c>
      <c r="AO52" s="11" t="s">
        <v>419</v>
      </c>
      <c r="AP52" s="11" t="s">
        <v>945</v>
      </c>
      <c r="AQ52" s="11" t="s">
        <v>23</v>
      </c>
      <c r="AR52" s="11" t="s">
        <v>23</v>
      </c>
      <c r="AS52" s="11" t="s">
        <v>486</v>
      </c>
      <c r="AT52" s="17" t="s">
        <v>62</v>
      </c>
      <c r="AU52" s="78" t="s">
        <v>1790</v>
      </c>
      <c r="AV52" s="11">
        <v>99</v>
      </c>
      <c r="AW52" s="182">
        <v>88</v>
      </c>
      <c r="AX52" s="11">
        <v>99</v>
      </c>
      <c r="AY52" s="58" t="s">
        <v>1861</v>
      </c>
      <c r="AZ52" s="11" t="str">
        <f>LEFT(AY52,FIND(" ", AY52)-1)</f>
        <v>6.2</v>
      </c>
      <c r="BA52" s="11" t="str">
        <f>MID(LEFT(AY52,FIND("–",AY52)-1),FIND("(",AY52)+1,LEN(AY52))</f>
        <v>5.9</v>
      </c>
      <c r="BB52" s="11" t="str">
        <f>MID(LEFT(AY52,FIND(")",AY52)-1),FIND("–",AY52)+1,LEN(AY52))</f>
        <v>6.5</v>
      </c>
      <c r="BC52" s="11">
        <v>99</v>
      </c>
      <c r="BD52" s="58" t="s">
        <v>1858</v>
      </c>
      <c r="BE52" s="11" t="str">
        <f t="shared" si="93"/>
        <v>61.7</v>
      </c>
      <c r="BF52" s="11" t="str">
        <f t="shared" si="94"/>
        <v>49.5</v>
      </c>
      <c r="BG52" s="11" t="str">
        <f t="shared" si="95"/>
        <v>76.9</v>
      </c>
      <c r="BH52" s="11" t="s">
        <v>22</v>
      </c>
      <c r="BI52" s="25" t="s">
        <v>22</v>
      </c>
      <c r="CD52" s="155"/>
      <c r="CH52" s="155"/>
      <c r="CV52" s="25"/>
      <c r="CZ52" s="25"/>
    </row>
    <row r="53" spans="1:104" s="11" customFormat="1">
      <c r="A53" s="173" t="s">
        <v>1532</v>
      </c>
      <c r="L53" s="25"/>
      <c r="N53" s="125"/>
      <c r="Z53" s="25"/>
      <c r="AE53" s="36"/>
      <c r="AI53" s="25"/>
      <c r="AJ53" s="11" t="s">
        <v>27</v>
      </c>
      <c r="AK53" s="11" t="s">
        <v>1539</v>
      </c>
      <c r="AL53" s="11">
        <v>3</v>
      </c>
      <c r="AM53" s="17" t="s">
        <v>344</v>
      </c>
      <c r="AN53" s="11" t="s">
        <v>1545</v>
      </c>
      <c r="AO53" s="11" t="s">
        <v>419</v>
      </c>
      <c r="AP53" s="11" t="s">
        <v>945</v>
      </c>
      <c r="AQ53" s="11" t="s">
        <v>23</v>
      </c>
      <c r="AR53" s="11" t="s">
        <v>23</v>
      </c>
      <c r="AS53" s="11" t="s">
        <v>486</v>
      </c>
      <c r="AT53" s="17" t="s">
        <v>62</v>
      </c>
      <c r="AU53" s="78" t="s">
        <v>975</v>
      </c>
      <c r="AV53" s="11">
        <v>99</v>
      </c>
      <c r="AW53" s="182">
        <v>92</v>
      </c>
      <c r="AX53" s="11">
        <v>99</v>
      </c>
      <c r="AY53" s="58" t="s">
        <v>1862</v>
      </c>
      <c r="AZ53" s="11" t="str">
        <f>LEFT(AY53,FIND(" ", AY53)-1)</f>
        <v>6.0</v>
      </c>
      <c r="BA53" s="11" t="str">
        <f>MID(LEFT(AY53,FIND("–",AY53)-1),FIND("(",AY53)+1,LEN(AY53))</f>
        <v>5.8</v>
      </c>
      <c r="BB53" s="11" t="str">
        <f>MID(LEFT(AY53,FIND(")",AY53)-1),FIND("–",AY53)+1,LEN(AY53))</f>
        <v>6.2</v>
      </c>
      <c r="BC53" s="11">
        <v>99</v>
      </c>
      <c r="BD53" s="58" t="s">
        <v>1864</v>
      </c>
      <c r="BE53" s="11" t="str">
        <f t="shared" si="93"/>
        <v>66.4</v>
      </c>
      <c r="BF53" s="11" t="str">
        <f t="shared" si="94"/>
        <v>53.4</v>
      </c>
      <c r="BG53" s="11" t="str">
        <f t="shared" si="95"/>
        <v>82.4</v>
      </c>
      <c r="BH53" s="11" t="s">
        <v>22</v>
      </c>
      <c r="BI53" s="25" t="s">
        <v>22</v>
      </c>
      <c r="CD53" s="155"/>
      <c r="CH53" s="155"/>
      <c r="CV53" s="25"/>
      <c r="CZ53" s="25"/>
    </row>
    <row r="54" spans="1:104" s="11" customFormat="1">
      <c r="A54" s="173" t="s">
        <v>1532</v>
      </c>
      <c r="L54" s="25"/>
      <c r="N54" s="125"/>
      <c r="Z54" s="25"/>
      <c r="AE54" s="36"/>
      <c r="AI54" s="25"/>
      <c r="AJ54" s="11" t="s">
        <v>27</v>
      </c>
      <c r="AK54" s="11" t="s">
        <v>1540</v>
      </c>
      <c r="AL54" s="11">
        <v>4</v>
      </c>
      <c r="AM54" s="17" t="s">
        <v>344</v>
      </c>
      <c r="AN54" s="11" t="s">
        <v>1545</v>
      </c>
      <c r="AO54" s="11" t="s">
        <v>419</v>
      </c>
      <c r="AP54" s="11" t="s">
        <v>945</v>
      </c>
      <c r="AQ54" s="11" t="s">
        <v>23</v>
      </c>
      <c r="AR54" s="11" t="s">
        <v>23</v>
      </c>
      <c r="AS54" s="11" t="s">
        <v>486</v>
      </c>
      <c r="AT54" s="17" t="s">
        <v>62</v>
      </c>
      <c r="AU54" s="78" t="s">
        <v>1800</v>
      </c>
      <c r="AV54" s="11">
        <v>93</v>
      </c>
      <c r="AW54" s="182">
        <v>83</v>
      </c>
      <c r="AX54" s="11">
        <v>93</v>
      </c>
      <c r="AY54" s="58" t="s">
        <v>1863</v>
      </c>
      <c r="AZ54" s="11" t="str">
        <f t="shared" ref="AZ54" si="96">LEFT(AY54,FIND(" ", AY54)-1)</f>
        <v>6.0</v>
      </c>
      <c r="BA54" s="11" t="str">
        <f t="shared" ref="BA54" si="97">MID(LEFT(AY54,FIND("–",AY54)-1),FIND("(",AY54)+1,LEN(AY54))</f>
        <v>5.8</v>
      </c>
      <c r="BB54" s="11" t="str">
        <f t="shared" ref="BB54" si="98">MID(LEFT(AY54,FIND(")",AY54)-1),FIND("–",AY54)+1,LEN(AY54))</f>
        <v>6.1</v>
      </c>
      <c r="BC54" s="11">
        <v>93</v>
      </c>
      <c r="BD54" s="58" t="s">
        <v>1865</v>
      </c>
      <c r="BE54" s="11" t="str">
        <f t="shared" si="93"/>
        <v>48.0</v>
      </c>
      <c r="BF54" s="11" t="str">
        <f t="shared" si="94"/>
        <v>37.7</v>
      </c>
      <c r="BG54" s="11" t="str">
        <f t="shared" si="95"/>
        <v>61.1</v>
      </c>
      <c r="BH54" s="11" t="s">
        <v>22</v>
      </c>
      <c r="BI54" s="25" t="s">
        <v>22</v>
      </c>
      <c r="CD54" s="155"/>
      <c r="CH54" s="155"/>
      <c r="CV54" s="25"/>
      <c r="CZ54" s="25"/>
    </row>
    <row r="55" spans="1:104" s="109" customFormat="1">
      <c r="A55" s="116" t="s">
        <v>1532</v>
      </c>
      <c r="L55" s="110"/>
      <c r="N55" s="131"/>
      <c r="Z55" s="110"/>
      <c r="AE55" s="169"/>
      <c r="AI55" s="110"/>
      <c r="AJ55" s="109" t="s">
        <v>60</v>
      </c>
      <c r="AK55" s="109" t="s">
        <v>1541</v>
      </c>
      <c r="AL55" s="109">
        <v>1</v>
      </c>
      <c r="AM55" s="109" t="s">
        <v>1549</v>
      </c>
      <c r="AN55" s="109" t="s">
        <v>1546</v>
      </c>
      <c r="AO55" s="11" t="s">
        <v>152</v>
      </c>
      <c r="AP55" s="11" t="s">
        <v>959</v>
      </c>
      <c r="AQ55" s="11" t="s">
        <v>23</v>
      </c>
      <c r="AR55" s="11" t="s">
        <v>24</v>
      </c>
      <c r="AS55" s="11" t="s">
        <v>486</v>
      </c>
      <c r="AT55" s="109" t="s">
        <v>22</v>
      </c>
      <c r="AU55" s="172" t="s">
        <v>22</v>
      </c>
      <c r="AV55" s="109" t="s">
        <v>22</v>
      </c>
      <c r="AW55" s="109" t="s">
        <v>22</v>
      </c>
      <c r="AX55" s="109">
        <v>4</v>
      </c>
      <c r="AY55" s="58" t="s">
        <v>1866</v>
      </c>
      <c r="AZ55" s="109" t="s">
        <v>22</v>
      </c>
      <c r="BA55" s="109" t="s">
        <v>22</v>
      </c>
      <c r="BB55" s="109" t="s">
        <v>22</v>
      </c>
      <c r="BC55" s="109">
        <v>6</v>
      </c>
      <c r="BD55" s="58" t="s">
        <v>1870</v>
      </c>
      <c r="BE55" s="11" t="str">
        <f t="shared" ref="BE55:BE58" si="99">LEFT(BD55,FIND(" ", BD55)-1)</f>
        <v>3.0</v>
      </c>
      <c r="BF55" s="11" t="str">
        <f t="shared" ref="BF55:BF58" si="100">MID(LEFT(BD55,FIND("–",BD55)-1),FIND("(",BD55)+1,LEN(BD55))</f>
        <v>1.0</v>
      </c>
      <c r="BG55" s="11" t="str">
        <f t="shared" ref="BG55:BG58" si="101">MID(LEFT(BD55,FIND(")",BD55)-1),FIND("–",BD55)+1,LEN(BD55))</f>
        <v>23.0</v>
      </c>
      <c r="BH55" s="11" t="s">
        <v>22</v>
      </c>
      <c r="BI55" s="25" t="s">
        <v>22</v>
      </c>
      <c r="CD55" s="160"/>
      <c r="CH55" s="160"/>
      <c r="CV55" s="110"/>
      <c r="CZ55" s="110"/>
    </row>
    <row r="56" spans="1:104" s="109" customFormat="1">
      <c r="A56" s="116" t="s">
        <v>1532</v>
      </c>
      <c r="L56" s="110"/>
      <c r="N56" s="131"/>
      <c r="Z56" s="111"/>
      <c r="AE56" s="110"/>
      <c r="AI56" s="110"/>
      <c r="AJ56" s="109" t="s">
        <v>60</v>
      </c>
      <c r="AK56" s="109" t="s">
        <v>1538</v>
      </c>
      <c r="AL56" s="109">
        <v>2</v>
      </c>
      <c r="AM56" s="109" t="s">
        <v>1549</v>
      </c>
      <c r="AN56" s="109" t="s">
        <v>1546</v>
      </c>
      <c r="AO56" s="11" t="s">
        <v>152</v>
      </c>
      <c r="AP56" s="11" t="s">
        <v>959</v>
      </c>
      <c r="AQ56" s="11" t="s">
        <v>23</v>
      </c>
      <c r="AR56" s="11" t="s">
        <v>24</v>
      </c>
      <c r="AS56" s="11" t="s">
        <v>486</v>
      </c>
      <c r="AT56" s="109" t="s">
        <v>22</v>
      </c>
      <c r="AU56" s="172" t="s">
        <v>22</v>
      </c>
      <c r="AV56" s="109" t="s">
        <v>22</v>
      </c>
      <c r="AW56" s="109" t="s">
        <v>22</v>
      </c>
      <c r="AX56" s="109">
        <v>8</v>
      </c>
      <c r="AY56" s="58" t="s">
        <v>1867</v>
      </c>
      <c r="AZ56" s="109" t="s">
        <v>22</v>
      </c>
      <c r="BA56" s="109" t="s">
        <v>22</v>
      </c>
      <c r="BB56" s="109" t="s">
        <v>22</v>
      </c>
      <c r="BC56" s="109">
        <v>13</v>
      </c>
      <c r="BD56" s="58" t="s">
        <v>1871</v>
      </c>
      <c r="BE56" s="11" t="str">
        <f t="shared" si="99"/>
        <v>105</v>
      </c>
      <c r="BF56" s="11" t="str">
        <f t="shared" si="100"/>
        <v>8.5</v>
      </c>
      <c r="BG56" s="11" t="str">
        <f t="shared" si="101"/>
        <v>166.0</v>
      </c>
      <c r="BH56" s="11" t="s">
        <v>22</v>
      </c>
      <c r="BI56" s="25" t="s">
        <v>22</v>
      </c>
      <c r="CD56" s="160"/>
      <c r="CH56" s="160"/>
      <c r="CV56" s="110"/>
      <c r="CZ56" s="110"/>
    </row>
    <row r="57" spans="1:104" s="109" customFormat="1">
      <c r="A57" s="116" t="s">
        <v>1532</v>
      </c>
      <c r="L57" s="110"/>
      <c r="N57" s="131"/>
      <c r="Z57" s="111"/>
      <c r="AE57" s="110"/>
      <c r="AI57" s="110"/>
      <c r="AJ57" s="109" t="s">
        <v>60</v>
      </c>
      <c r="AK57" s="109" t="s">
        <v>1539</v>
      </c>
      <c r="AL57" s="109">
        <v>3</v>
      </c>
      <c r="AM57" s="109" t="s">
        <v>1549</v>
      </c>
      <c r="AN57" s="109" t="s">
        <v>1546</v>
      </c>
      <c r="AO57" s="11" t="s">
        <v>152</v>
      </c>
      <c r="AP57" s="11" t="s">
        <v>959</v>
      </c>
      <c r="AQ57" s="11" t="s">
        <v>23</v>
      </c>
      <c r="AR57" s="11" t="s">
        <v>24</v>
      </c>
      <c r="AS57" s="11" t="s">
        <v>486</v>
      </c>
      <c r="AT57" s="109" t="s">
        <v>22</v>
      </c>
      <c r="AU57" s="172" t="s">
        <v>22</v>
      </c>
      <c r="AV57" s="109" t="s">
        <v>22</v>
      </c>
      <c r="AW57" s="109" t="s">
        <v>22</v>
      </c>
      <c r="AX57" s="109">
        <v>11</v>
      </c>
      <c r="AY57" s="58" t="s">
        <v>1868</v>
      </c>
      <c r="AZ57" s="109" t="s">
        <v>22</v>
      </c>
      <c r="BA57" s="109" t="s">
        <v>22</v>
      </c>
      <c r="BB57" s="109" t="s">
        <v>22</v>
      </c>
      <c r="BC57" s="109">
        <v>14</v>
      </c>
      <c r="BD57" s="58" t="s">
        <v>1872</v>
      </c>
      <c r="BE57" s="11" t="str">
        <f t="shared" si="99"/>
        <v>55.0</v>
      </c>
      <c r="BF57" s="11" t="str">
        <f t="shared" si="100"/>
        <v>22.0</v>
      </c>
      <c r="BG57" s="11" t="str">
        <f t="shared" si="101"/>
        <v>173.8</v>
      </c>
      <c r="BH57" s="11" t="s">
        <v>22</v>
      </c>
      <c r="BI57" s="25" t="s">
        <v>22</v>
      </c>
      <c r="CD57" s="160"/>
      <c r="CH57" s="160"/>
      <c r="CV57" s="110"/>
      <c r="CZ57" s="110"/>
    </row>
    <row r="58" spans="1:104" s="109" customFormat="1">
      <c r="A58" s="116" t="s">
        <v>1532</v>
      </c>
      <c r="L58" s="110"/>
      <c r="N58" s="131"/>
      <c r="Z58" s="111"/>
      <c r="AE58" s="110"/>
      <c r="AI58" s="110"/>
      <c r="AJ58" s="109" t="s">
        <v>60</v>
      </c>
      <c r="AK58" s="109" t="s">
        <v>1540</v>
      </c>
      <c r="AL58" s="109">
        <v>4</v>
      </c>
      <c r="AM58" s="109" t="s">
        <v>1549</v>
      </c>
      <c r="AN58" s="109" t="s">
        <v>1546</v>
      </c>
      <c r="AO58" s="11" t="s">
        <v>152</v>
      </c>
      <c r="AP58" s="11" t="s">
        <v>959</v>
      </c>
      <c r="AQ58" s="11" t="s">
        <v>23</v>
      </c>
      <c r="AR58" s="11" t="s">
        <v>24</v>
      </c>
      <c r="AS58" s="11" t="s">
        <v>486</v>
      </c>
      <c r="AT58" s="109" t="s">
        <v>22</v>
      </c>
      <c r="AU58" s="172" t="s">
        <v>22</v>
      </c>
      <c r="AV58" s="109" t="s">
        <v>22</v>
      </c>
      <c r="AW58" s="109" t="s">
        <v>22</v>
      </c>
      <c r="AX58" s="109">
        <v>12</v>
      </c>
      <c r="AY58" s="58" t="s">
        <v>1869</v>
      </c>
      <c r="AZ58" s="109" t="s">
        <v>22</v>
      </c>
      <c r="BA58" s="109" t="s">
        <v>22</v>
      </c>
      <c r="BB58" s="109" t="s">
        <v>22</v>
      </c>
      <c r="BC58" s="109">
        <v>14</v>
      </c>
      <c r="BD58" s="58" t="s">
        <v>1873</v>
      </c>
      <c r="BE58" s="11" t="str">
        <f t="shared" si="99"/>
        <v>31.5</v>
      </c>
      <c r="BF58" s="11" t="str">
        <f t="shared" si="100"/>
        <v>16.0</v>
      </c>
      <c r="BG58" s="11" t="str">
        <f t="shared" si="101"/>
        <v>121.0</v>
      </c>
      <c r="BH58" s="11" t="s">
        <v>22</v>
      </c>
      <c r="BI58" s="25" t="s">
        <v>22</v>
      </c>
      <c r="CD58" s="160"/>
      <c r="CH58" s="160"/>
      <c r="CV58" s="110"/>
      <c r="CZ58" s="110"/>
    </row>
    <row r="59" spans="1:104" s="109" customFormat="1">
      <c r="A59" s="116" t="s">
        <v>1532</v>
      </c>
      <c r="L59" s="110"/>
      <c r="N59" s="131"/>
      <c r="Z59" s="111"/>
      <c r="AE59" s="110"/>
      <c r="AI59" s="110"/>
      <c r="AJ59" s="109" t="s">
        <v>60</v>
      </c>
      <c r="AK59" s="109" t="s">
        <v>1541</v>
      </c>
      <c r="AL59" s="109">
        <v>1</v>
      </c>
      <c r="AM59" s="11" t="s">
        <v>552</v>
      </c>
      <c r="AN59" s="107" t="s">
        <v>2190</v>
      </c>
      <c r="AO59" s="11" t="s">
        <v>1882</v>
      </c>
      <c r="AP59" s="11" t="s">
        <v>1882</v>
      </c>
      <c r="AQ59" s="11" t="s">
        <v>23</v>
      </c>
      <c r="AR59" s="11" t="s">
        <v>24</v>
      </c>
      <c r="AS59" s="11" t="s">
        <v>486</v>
      </c>
      <c r="AT59" s="109" t="s">
        <v>22</v>
      </c>
      <c r="AU59" s="172" t="s">
        <v>22</v>
      </c>
      <c r="AV59" s="109" t="s">
        <v>22</v>
      </c>
      <c r="AW59" s="109" t="s">
        <v>22</v>
      </c>
      <c r="AX59" s="109" t="s">
        <v>22</v>
      </c>
      <c r="AY59" s="109" t="s">
        <v>22</v>
      </c>
      <c r="AZ59" s="109" t="s">
        <v>22</v>
      </c>
      <c r="BA59" s="109" t="s">
        <v>22</v>
      </c>
      <c r="BB59" s="109" t="s">
        <v>22</v>
      </c>
      <c r="BC59" s="109">
        <v>8</v>
      </c>
      <c r="BD59" s="58" t="s">
        <v>1874</v>
      </c>
      <c r="BE59" s="11" t="str">
        <f t="shared" ref="BE59:BE62" si="102">LEFT(BD59,FIND(" ", BD59)-1)</f>
        <v>0.08</v>
      </c>
      <c r="BF59" s="11" t="str">
        <f t="shared" ref="BF59:BF62" si="103">MID(LEFT(BD59,FIND("–",BD59)-1),FIND("(",BD59)+1,LEN(BD59))</f>
        <v>0.02</v>
      </c>
      <c r="BG59" s="11" t="str">
        <f t="shared" ref="BG59:BG62" si="104">MID(LEFT(BD59,FIND(")",BD59)-1),FIND("–",BD59)+1,LEN(BD59))</f>
        <v>0.3</v>
      </c>
      <c r="BH59" s="11">
        <v>1.5</v>
      </c>
      <c r="BI59" s="25" t="s">
        <v>22</v>
      </c>
      <c r="CD59" s="160"/>
      <c r="CH59" s="160"/>
      <c r="CV59" s="110"/>
      <c r="CZ59" s="110"/>
    </row>
    <row r="60" spans="1:104" s="109" customFormat="1">
      <c r="A60" s="116" t="s">
        <v>1532</v>
      </c>
      <c r="L60" s="110"/>
      <c r="N60" s="131"/>
      <c r="Z60" s="111"/>
      <c r="AE60" s="110"/>
      <c r="AI60" s="110"/>
      <c r="AJ60" s="109" t="s">
        <v>60</v>
      </c>
      <c r="AK60" s="109" t="s">
        <v>1538</v>
      </c>
      <c r="AL60" s="109">
        <v>2</v>
      </c>
      <c r="AM60" s="11" t="s">
        <v>552</v>
      </c>
      <c r="AN60" s="107" t="s">
        <v>2190</v>
      </c>
      <c r="AO60" s="11" t="s">
        <v>1882</v>
      </c>
      <c r="AP60" s="11" t="s">
        <v>1882</v>
      </c>
      <c r="AQ60" s="11" t="s">
        <v>23</v>
      </c>
      <c r="AR60" s="11" t="s">
        <v>24</v>
      </c>
      <c r="AS60" s="11" t="s">
        <v>486</v>
      </c>
      <c r="AT60" s="109" t="s">
        <v>22</v>
      </c>
      <c r="AU60" s="172" t="s">
        <v>22</v>
      </c>
      <c r="AV60" s="109" t="s">
        <v>22</v>
      </c>
      <c r="AW60" s="109" t="s">
        <v>22</v>
      </c>
      <c r="AX60" s="109" t="s">
        <v>22</v>
      </c>
      <c r="AY60" s="109" t="s">
        <v>22</v>
      </c>
      <c r="AZ60" s="109" t="s">
        <v>22</v>
      </c>
      <c r="BA60" s="109" t="s">
        <v>22</v>
      </c>
      <c r="BB60" s="109" t="s">
        <v>22</v>
      </c>
      <c r="BC60" s="109">
        <v>8</v>
      </c>
      <c r="BD60" s="58" t="s">
        <v>1875</v>
      </c>
      <c r="BE60" s="11" t="str">
        <f t="shared" si="102"/>
        <v>0.4</v>
      </c>
      <c r="BF60" s="11" t="str">
        <f t="shared" si="103"/>
        <v>0.2</v>
      </c>
      <c r="BG60" s="11" t="str">
        <f t="shared" si="104"/>
        <v>1.0</v>
      </c>
      <c r="BH60" s="11">
        <v>1.5</v>
      </c>
      <c r="BI60" s="25" t="s">
        <v>22</v>
      </c>
      <c r="CD60" s="160"/>
      <c r="CH60" s="160"/>
      <c r="CV60" s="110"/>
      <c r="CZ60" s="110"/>
    </row>
    <row r="61" spans="1:104" s="109" customFormat="1">
      <c r="A61" s="116" t="s">
        <v>1532</v>
      </c>
      <c r="L61" s="110"/>
      <c r="N61" s="131"/>
      <c r="Z61" s="111"/>
      <c r="AE61" s="110"/>
      <c r="AI61" s="110"/>
      <c r="AJ61" s="109" t="s">
        <v>60</v>
      </c>
      <c r="AK61" s="109" t="s">
        <v>1539</v>
      </c>
      <c r="AL61" s="109">
        <v>3</v>
      </c>
      <c r="AM61" s="11" t="s">
        <v>552</v>
      </c>
      <c r="AN61" s="107" t="s">
        <v>2190</v>
      </c>
      <c r="AO61" s="11" t="s">
        <v>1882</v>
      </c>
      <c r="AP61" s="11" t="s">
        <v>1882</v>
      </c>
      <c r="AQ61" s="11" t="s">
        <v>23</v>
      </c>
      <c r="AR61" s="11" t="s">
        <v>24</v>
      </c>
      <c r="AS61" s="11" t="s">
        <v>486</v>
      </c>
      <c r="AT61" s="109" t="s">
        <v>22</v>
      </c>
      <c r="AU61" s="172" t="s">
        <v>22</v>
      </c>
      <c r="AV61" s="109" t="s">
        <v>22</v>
      </c>
      <c r="AW61" s="109" t="s">
        <v>22</v>
      </c>
      <c r="AX61" s="109" t="s">
        <v>22</v>
      </c>
      <c r="AY61" s="109" t="s">
        <v>22</v>
      </c>
      <c r="AZ61" s="109" t="s">
        <v>22</v>
      </c>
      <c r="BA61" s="109" t="s">
        <v>22</v>
      </c>
      <c r="BB61" s="109" t="s">
        <v>22</v>
      </c>
      <c r="BC61" s="109">
        <v>8</v>
      </c>
      <c r="BD61" s="58" t="s">
        <v>1876</v>
      </c>
      <c r="BE61" s="11" t="str">
        <f t="shared" si="102"/>
        <v>0.8</v>
      </c>
      <c r="BF61" s="11" t="str">
        <f t="shared" si="103"/>
        <v>0.3</v>
      </c>
      <c r="BG61" s="11" t="str">
        <f t="shared" si="104"/>
        <v>1.0</v>
      </c>
      <c r="BH61" s="11">
        <v>1.5</v>
      </c>
      <c r="BI61" s="25" t="s">
        <v>22</v>
      </c>
      <c r="CD61" s="160"/>
      <c r="CH61" s="160"/>
      <c r="CV61" s="110"/>
      <c r="CZ61" s="110"/>
    </row>
    <row r="62" spans="1:104" s="109" customFormat="1">
      <c r="A62" s="116" t="s">
        <v>1532</v>
      </c>
      <c r="L62" s="110"/>
      <c r="N62" s="131"/>
      <c r="Z62" s="111"/>
      <c r="AE62" s="110"/>
      <c r="AI62" s="110"/>
      <c r="AJ62" s="109" t="s">
        <v>60</v>
      </c>
      <c r="AK62" s="109" t="s">
        <v>1540</v>
      </c>
      <c r="AL62" s="109">
        <v>4</v>
      </c>
      <c r="AM62" s="11" t="s">
        <v>552</v>
      </c>
      <c r="AN62" s="107" t="s">
        <v>2190</v>
      </c>
      <c r="AO62" s="11" t="s">
        <v>1882</v>
      </c>
      <c r="AP62" s="11" t="s">
        <v>1882</v>
      </c>
      <c r="AQ62" s="11" t="s">
        <v>23</v>
      </c>
      <c r="AR62" s="11" t="s">
        <v>24</v>
      </c>
      <c r="AS62" s="11" t="s">
        <v>486</v>
      </c>
      <c r="AT62" s="109" t="s">
        <v>22</v>
      </c>
      <c r="AU62" s="172" t="s">
        <v>22</v>
      </c>
      <c r="AV62" s="109" t="s">
        <v>22</v>
      </c>
      <c r="AW62" s="109" t="s">
        <v>22</v>
      </c>
      <c r="AX62" s="109" t="s">
        <v>22</v>
      </c>
      <c r="AY62" s="109" t="s">
        <v>22</v>
      </c>
      <c r="AZ62" s="109" t="s">
        <v>22</v>
      </c>
      <c r="BA62" s="109" t="s">
        <v>22</v>
      </c>
      <c r="BB62" s="109" t="s">
        <v>22</v>
      </c>
      <c r="BC62" s="109">
        <v>8</v>
      </c>
      <c r="BD62" s="58" t="s">
        <v>1877</v>
      </c>
      <c r="BE62" s="11" t="str">
        <f t="shared" si="102"/>
        <v>0.1</v>
      </c>
      <c r="BF62" s="11" t="str">
        <f t="shared" si="103"/>
        <v>0.1</v>
      </c>
      <c r="BG62" s="11" t="str">
        <f t="shared" si="104"/>
        <v>0.3</v>
      </c>
      <c r="BH62" s="11">
        <v>1.5</v>
      </c>
      <c r="BI62" s="25" t="s">
        <v>22</v>
      </c>
      <c r="CD62" s="160"/>
      <c r="CH62" s="160"/>
      <c r="CV62" s="110"/>
      <c r="CZ62" s="110"/>
    </row>
    <row r="63" spans="1:104" s="109" customFormat="1">
      <c r="A63" s="116" t="s">
        <v>1532</v>
      </c>
      <c r="L63" s="110"/>
      <c r="N63" s="131"/>
      <c r="Z63" s="111"/>
      <c r="AE63" s="110"/>
      <c r="AI63" s="110"/>
      <c r="AJ63" s="109" t="s">
        <v>60</v>
      </c>
      <c r="AK63" s="109" t="s">
        <v>1541</v>
      </c>
      <c r="AL63" s="109">
        <v>1</v>
      </c>
      <c r="AM63" s="11" t="s">
        <v>553</v>
      </c>
      <c r="AN63" s="107" t="s">
        <v>2190</v>
      </c>
      <c r="AO63" s="11" t="s">
        <v>1883</v>
      </c>
      <c r="AP63" s="11" t="s">
        <v>1883</v>
      </c>
      <c r="AQ63" s="11" t="s">
        <v>23</v>
      </c>
      <c r="AR63" s="11" t="s">
        <v>24</v>
      </c>
      <c r="AS63" s="11" t="s">
        <v>486</v>
      </c>
      <c r="AT63" s="109" t="s">
        <v>22</v>
      </c>
      <c r="AU63" s="172" t="s">
        <v>22</v>
      </c>
      <c r="AV63" s="109" t="s">
        <v>22</v>
      </c>
      <c r="AW63" s="109" t="s">
        <v>22</v>
      </c>
      <c r="AX63" s="109" t="s">
        <v>22</v>
      </c>
      <c r="AY63" s="109" t="s">
        <v>22</v>
      </c>
      <c r="AZ63" s="109" t="s">
        <v>22</v>
      </c>
      <c r="BA63" s="109" t="s">
        <v>22</v>
      </c>
      <c r="BB63" s="109" t="s">
        <v>22</v>
      </c>
      <c r="BC63" s="109">
        <v>8</v>
      </c>
      <c r="BD63" s="58" t="s">
        <v>1878</v>
      </c>
      <c r="BE63" s="11" t="str">
        <f t="shared" ref="BE63:BE66" si="105">LEFT(BD63,FIND(" ", BD63)-1)</f>
        <v>0.01</v>
      </c>
      <c r="BF63" s="11" t="str">
        <f t="shared" ref="BF63:BF66" si="106">MID(LEFT(BD63,FIND("–",BD63)-1),FIND("(",BD63)+1,LEN(BD63))</f>
        <v>0.01</v>
      </c>
      <c r="BG63" s="11" t="str">
        <f t="shared" ref="BG63:BG66" si="107">MID(LEFT(BD63,FIND(")",BD63)-1),FIND("–",BD63)+1,LEN(BD63))</f>
        <v>0.04</v>
      </c>
      <c r="BH63" s="11">
        <v>1.5</v>
      </c>
      <c r="BI63" s="25" t="s">
        <v>22</v>
      </c>
      <c r="CD63" s="160"/>
      <c r="CH63" s="160"/>
      <c r="CV63" s="110"/>
      <c r="CZ63" s="110"/>
    </row>
    <row r="64" spans="1:104" s="109" customFormat="1">
      <c r="A64" s="116" t="s">
        <v>1532</v>
      </c>
      <c r="L64" s="110"/>
      <c r="N64" s="131"/>
      <c r="Z64" s="111"/>
      <c r="AE64" s="110"/>
      <c r="AI64" s="110"/>
      <c r="AJ64" s="109" t="s">
        <v>60</v>
      </c>
      <c r="AK64" s="109" t="s">
        <v>1538</v>
      </c>
      <c r="AL64" s="109">
        <v>2</v>
      </c>
      <c r="AM64" s="11" t="s">
        <v>553</v>
      </c>
      <c r="AN64" s="107" t="s">
        <v>2190</v>
      </c>
      <c r="AO64" s="11" t="s">
        <v>1883</v>
      </c>
      <c r="AP64" s="11" t="s">
        <v>1883</v>
      </c>
      <c r="AQ64" s="11" t="s">
        <v>23</v>
      </c>
      <c r="AR64" s="11" t="s">
        <v>24</v>
      </c>
      <c r="AS64" s="11" t="s">
        <v>486</v>
      </c>
      <c r="AT64" s="109" t="s">
        <v>22</v>
      </c>
      <c r="AU64" s="172" t="s">
        <v>22</v>
      </c>
      <c r="AV64" s="109" t="s">
        <v>22</v>
      </c>
      <c r="AW64" s="109" t="s">
        <v>22</v>
      </c>
      <c r="AX64" s="109" t="s">
        <v>22</v>
      </c>
      <c r="AY64" s="109" t="s">
        <v>22</v>
      </c>
      <c r="AZ64" s="109" t="s">
        <v>22</v>
      </c>
      <c r="BA64" s="109" t="s">
        <v>22</v>
      </c>
      <c r="BB64" s="109" t="s">
        <v>22</v>
      </c>
      <c r="BC64" s="109">
        <v>8</v>
      </c>
      <c r="BD64" s="58" t="s">
        <v>1879</v>
      </c>
      <c r="BE64" s="11" t="str">
        <f t="shared" si="105"/>
        <v>0.04</v>
      </c>
      <c r="BF64" s="11" t="str">
        <f t="shared" si="106"/>
        <v>0.01</v>
      </c>
      <c r="BG64" s="11" t="str">
        <f t="shared" si="107"/>
        <v>0.2</v>
      </c>
      <c r="BH64" s="11">
        <v>1.5</v>
      </c>
      <c r="BI64" s="25" t="s">
        <v>22</v>
      </c>
      <c r="CD64" s="160"/>
      <c r="CH64" s="160"/>
      <c r="CV64" s="110"/>
      <c r="CZ64" s="110"/>
    </row>
    <row r="65" spans="1:105" s="109" customFormat="1">
      <c r="A65" s="116" t="s">
        <v>1532</v>
      </c>
      <c r="L65" s="110"/>
      <c r="N65" s="131"/>
      <c r="Z65" s="111"/>
      <c r="AE65" s="110"/>
      <c r="AI65" s="110"/>
      <c r="AJ65" s="109" t="s">
        <v>60</v>
      </c>
      <c r="AK65" s="109" t="s">
        <v>1539</v>
      </c>
      <c r="AL65" s="109">
        <v>3</v>
      </c>
      <c r="AM65" s="11" t="s">
        <v>553</v>
      </c>
      <c r="AN65" s="107" t="s">
        <v>2190</v>
      </c>
      <c r="AO65" s="11" t="s">
        <v>1883</v>
      </c>
      <c r="AP65" s="11" t="s">
        <v>1883</v>
      </c>
      <c r="AQ65" s="11" t="s">
        <v>23</v>
      </c>
      <c r="AR65" s="11" t="s">
        <v>24</v>
      </c>
      <c r="AS65" s="11" t="s">
        <v>486</v>
      </c>
      <c r="AT65" s="109" t="s">
        <v>22</v>
      </c>
      <c r="AU65" s="172" t="s">
        <v>22</v>
      </c>
      <c r="AV65" s="109" t="s">
        <v>22</v>
      </c>
      <c r="AW65" s="109" t="s">
        <v>22</v>
      </c>
      <c r="AX65" s="109" t="s">
        <v>22</v>
      </c>
      <c r="AY65" s="109" t="s">
        <v>22</v>
      </c>
      <c r="AZ65" s="109" t="s">
        <v>22</v>
      </c>
      <c r="BA65" s="109" t="s">
        <v>22</v>
      </c>
      <c r="BB65" s="109" t="s">
        <v>22</v>
      </c>
      <c r="BC65" s="109">
        <v>8</v>
      </c>
      <c r="BD65" s="58" t="s">
        <v>1880</v>
      </c>
      <c r="BE65" s="11" t="str">
        <f t="shared" si="105"/>
        <v>0.05</v>
      </c>
      <c r="BF65" s="11" t="str">
        <f t="shared" si="106"/>
        <v>0.01</v>
      </c>
      <c r="BG65" s="11" t="str">
        <f t="shared" si="107"/>
        <v>1.3</v>
      </c>
      <c r="BH65" s="11">
        <v>1.5</v>
      </c>
      <c r="BI65" s="25" t="s">
        <v>22</v>
      </c>
      <c r="CD65" s="160"/>
      <c r="CH65" s="160"/>
      <c r="CV65" s="110"/>
      <c r="CZ65" s="110"/>
    </row>
    <row r="66" spans="1:105" s="109" customFormat="1">
      <c r="A66" s="116" t="s">
        <v>1532</v>
      </c>
      <c r="L66" s="110"/>
      <c r="N66" s="131"/>
      <c r="Z66" s="111"/>
      <c r="AE66" s="110"/>
      <c r="AI66" s="110"/>
      <c r="AJ66" s="109" t="s">
        <v>60</v>
      </c>
      <c r="AK66" s="109" t="s">
        <v>1540</v>
      </c>
      <c r="AL66" s="109">
        <v>4</v>
      </c>
      <c r="AM66" s="11" t="s">
        <v>553</v>
      </c>
      <c r="AN66" s="107" t="s">
        <v>2190</v>
      </c>
      <c r="AO66" s="11" t="s">
        <v>1883</v>
      </c>
      <c r="AP66" s="11" t="s">
        <v>1883</v>
      </c>
      <c r="AQ66" s="11" t="s">
        <v>23</v>
      </c>
      <c r="AR66" s="11" t="s">
        <v>24</v>
      </c>
      <c r="AS66" s="11" t="s">
        <v>486</v>
      </c>
      <c r="AT66" s="109" t="s">
        <v>22</v>
      </c>
      <c r="AU66" s="172" t="s">
        <v>22</v>
      </c>
      <c r="AV66" s="109" t="s">
        <v>22</v>
      </c>
      <c r="AW66" s="109" t="s">
        <v>22</v>
      </c>
      <c r="AX66" s="109" t="s">
        <v>22</v>
      </c>
      <c r="AY66" s="109" t="s">
        <v>22</v>
      </c>
      <c r="AZ66" s="109" t="s">
        <v>22</v>
      </c>
      <c r="BA66" s="109" t="s">
        <v>22</v>
      </c>
      <c r="BB66" s="109" t="s">
        <v>22</v>
      </c>
      <c r="BC66" s="109">
        <v>8</v>
      </c>
      <c r="BD66" s="58" t="s">
        <v>1881</v>
      </c>
      <c r="BE66" s="11" t="str">
        <f t="shared" si="105"/>
        <v>0.02</v>
      </c>
      <c r="BF66" s="11" t="str">
        <f t="shared" si="106"/>
        <v>0.01</v>
      </c>
      <c r="BG66" s="11" t="str">
        <f t="shared" si="107"/>
        <v>0.05</v>
      </c>
      <c r="BH66" s="11">
        <v>1.5</v>
      </c>
      <c r="BI66" s="25" t="s">
        <v>22</v>
      </c>
      <c r="CD66" s="160"/>
      <c r="CH66" s="160"/>
      <c r="CV66" s="110"/>
      <c r="CZ66" s="110"/>
    </row>
    <row r="68" spans="1:105" s="94" customFormat="1">
      <c r="A68" s="93" t="s">
        <v>2168</v>
      </c>
      <c r="B68" s="94" t="s">
        <v>1529</v>
      </c>
      <c r="C68" s="94" t="s">
        <v>34</v>
      </c>
      <c r="D68" s="94" t="s">
        <v>2197</v>
      </c>
      <c r="E68" s="94" t="s">
        <v>11</v>
      </c>
      <c r="F68" s="94" t="s">
        <v>2312</v>
      </c>
      <c r="G68" s="93" t="s">
        <v>1530</v>
      </c>
      <c r="H68" s="114" t="s">
        <v>1531</v>
      </c>
      <c r="I68" s="93" t="s">
        <v>1845</v>
      </c>
      <c r="J68" s="95" t="s">
        <v>2169</v>
      </c>
      <c r="K68" s="94" t="s">
        <v>2170</v>
      </c>
      <c r="L68" s="96">
        <v>44263</v>
      </c>
      <c r="M68" s="94" t="s">
        <v>525</v>
      </c>
      <c r="N68" s="126">
        <v>44079</v>
      </c>
      <c r="O68" s="94" t="s">
        <v>24</v>
      </c>
      <c r="P68" s="94" t="s">
        <v>24</v>
      </c>
      <c r="Q68" s="94" t="s">
        <v>236</v>
      </c>
      <c r="R68" s="94" t="s">
        <v>1533</v>
      </c>
      <c r="S68" s="94" t="s">
        <v>2171</v>
      </c>
      <c r="T68" s="94" t="s">
        <v>23</v>
      </c>
      <c r="U68" s="94" t="s">
        <v>23</v>
      </c>
      <c r="V68" s="94">
        <v>380</v>
      </c>
      <c r="W68" s="94" t="s">
        <v>24</v>
      </c>
      <c r="X68" s="94" t="s">
        <v>2172</v>
      </c>
      <c r="Y68" s="94" t="s">
        <v>2173</v>
      </c>
      <c r="Z68" s="98" t="s">
        <v>2174</v>
      </c>
      <c r="AA68" s="94" t="s">
        <v>1535</v>
      </c>
      <c r="AB68" s="94" t="s">
        <v>864</v>
      </c>
      <c r="AC68" s="94" t="s">
        <v>127</v>
      </c>
      <c r="AD68" s="94" t="s">
        <v>2175</v>
      </c>
      <c r="AE68" s="98" t="s">
        <v>26</v>
      </c>
      <c r="AF68" s="94" t="s">
        <v>137</v>
      </c>
      <c r="AG68" s="94" t="s">
        <v>451</v>
      </c>
      <c r="AH68" s="94" t="s">
        <v>451</v>
      </c>
      <c r="AI68" s="98" t="s">
        <v>22</v>
      </c>
      <c r="AJ68" s="94" t="s">
        <v>27</v>
      </c>
      <c r="AK68" s="94" t="s">
        <v>1538</v>
      </c>
      <c r="AL68" s="94">
        <v>1</v>
      </c>
      <c r="AM68" s="94" t="s">
        <v>431</v>
      </c>
      <c r="AN68" s="94" t="s">
        <v>44</v>
      </c>
      <c r="AO68" s="97" t="s">
        <v>78</v>
      </c>
      <c r="AP68" s="97" t="s">
        <v>948</v>
      </c>
      <c r="AQ68" s="94" t="s">
        <v>23</v>
      </c>
      <c r="AR68" s="94" t="s">
        <v>23</v>
      </c>
      <c r="AS68" s="94" t="s">
        <v>843</v>
      </c>
      <c r="AT68" s="97" t="s">
        <v>62</v>
      </c>
      <c r="AU68" s="183" t="s">
        <v>2176</v>
      </c>
      <c r="AV68" s="94" t="str">
        <f t="shared" ref="AV68" si="108">MID(LEFT(AU68,FIND(" (",AU68)-1),FIND("/",AU68)+1,LEN(AU68))</f>
        <v>184</v>
      </c>
      <c r="AW68" s="101" t="str">
        <f t="shared" ref="AW68" si="109">MID(LEFT(AU68,FIND("%",AU68)-1),FIND("(",AU68)+1,LEN(AU68))</f>
        <v>98</v>
      </c>
      <c r="AX68" s="94">
        <v>190</v>
      </c>
      <c r="AY68" s="102" t="s">
        <v>1543</v>
      </c>
      <c r="AZ68" s="94" t="str">
        <f t="shared" ref="AZ68" si="110">LEFT(AY68,FIND(" ", AY68)-1)</f>
        <v>500</v>
      </c>
      <c r="BA68" s="94" t="str">
        <f t="shared" ref="BA68" si="111">MID(LEFT(AY68,FIND("–",AY68)-1),FIND("(",AY68)+1,LEN(AY68))</f>
        <v>500</v>
      </c>
      <c r="BB68" s="94" t="str">
        <f t="shared" ref="BB68" si="112">MID(LEFT(AY68,FIND(")",AY68)-1),FIND("–",AY68)+1,LEN(AY68))</f>
        <v>500</v>
      </c>
      <c r="BC68" s="94">
        <v>184</v>
      </c>
      <c r="BD68" s="102" t="s">
        <v>2178</v>
      </c>
      <c r="BE68" s="94" t="str">
        <f t="shared" ref="BE68" si="113">LEFT(BD68,FIND(" ", BD68)-1)</f>
        <v>10,413.9</v>
      </c>
      <c r="BF68" s="94" t="str">
        <f t="shared" ref="BF68" si="114">MID(LEFT(BD68,FIND("–",BD68)-1),FIND("(",BD68)+1,LEN(BD68))</f>
        <v>9,142.4</v>
      </c>
      <c r="BG68" s="94" t="str">
        <f t="shared" ref="BG68" si="115">MID(LEFT(BD68,FIND(")",BD68)-1),FIND("–",BD68)+1,LEN(BD68))</f>
        <v>11,862.2</v>
      </c>
      <c r="BH68" s="94" t="s">
        <v>22</v>
      </c>
      <c r="BI68" s="98" t="s">
        <v>2204</v>
      </c>
      <c r="BJ68" s="94" t="s">
        <v>26</v>
      </c>
      <c r="BK68" s="94" t="s">
        <v>22</v>
      </c>
      <c r="BL68" s="94" t="s">
        <v>22</v>
      </c>
      <c r="BM68" s="94" t="s">
        <v>22</v>
      </c>
      <c r="BN68" s="94" t="s">
        <v>22</v>
      </c>
      <c r="BO68" s="94" t="s">
        <v>22</v>
      </c>
      <c r="BP68" s="94" t="s">
        <v>22</v>
      </c>
      <c r="BQ68" s="94" t="s">
        <v>22</v>
      </c>
      <c r="BR68" s="94" t="s">
        <v>22</v>
      </c>
      <c r="BS68" s="94" t="s">
        <v>22</v>
      </c>
      <c r="BT68" s="94" t="s">
        <v>22</v>
      </c>
      <c r="BU68" s="94" t="s">
        <v>22</v>
      </c>
      <c r="BV68" s="94" t="s">
        <v>22</v>
      </c>
      <c r="BW68" s="94" t="s">
        <v>22</v>
      </c>
      <c r="BX68" s="94" t="s">
        <v>22</v>
      </c>
      <c r="BY68" s="94" t="s">
        <v>22</v>
      </c>
      <c r="BZ68" s="94" t="s">
        <v>22</v>
      </c>
      <c r="CA68" s="94" t="s">
        <v>22</v>
      </c>
      <c r="CB68" s="94" t="s">
        <v>22</v>
      </c>
      <c r="CC68" s="94" t="s">
        <v>22</v>
      </c>
      <c r="CD68" s="103" t="s">
        <v>22</v>
      </c>
      <c r="CE68" s="94" t="s">
        <v>22</v>
      </c>
      <c r="CF68" s="94" t="s">
        <v>22</v>
      </c>
      <c r="CG68" s="94" t="s">
        <v>22</v>
      </c>
      <c r="CH68" s="103" t="s">
        <v>26</v>
      </c>
      <c r="CI68" s="94" t="s">
        <v>22</v>
      </c>
      <c r="CJ68" s="94" t="s">
        <v>22</v>
      </c>
      <c r="CK68" s="94" t="s">
        <v>22</v>
      </c>
      <c r="CL68" s="94" t="s">
        <v>22</v>
      </c>
      <c r="CM68" s="94" t="s">
        <v>22</v>
      </c>
      <c r="CN68" s="94" t="s">
        <v>22</v>
      </c>
      <c r="CO68" s="94" t="s">
        <v>22</v>
      </c>
      <c r="CP68" s="94" t="s">
        <v>22</v>
      </c>
      <c r="CQ68" s="94" t="s">
        <v>22</v>
      </c>
      <c r="CR68" s="94" t="s">
        <v>22</v>
      </c>
      <c r="CS68" s="94" t="s">
        <v>22</v>
      </c>
      <c r="CT68" s="94" t="s">
        <v>22</v>
      </c>
      <c r="CU68" s="94" t="s">
        <v>22</v>
      </c>
      <c r="CV68" s="98" t="s">
        <v>22</v>
      </c>
      <c r="CW68" s="94" t="s">
        <v>1542</v>
      </c>
      <c r="CX68" s="94" t="s">
        <v>2202</v>
      </c>
      <c r="CY68" s="94" t="s">
        <v>2196</v>
      </c>
      <c r="CZ68" s="98" t="s">
        <v>1261</v>
      </c>
      <c r="DA68" s="94" t="s">
        <v>68</v>
      </c>
    </row>
    <row r="69" spans="1:105" s="11" customFormat="1">
      <c r="A69" s="173" t="s">
        <v>2168</v>
      </c>
      <c r="G69" s="12"/>
      <c r="H69" s="14"/>
      <c r="I69" s="10"/>
      <c r="J69" s="14"/>
      <c r="L69" s="24"/>
      <c r="N69" s="125"/>
      <c r="Z69" s="25"/>
      <c r="AE69" s="36"/>
      <c r="AI69" s="25"/>
      <c r="AJ69" s="11" t="s">
        <v>27</v>
      </c>
      <c r="AK69" s="11" t="s">
        <v>1539</v>
      </c>
      <c r="AL69" s="11">
        <v>2</v>
      </c>
      <c r="AM69" s="11" t="s">
        <v>431</v>
      </c>
      <c r="AN69" s="11" t="s">
        <v>44</v>
      </c>
      <c r="AO69" s="17" t="s">
        <v>78</v>
      </c>
      <c r="AP69" s="17" t="s">
        <v>948</v>
      </c>
      <c r="AQ69" s="11" t="s">
        <v>23</v>
      </c>
      <c r="AR69" s="11" t="s">
        <v>23</v>
      </c>
      <c r="AS69" s="11" t="s">
        <v>843</v>
      </c>
      <c r="AT69" s="17" t="s">
        <v>62</v>
      </c>
      <c r="AU69" s="177" t="s">
        <v>2177</v>
      </c>
      <c r="AV69" s="11" t="str">
        <f t="shared" ref="AV69" si="116">MID(LEFT(AU69,FIND(" (",AU69)-1),FIND("/",AU69)+1,LEN(AU69))</f>
        <v>177</v>
      </c>
      <c r="AW69" s="18" t="str">
        <f t="shared" ref="AW69" si="117">MID(LEFT(AU69,FIND("%",AU69)-1),FIND("(",AU69)+1,LEN(AU69))</f>
        <v>97</v>
      </c>
      <c r="AX69" s="11">
        <v>190</v>
      </c>
      <c r="AY69" s="58" t="s">
        <v>1543</v>
      </c>
      <c r="AZ69" s="11" t="str">
        <f>LEFT(AY69,FIND(" ", AY69)-1)</f>
        <v>500</v>
      </c>
      <c r="BA69" s="11" t="str">
        <f>MID(LEFT(AY69,FIND("–",AY69)-1),FIND("(",AY69)+1,LEN(AY69))</f>
        <v>500</v>
      </c>
      <c r="BB69" s="11" t="str">
        <f>MID(LEFT(AY69,FIND(")",AY69)-1),FIND("–",AY69)+1,LEN(AY69))</f>
        <v>500</v>
      </c>
      <c r="BC69" s="11">
        <v>177</v>
      </c>
      <c r="BD69" s="58" t="s">
        <v>2179</v>
      </c>
      <c r="BE69" s="11" t="str">
        <f>LEFT(BD69,FIND(" ", BD69)-1)</f>
        <v>9,541.6</v>
      </c>
      <c r="BF69" s="11" t="str">
        <f>MID(LEFT(BD69,FIND("–",BD69)-1),FIND("(",BD69)+1,LEN(BD69))</f>
        <v>8,245.9</v>
      </c>
      <c r="BG69" s="11" t="str">
        <f>MID(LEFT(BD69,FIND(")",BD69)-1),FIND("–",BD69)+1,LEN(BD69))</f>
        <v>11,041.0</v>
      </c>
      <c r="BH69" s="11" t="s">
        <v>22</v>
      </c>
      <c r="BI69" s="25" t="s">
        <v>22</v>
      </c>
      <c r="CD69" s="155"/>
      <c r="CH69" s="155"/>
      <c r="CV69" s="25"/>
      <c r="CW69" s="11" t="s">
        <v>2203</v>
      </c>
      <c r="CZ69" s="25"/>
    </row>
    <row r="70" spans="1:105" s="11" customFormat="1">
      <c r="A70" s="173" t="s">
        <v>2168</v>
      </c>
      <c r="G70" s="12"/>
      <c r="H70" s="14"/>
      <c r="I70" s="10"/>
      <c r="J70" s="14"/>
      <c r="L70" s="24"/>
      <c r="N70" s="125"/>
      <c r="Z70" s="25"/>
      <c r="AE70" s="36"/>
      <c r="AI70" s="25"/>
      <c r="AJ70" s="11" t="s">
        <v>27</v>
      </c>
      <c r="AK70" s="11" t="s">
        <v>1538</v>
      </c>
      <c r="AL70" s="11">
        <v>1</v>
      </c>
      <c r="AM70" s="17" t="s">
        <v>344</v>
      </c>
      <c r="AN70" s="11" t="s">
        <v>2180</v>
      </c>
      <c r="AO70" s="11" t="s">
        <v>2181</v>
      </c>
      <c r="AP70" s="11" t="s">
        <v>2182</v>
      </c>
      <c r="AQ70" s="11" t="s">
        <v>23</v>
      </c>
      <c r="AR70" s="11" t="s">
        <v>23</v>
      </c>
      <c r="AS70" s="11" t="s">
        <v>843</v>
      </c>
      <c r="AT70" s="17" t="s">
        <v>62</v>
      </c>
      <c r="AU70" s="78" t="s">
        <v>2183</v>
      </c>
      <c r="AV70" s="11" t="str">
        <f t="shared" ref="AV70" si="118">MID(LEFT(AU70,FIND(" (",AU70)-1),FIND("/",AU70)+1,LEN(AU70))</f>
        <v>184</v>
      </c>
      <c r="AW70" s="18" t="str">
        <f t="shared" ref="AW70" si="119">MID(LEFT(AU70,FIND("%",AU70)-1),FIND("(",AU70)+1,LEN(AU70))</f>
        <v>93</v>
      </c>
      <c r="AX70" s="11">
        <v>190</v>
      </c>
      <c r="AY70" s="58" t="s">
        <v>2185</v>
      </c>
      <c r="AZ70" s="11" t="str">
        <f t="shared" ref="AZ70" si="120">LEFT(AY70,FIND(" ", AY70)-1)</f>
        <v>0.11</v>
      </c>
      <c r="BA70" s="11" t="str">
        <f t="shared" ref="BA70" si="121">MID(LEFT(AY70,FIND("–",AY70)-1),FIND("(",AY70)+1,LEN(AY70))</f>
        <v>0.10</v>
      </c>
      <c r="BB70" s="11" t="str">
        <f t="shared" ref="BB70" si="122">MID(LEFT(AY70,FIND(")",AY70)-1),FIND("–",AY70)+1,LEN(AY70))</f>
        <v>0.13</v>
      </c>
      <c r="BC70" s="11">
        <v>184</v>
      </c>
      <c r="BD70" s="58" t="s">
        <v>2187</v>
      </c>
      <c r="BE70" s="11" t="str">
        <f t="shared" ref="BE70:BE73" si="123">LEFT(BD70,FIND(" ", BD70)-1)</f>
        <v>100.9</v>
      </c>
      <c r="BF70" s="11" t="str">
        <f t="shared" ref="BF70:BF73" si="124">MID(LEFT(BD70,FIND("–",BD70)-1),FIND("(",BD70)+1,LEN(BD70))</f>
        <v>74.1</v>
      </c>
      <c r="BG70" s="11" t="str">
        <f t="shared" ref="BG70:BG73" si="125">MID(LEFT(BD70,FIND(")",BD70)-1),FIND("–",BD70)+1,LEN(BD70))</f>
        <v>137.4</v>
      </c>
      <c r="BH70" s="11" t="s">
        <v>22</v>
      </c>
      <c r="BI70" s="25" t="s">
        <v>22</v>
      </c>
      <c r="CD70" s="155"/>
      <c r="CH70" s="155"/>
      <c r="CV70" s="25"/>
      <c r="CW70" s="11" t="s">
        <v>2195</v>
      </c>
      <c r="CZ70" s="25"/>
    </row>
    <row r="71" spans="1:105" s="11" customFormat="1">
      <c r="A71" s="173" t="s">
        <v>2168</v>
      </c>
      <c r="L71" s="25"/>
      <c r="N71" s="125"/>
      <c r="Z71" s="25"/>
      <c r="AE71" s="36"/>
      <c r="AI71" s="25"/>
      <c r="AJ71" s="11" t="s">
        <v>27</v>
      </c>
      <c r="AK71" s="11" t="s">
        <v>1539</v>
      </c>
      <c r="AL71" s="11">
        <v>2</v>
      </c>
      <c r="AM71" s="17" t="s">
        <v>344</v>
      </c>
      <c r="AN71" s="11" t="s">
        <v>2180</v>
      </c>
      <c r="AO71" s="11" t="s">
        <v>2181</v>
      </c>
      <c r="AP71" s="11" t="s">
        <v>2182</v>
      </c>
      <c r="AQ71" s="11" t="s">
        <v>23</v>
      </c>
      <c r="AR71" s="11" t="s">
        <v>23</v>
      </c>
      <c r="AS71" s="11" t="s">
        <v>843</v>
      </c>
      <c r="AT71" s="17" t="s">
        <v>62</v>
      </c>
      <c r="AU71" s="78" t="s">
        <v>2184</v>
      </c>
      <c r="AV71" s="11" t="str">
        <f t="shared" ref="AV71" si="126">MID(LEFT(AU71,FIND(" (",AU71)-1),FIND("/",AU71)+1,LEN(AU71))</f>
        <v>177</v>
      </c>
      <c r="AW71" s="18" t="str">
        <f t="shared" ref="AW71" si="127">MID(LEFT(AU71,FIND("%",AU71)-1),FIND("(",AU71)+1,LEN(AU71))</f>
        <v>98</v>
      </c>
      <c r="AX71" s="11">
        <v>190</v>
      </c>
      <c r="AY71" s="58" t="s">
        <v>2186</v>
      </c>
      <c r="AZ71" s="11" t="str">
        <f>LEFT(AY71,FIND(" ", AY71)-1)</f>
        <v>0.10</v>
      </c>
      <c r="BA71" s="11" t="str">
        <f>MID(LEFT(AY71,FIND("–",AY71)-1),FIND("(",AY71)+1,LEN(AY71))</f>
        <v>0.09</v>
      </c>
      <c r="BB71" s="11" t="str">
        <f>MID(LEFT(AY71,FIND(")",AY71)-1),FIND("–",AY71)+1,LEN(AY71))</f>
        <v>0.11</v>
      </c>
      <c r="BC71" s="11">
        <v>177</v>
      </c>
      <c r="BD71" s="58" t="s">
        <v>2188</v>
      </c>
      <c r="BE71" s="11" t="str">
        <f t="shared" si="123"/>
        <v>197.0</v>
      </c>
      <c r="BF71" s="11" t="str">
        <f t="shared" si="124"/>
        <v>155.6</v>
      </c>
      <c r="BG71" s="11" t="str">
        <f t="shared" si="125"/>
        <v>249.4</v>
      </c>
      <c r="BH71" s="11" t="s">
        <v>22</v>
      </c>
      <c r="BI71" s="25" t="s">
        <v>22</v>
      </c>
      <c r="CD71" s="155"/>
      <c r="CH71" s="155"/>
      <c r="CV71" s="25"/>
      <c r="CW71" s="11" t="s">
        <v>2194</v>
      </c>
      <c r="CZ71" s="25"/>
    </row>
    <row r="72" spans="1:105" s="109" customFormat="1">
      <c r="A72" s="173" t="s">
        <v>2168</v>
      </c>
      <c r="L72" s="110"/>
      <c r="N72" s="131"/>
      <c r="Z72" s="110"/>
      <c r="AE72" s="169"/>
      <c r="AI72" s="110"/>
      <c r="AJ72" s="109" t="s">
        <v>60</v>
      </c>
      <c r="AK72" s="11" t="s">
        <v>1538</v>
      </c>
      <c r="AL72" s="109">
        <v>1</v>
      </c>
      <c r="AM72" s="109" t="s">
        <v>2189</v>
      </c>
      <c r="AN72" s="109" t="s">
        <v>2199</v>
      </c>
      <c r="AO72" s="11" t="s">
        <v>2191</v>
      </c>
      <c r="AP72" s="11" t="s">
        <v>2191</v>
      </c>
      <c r="AQ72" s="11" t="s">
        <v>23</v>
      </c>
      <c r="AR72" s="11" t="s">
        <v>24</v>
      </c>
      <c r="AS72" s="11" t="s">
        <v>486</v>
      </c>
      <c r="AT72" s="109" t="s">
        <v>22</v>
      </c>
      <c r="AU72" s="172" t="s">
        <v>22</v>
      </c>
      <c r="AV72" s="109" t="s">
        <v>22</v>
      </c>
      <c r="AW72" s="109" t="s">
        <v>22</v>
      </c>
      <c r="AX72" s="109" t="s">
        <v>22</v>
      </c>
      <c r="AY72" s="109" t="s">
        <v>22</v>
      </c>
      <c r="AZ72" s="109" t="s">
        <v>22</v>
      </c>
      <c r="BA72" s="109" t="s">
        <v>22</v>
      </c>
      <c r="BB72" s="109" t="s">
        <v>22</v>
      </c>
      <c r="BC72" s="109">
        <v>29</v>
      </c>
      <c r="BD72" s="58" t="s">
        <v>2192</v>
      </c>
      <c r="BE72" s="11" t="str">
        <f t="shared" si="123"/>
        <v>59.2</v>
      </c>
      <c r="BF72" s="11" t="str">
        <f t="shared" si="124"/>
        <v>48.5</v>
      </c>
      <c r="BG72" s="11" t="str">
        <f t="shared" si="125"/>
        <v>69.7</v>
      </c>
      <c r="BH72" s="11" t="s">
        <v>22</v>
      </c>
      <c r="BI72" s="25" t="s">
        <v>22</v>
      </c>
      <c r="CD72" s="160"/>
      <c r="CH72" s="160"/>
      <c r="CV72" s="110"/>
      <c r="CW72" s="109" t="s">
        <v>2200</v>
      </c>
      <c r="CZ72" s="110"/>
    </row>
    <row r="73" spans="1:105" s="109" customFormat="1">
      <c r="A73" s="173" t="s">
        <v>2168</v>
      </c>
      <c r="L73" s="110"/>
      <c r="N73" s="131"/>
      <c r="Z73" s="111"/>
      <c r="AE73" s="110"/>
      <c r="AI73" s="110"/>
      <c r="AJ73" s="109" t="s">
        <v>60</v>
      </c>
      <c r="AK73" s="11" t="s">
        <v>1539</v>
      </c>
      <c r="AL73" s="109">
        <v>2</v>
      </c>
      <c r="AM73" s="109" t="s">
        <v>2189</v>
      </c>
      <c r="AN73" s="109" t="s">
        <v>2199</v>
      </c>
      <c r="AO73" s="11" t="s">
        <v>2191</v>
      </c>
      <c r="AP73" s="11" t="s">
        <v>2191</v>
      </c>
      <c r="AQ73" s="11" t="s">
        <v>23</v>
      </c>
      <c r="AR73" s="11" t="s">
        <v>24</v>
      </c>
      <c r="AS73" s="11" t="s">
        <v>486</v>
      </c>
      <c r="AT73" s="109" t="s">
        <v>22</v>
      </c>
      <c r="AU73" s="172" t="s">
        <v>22</v>
      </c>
      <c r="AV73" s="109" t="s">
        <v>22</v>
      </c>
      <c r="AW73" s="109" t="s">
        <v>22</v>
      </c>
      <c r="AX73" s="109" t="s">
        <v>22</v>
      </c>
      <c r="AY73" s="109" t="s">
        <v>22</v>
      </c>
      <c r="AZ73" s="109" t="s">
        <v>22</v>
      </c>
      <c r="BA73" s="109" t="s">
        <v>22</v>
      </c>
      <c r="BB73" s="109" t="s">
        <v>22</v>
      </c>
      <c r="BC73" s="109">
        <v>29</v>
      </c>
      <c r="BD73" s="58" t="s">
        <v>2193</v>
      </c>
      <c r="BE73" s="11" t="str">
        <f t="shared" si="123"/>
        <v>42.5</v>
      </c>
      <c r="BF73" s="11" t="str">
        <f t="shared" si="124"/>
        <v>28.6</v>
      </c>
      <c r="BG73" s="11" t="str">
        <f t="shared" si="125"/>
        <v>56.3</v>
      </c>
      <c r="BH73" s="11" t="s">
        <v>22</v>
      </c>
      <c r="BI73" s="25" t="s">
        <v>22</v>
      </c>
      <c r="CD73" s="160"/>
      <c r="CH73" s="160"/>
      <c r="CV73" s="110"/>
      <c r="CW73" s="11" t="s">
        <v>2201</v>
      </c>
      <c r="CZ73" s="110"/>
    </row>
    <row r="75" spans="1:105" s="94" customFormat="1">
      <c r="A75" s="94" t="s">
        <v>2794</v>
      </c>
      <c r="B75" s="94" t="s">
        <v>1</v>
      </c>
      <c r="C75" s="94" t="s">
        <v>2</v>
      </c>
      <c r="D75" s="94" t="s">
        <v>1527</v>
      </c>
      <c r="E75" s="94" t="s">
        <v>9</v>
      </c>
      <c r="F75" s="94" t="s">
        <v>2312</v>
      </c>
      <c r="G75" s="94" t="s">
        <v>334</v>
      </c>
      <c r="H75" s="104" t="s">
        <v>335</v>
      </c>
      <c r="I75" s="94" t="s">
        <v>718</v>
      </c>
      <c r="J75" s="104" t="s">
        <v>719</v>
      </c>
      <c r="K75" s="94" t="s">
        <v>720</v>
      </c>
      <c r="L75" s="96">
        <v>44055</v>
      </c>
      <c r="M75" s="94" t="s">
        <v>526</v>
      </c>
      <c r="N75" s="126">
        <v>43955</v>
      </c>
      <c r="O75" s="94" t="s">
        <v>24</v>
      </c>
      <c r="P75" s="94" t="s">
        <v>24</v>
      </c>
      <c r="Q75" s="94" t="s">
        <v>2016</v>
      </c>
      <c r="R75" s="94" t="s">
        <v>45</v>
      </c>
      <c r="S75" s="94" t="s">
        <v>48</v>
      </c>
      <c r="T75" s="94" t="s">
        <v>23</v>
      </c>
      <c r="U75" s="94" t="s">
        <v>23</v>
      </c>
      <c r="V75" s="94">
        <v>45</v>
      </c>
      <c r="W75" s="94" t="s">
        <v>24</v>
      </c>
      <c r="X75" s="94" t="s">
        <v>135</v>
      </c>
      <c r="Y75" s="94" t="s">
        <v>443</v>
      </c>
      <c r="Z75" s="98" t="s">
        <v>336</v>
      </c>
      <c r="AA75" s="94" t="s">
        <v>333</v>
      </c>
      <c r="AB75" s="94" t="s">
        <v>530</v>
      </c>
      <c r="AC75" s="94" t="s">
        <v>127</v>
      </c>
      <c r="AD75" s="94" t="s">
        <v>1313</v>
      </c>
      <c r="AE75" s="99" t="s">
        <v>337</v>
      </c>
      <c r="AF75" s="94" t="s">
        <v>137</v>
      </c>
      <c r="AG75" s="93" t="s">
        <v>1005</v>
      </c>
      <c r="AH75" s="93" t="s">
        <v>1012</v>
      </c>
      <c r="AI75" s="98" t="s">
        <v>533</v>
      </c>
      <c r="AJ75" s="94" t="s">
        <v>27</v>
      </c>
      <c r="AK75" s="94" t="s">
        <v>105</v>
      </c>
      <c r="AL75" s="94">
        <v>1</v>
      </c>
      <c r="AM75" s="97" t="s">
        <v>426</v>
      </c>
      <c r="AN75" s="94" t="s">
        <v>542</v>
      </c>
      <c r="AO75" s="94" t="s">
        <v>537</v>
      </c>
      <c r="AP75" s="94" t="s">
        <v>946</v>
      </c>
      <c r="AQ75" s="94" t="s">
        <v>24</v>
      </c>
      <c r="AR75" s="94" t="s">
        <v>24</v>
      </c>
      <c r="AS75" s="94" t="s">
        <v>540</v>
      </c>
      <c r="AT75" s="94" t="s">
        <v>22</v>
      </c>
      <c r="AU75" s="106" t="s">
        <v>22</v>
      </c>
      <c r="AV75" s="94" t="s">
        <v>22</v>
      </c>
      <c r="AW75" s="94" t="s">
        <v>22</v>
      </c>
      <c r="AX75" s="94">
        <v>9</v>
      </c>
      <c r="AY75" s="102">
        <v>0.9</v>
      </c>
      <c r="AZ75" s="94">
        <v>0.9</v>
      </c>
      <c r="BA75" s="94">
        <v>0.9</v>
      </c>
      <c r="BB75" s="94">
        <v>0.9</v>
      </c>
      <c r="BC75" s="94">
        <v>9</v>
      </c>
      <c r="BD75" s="105">
        <v>0.9</v>
      </c>
      <c r="BE75" s="94">
        <v>0.9</v>
      </c>
      <c r="BF75" s="94">
        <v>0.9</v>
      </c>
      <c r="BG75" s="94">
        <v>0.9</v>
      </c>
      <c r="BH75" s="94" t="s">
        <v>22</v>
      </c>
      <c r="BI75" s="98" t="s">
        <v>22</v>
      </c>
      <c r="BJ75" s="94" t="s">
        <v>26</v>
      </c>
      <c r="BK75" s="94" t="s">
        <v>22</v>
      </c>
      <c r="BL75" s="94" t="s">
        <v>22</v>
      </c>
      <c r="BM75" s="94" t="s">
        <v>22</v>
      </c>
      <c r="BN75" s="94" t="s">
        <v>22</v>
      </c>
      <c r="BO75" s="94" t="s">
        <v>22</v>
      </c>
      <c r="BP75" s="94" t="s">
        <v>22</v>
      </c>
      <c r="BQ75" s="94" t="s">
        <v>22</v>
      </c>
      <c r="BR75" s="94" t="s">
        <v>22</v>
      </c>
      <c r="BS75" s="94" t="s">
        <v>22</v>
      </c>
      <c r="BT75" s="94" t="s">
        <v>22</v>
      </c>
      <c r="BU75" s="94" t="s">
        <v>22</v>
      </c>
      <c r="BV75" s="94" t="s">
        <v>22</v>
      </c>
      <c r="BW75" s="94" t="s">
        <v>22</v>
      </c>
      <c r="BX75" s="94" t="s">
        <v>22</v>
      </c>
      <c r="BY75" s="94" t="s">
        <v>22</v>
      </c>
      <c r="BZ75" s="94" t="s">
        <v>22</v>
      </c>
      <c r="CA75" s="94" t="s">
        <v>22</v>
      </c>
      <c r="CB75" s="94" t="s">
        <v>22</v>
      </c>
      <c r="CC75" s="94" t="s">
        <v>22</v>
      </c>
      <c r="CD75" s="103" t="s">
        <v>22</v>
      </c>
      <c r="CE75" s="94" t="s">
        <v>22</v>
      </c>
      <c r="CF75" s="94" t="s">
        <v>22</v>
      </c>
      <c r="CG75" s="94" t="s">
        <v>22</v>
      </c>
      <c r="CH75" s="103" t="s">
        <v>26</v>
      </c>
      <c r="CI75" s="94" t="s">
        <v>22</v>
      </c>
      <c r="CJ75" s="94" t="s">
        <v>22</v>
      </c>
      <c r="CK75" s="94" t="s">
        <v>22</v>
      </c>
      <c r="CL75" s="94" t="s">
        <v>22</v>
      </c>
      <c r="CM75" s="94" t="s">
        <v>22</v>
      </c>
      <c r="CN75" s="94" t="s">
        <v>22</v>
      </c>
      <c r="CO75" s="94" t="s">
        <v>22</v>
      </c>
      <c r="CP75" s="94" t="s">
        <v>22</v>
      </c>
      <c r="CQ75" s="94" t="s">
        <v>22</v>
      </c>
      <c r="CR75" s="94" t="s">
        <v>22</v>
      </c>
      <c r="CS75" s="94" t="s">
        <v>22</v>
      </c>
      <c r="CT75" s="94" t="s">
        <v>22</v>
      </c>
      <c r="CU75" s="94" t="s">
        <v>22</v>
      </c>
      <c r="CV75" s="98" t="s">
        <v>22</v>
      </c>
      <c r="CW75" s="94" t="s">
        <v>613</v>
      </c>
      <c r="CX75" s="94" t="s">
        <v>22</v>
      </c>
      <c r="CY75" s="94" t="s">
        <v>823</v>
      </c>
      <c r="CZ75" s="98" t="s">
        <v>1261</v>
      </c>
      <c r="DA75" s="94" t="s">
        <v>68</v>
      </c>
    </row>
    <row r="76" spans="1:105" s="11" customFormat="1">
      <c r="A76" s="11" t="s">
        <v>2794</v>
      </c>
      <c r="L76" s="25"/>
      <c r="N76" s="125"/>
      <c r="Z76" s="25"/>
      <c r="AE76" s="36"/>
      <c r="AI76" s="25"/>
      <c r="AJ76" s="11" t="s">
        <v>27</v>
      </c>
      <c r="AK76" s="11" t="s">
        <v>477</v>
      </c>
      <c r="AL76" s="11">
        <v>2</v>
      </c>
      <c r="AM76" s="17" t="s">
        <v>426</v>
      </c>
      <c r="AN76" s="11" t="s">
        <v>542</v>
      </c>
      <c r="AO76" s="11" t="s">
        <v>537</v>
      </c>
      <c r="AP76" s="11" t="s">
        <v>946</v>
      </c>
      <c r="AQ76" s="11" t="s">
        <v>24</v>
      </c>
      <c r="AR76" s="11" t="s">
        <v>24</v>
      </c>
      <c r="AS76" s="11" t="s">
        <v>540</v>
      </c>
      <c r="AT76" s="11" t="s">
        <v>22</v>
      </c>
      <c r="AU76" s="84" t="s">
        <v>22</v>
      </c>
      <c r="AV76" s="11" t="s">
        <v>22</v>
      </c>
      <c r="AW76" s="11" t="s">
        <v>22</v>
      </c>
      <c r="AX76" s="11">
        <v>12</v>
      </c>
      <c r="AY76" s="58">
        <v>0.8</v>
      </c>
      <c r="AZ76" s="11">
        <v>0.8</v>
      </c>
      <c r="BA76" s="11">
        <v>0.8</v>
      </c>
      <c r="BB76" s="11">
        <v>0.8</v>
      </c>
      <c r="BC76" s="11">
        <v>12</v>
      </c>
      <c r="BD76" s="15" t="s">
        <v>534</v>
      </c>
      <c r="BE76" s="20" t="str">
        <f t="shared" ref="BE76:BE78" si="128">LEFT(BD76,FIND(" ", BD76)-1)</f>
        <v>4,813</v>
      </c>
      <c r="BF76" s="20" t="str">
        <f t="shared" ref="BF76" si="129">MID(LEFT(BD76,FIND("–",BD76)-1),FIND("(",BD76)+1,LEN(BD76))</f>
        <v>2,535</v>
      </c>
      <c r="BG76" s="20" t="str">
        <f t="shared" ref="BG76" si="130">MID(LEFT(BD76,FIND(")",BD76)-1),FIND("–",BD76)+1,LEN(BD76))</f>
        <v>8,416</v>
      </c>
      <c r="BH76" s="11" t="s">
        <v>22</v>
      </c>
      <c r="BI76" s="25" t="s">
        <v>22</v>
      </c>
      <c r="CD76" s="155"/>
      <c r="CH76" s="155"/>
      <c r="CV76" s="25"/>
      <c r="CZ76" s="25"/>
    </row>
    <row r="77" spans="1:105" s="11" customFormat="1">
      <c r="A77" s="11" t="s">
        <v>2794</v>
      </c>
      <c r="L77" s="25"/>
      <c r="N77" s="125"/>
      <c r="Z77" s="25"/>
      <c r="AE77" s="36"/>
      <c r="AI77" s="25"/>
      <c r="AJ77" s="11" t="s">
        <v>27</v>
      </c>
      <c r="AK77" s="11" t="s">
        <v>536</v>
      </c>
      <c r="AL77" s="11">
        <v>3</v>
      </c>
      <c r="AM77" s="17" t="s">
        <v>426</v>
      </c>
      <c r="AN77" s="11" t="s">
        <v>542</v>
      </c>
      <c r="AO77" s="11" t="s">
        <v>537</v>
      </c>
      <c r="AP77" s="11" t="s">
        <v>946</v>
      </c>
      <c r="AQ77" s="11" t="s">
        <v>24</v>
      </c>
      <c r="AR77" s="11" t="s">
        <v>24</v>
      </c>
      <c r="AS77" s="11" t="s">
        <v>540</v>
      </c>
      <c r="AT77" s="11" t="s">
        <v>22</v>
      </c>
      <c r="AU77" s="84" t="s">
        <v>22</v>
      </c>
      <c r="AV77" s="11" t="s">
        <v>22</v>
      </c>
      <c r="AW77" s="11" t="s">
        <v>22</v>
      </c>
      <c r="AX77" s="11">
        <v>12</v>
      </c>
      <c r="AY77" s="58">
        <v>0.9</v>
      </c>
      <c r="AZ77" s="11">
        <v>0.9</v>
      </c>
      <c r="BA77" s="11">
        <v>0.9</v>
      </c>
      <c r="BB77" s="11">
        <v>0.9</v>
      </c>
      <c r="BC77" s="11">
        <v>12</v>
      </c>
      <c r="BD77" s="42" t="s">
        <v>535</v>
      </c>
      <c r="BE77" s="20" t="str">
        <f t="shared" si="128"/>
        <v>27,872</v>
      </c>
      <c r="BF77" s="20" t="str">
        <f t="shared" ref="BF77" si="131">MID(LEFT(BD77,FIND("–",BD77)-1),FIND("(",BD77)+1,LEN(BD77))</f>
        <v>19,025</v>
      </c>
      <c r="BG77" s="20" t="str">
        <f t="shared" ref="BG77" si="132">MID(LEFT(BD77,FIND(")",BD77)-1),FIND("–",BD77)+1,LEN(BD77))</f>
        <v>39,528</v>
      </c>
      <c r="BH77" s="11" t="s">
        <v>22</v>
      </c>
      <c r="BI77" s="25" t="s">
        <v>22</v>
      </c>
      <c r="CD77" s="155"/>
      <c r="CH77" s="155"/>
      <c r="CV77" s="25"/>
      <c r="CZ77" s="25"/>
    </row>
    <row r="78" spans="1:105" s="11" customFormat="1">
      <c r="A78" s="11" t="s">
        <v>2794</v>
      </c>
      <c r="L78" s="25"/>
      <c r="N78" s="125"/>
      <c r="Z78" s="25"/>
      <c r="AE78" s="36"/>
      <c r="AI78" s="25"/>
      <c r="AJ78" s="11" t="s">
        <v>27</v>
      </c>
      <c r="AK78" s="11" t="s">
        <v>46</v>
      </c>
      <c r="AL78" s="11">
        <v>4</v>
      </c>
      <c r="AM78" s="17" t="s">
        <v>426</v>
      </c>
      <c r="AN78" s="11" t="s">
        <v>542</v>
      </c>
      <c r="AO78" s="11" t="s">
        <v>537</v>
      </c>
      <c r="AP78" s="11" t="s">
        <v>946</v>
      </c>
      <c r="AQ78" s="11" t="s">
        <v>24</v>
      </c>
      <c r="AR78" s="11" t="s">
        <v>24</v>
      </c>
      <c r="AS78" s="11" t="s">
        <v>540</v>
      </c>
      <c r="AT78" s="11" t="s">
        <v>22</v>
      </c>
      <c r="AU78" s="84" t="s">
        <v>22</v>
      </c>
      <c r="AV78" s="11" t="s">
        <v>22</v>
      </c>
      <c r="AW78" s="11" t="s">
        <v>22</v>
      </c>
      <c r="AX78" s="11">
        <v>12</v>
      </c>
      <c r="AY78" s="58">
        <v>0.9</v>
      </c>
      <c r="AZ78" s="11">
        <v>0.9</v>
      </c>
      <c r="BA78" s="11">
        <v>0.9</v>
      </c>
      <c r="BB78" s="11">
        <v>0.9</v>
      </c>
      <c r="BC78" s="11">
        <v>12</v>
      </c>
      <c r="BD78" s="15" t="s">
        <v>338</v>
      </c>
      <c r="BE78" s="20" t="str">
        <f t="shared" si="128"/>
        <v>1,260</v>
      </c>
      <c r="BF78" s="20" t="str">
        <f t="shared" ref="BF78" si="133">MID(LEFT(BD78,FIND("–",BD78)-1),FIND("(",BD78)+1,LEN(BD78))</f>
        <v>755</v>
      </c>
      <c r="BG78" s="20" t="str">
        <f t="shared" ref="BG78" si="134">MID(LEFT(BD78,FIND(")",BD78)-1),FIND("–",BD78)+1,LEN(BD78))</f>
        <v>2,067</v>
      </c>
      <c r="BH78" s="11" t="s">
        <v>22</v>
      </c>
      <c r="BI78" s="25" t="s">
        <v>22</v>
      </c>
      <c r="CD78" s="155"/>
      <c r="CH78" s="155"/>
      <c r="CV78" s="25"/>
      <c r="CZ78" s="25"/>
    </row>
    <row r="79" spans="1:105" s="11" customFormat="1">
      <c r="A79" s="11" t="s">
        <v>2794</v>
      </c>
      <c r="L79" s="25"/>
      <c r="N79" s="125"/>
      <c r="Z79" s="25"/>
      <c r="AE79" s="36"/>
      <c r="AI79" s="25"/>
      <c r="AJ79" s="11" t="s">
        <v>27</v>
      </c>
      <c r="AK79" s="11" t="s">
        <v>105</v>
      </c>
      <c r="AL79" s="11">
        <v>1</v>
      </c>
      <c r="AM79" s="17" t="s">
        <v>344</v>
      </c>
      <c r="AN79" s="11" t="s">
        <v>538</v>
      </c>
      <c r="AO79" s="17" t="s">
        <v>419</v>
      </c>
      <c r="AP79" s="17" t="s">
        <v>945</v>
      </c>
      <c r="AQ79" s="11" t="s">
        <v>24</v>
      </c>
      <c r="AR79" s="11" t="s">
        <v>24</v>
      </c>
      <c r="AS79" s="11" t="s">
        <v>611</v>
      </c>
      <c r="AT79" s="11" t="s">
        <v>22</v>
      </c>
      <c r="AU79" s="84" t="s">
        <v>22</v>
      </c>
      <c r="AV79" s="11" t="s">
        <v>22</v>
      </c>
      <c r="AW79" s="11" t="s">
        <v>22</v>
      </c>
      <c r="AX79" s="11">
        <v>9</v>
      </c>
      <c r="AY79" s="58" t="s">
        <v>66</v>
      </c>
      <c r="AZ79" s="11" t="str">
        <f>LEFT(AY79,FIND(" ", AY79)-1)</f>
        <v>10</v>
      </c>
      <c r="BA79" s="11" t="str">
        <f>MID(LEFT(AY79,FIND("–",AY79)-1),FIND("(",AY79)+1,LEN(AY79))</f>
        <v>10</v>
      </c>
      <c r="BB79" s="11" t="str">
        <f>MID(LEFT(AY79,FIND(")",AY79)-1),FIND("–",AY79)+1,LEN(AY79))</f>
        <v>10</v>
      </c>
      <c r="BC79" s="11">
        <v>9</v>
      </c>
      <c r="BD79" s="15" t="s">
        <v>66</v>
      </c>
      <c r="BE79" s="20" t="str">
        <f>LEFT(BD79,FIND(" ", BD79)-1)</f>
        <v>10</v>
      </c>
      <c r="BF79" s="20" t="str">
        <f>MID(LEFT(BD79,FIND("–",BD79)-1),FIND("(",BD79)+1,LEN(BD79))</f>
        <v>10</v>
      </c>
      <c r="BG79" s="20" t="str">
        <f>MID(LEFT(BD79,FIND(")",BD79)-1),FIND("–",BD79)+1,LEN(BD79))</f>
        <v>10</v>
      </c>
      <c r="BH79" s="11" t="s">
        <v>22</v>
      </c>
      <c r="BI79" s="25" t="s">
        <v>22</v>
      </c>
      <c r="CD79" s="155"/>
      <c r="CH79" s="155"/>
      <c r="CV79" s="25"/>
      <c r="CZ79" s="25"/>
    </row>
    <row r="80" spans="1:105" s="11" customFormat="1">
      <c r="A80" s="11" t="s">
        <v>2794</v>
      </c>
      <c r="L80" s="25"/>
      <c r="N80" s="125"/>
      <c r="Z80" s="25"/>
      <c r="AE80" s="36"/>
      <c r="AI80" s="25"/>
      <c r="AJ80" s="11" t="s">
        <v>27</v>
      </c>
      <c r="AK80" s="11" t="s">
        <v>477</v>
      </c>
      <c r="AL80" s="11">
        <v>2</v>
      </c>
      <c r="AM80" s="17" t="s">
        <v>344</v>
      </c>
      <c r="AN80" s="11" t="s">
        <v>538</v>
      </c>
      <c r="AO80" s="17" t="s">
        <v>419</v>
      </c>
      <c r="AP80" s="17" t="s">
        <v>945</v>
      </c>
      <c r="AQ80" s="11" t="s">
        <v>24</v>
      </c>
      <c r="AR80" s="11" t="s">
        <v>24</v>
      </c>
      <c r="AS80" s="11" t="s">
        <v>611</v>
      </c>
      <c r="AT80" s="11" t="s">
        <v>22</v>
      </c>
      <c r="AU80" s="84" t="s">
        <v>22</v>
      </c>
      <c r="AV80" s="11" t="s">
        <v>22</v>
      </c>
      <c r="AW80" s="11" t="s">
        <v>22</v>
      </c>
      <c r="AX80" s="11">
        <v>12</v>
      </c>
      <c r="AY80" s="58" t="s">
        <v>66</v>
      </c>
      <c r="AZ80" s="11" t="str">
        <f>LEFT(AY80,FIND(" ", AY80)-1)</f>
        <v>10</v>
      </c>
      <c r="BA80" s="11" t="str">
        <f>MID(LEFT(AY80,FIND("–",AY80)-1),FIND("(",AY80)+1,LEN(AY80))</f>
        <v>10</v>
      </c>
      <c r="BB80" s="11" t="str">
        <f>MID(LEFT(AY80,FIND(")",AY80)-1),FIND("–",AY80)+1,LEN(AY80))</f>
        <v>10</v>
      </c>
      <c r="BC80" s="11">
        <v>12</v>
      </c>
      <c r="BD80" s="15" t="s">
        <v>339</v>
      </c>
      <c r="BE80" s="20" t="str">
        <f>LEFT(BD80,FIND(" ", BD80)-1)</f>
        <v>168</v>
      </c>
      <c r="BF80" s="20" t="str">
        <f>MID(LEFT(BD80,FIND("–",BD80)-1),FIND("(",BD80)+1,LEN(BD80))</f>
        <v>110</v>
      </c>
      <c r="BG80" s="20" t="str">
        <f>MID(LEFT(BD80,FIND(")",BD80)-1),FIND("–",BD80)+1,LEN(BD80))</f>
        <v>252</v>
      </c>
      <c r="BH80" s="11" t="s">
        <v>22</v>
      </c>
      <c r="BI80" s="25" t="s">
        <v>22</v>
      </c>
      <c r="CD80" s="155"/>
      <c r="CH80" s="155"/>
      <c r="CV80" s="25"/>
      <c r="CZ80" s="25"/>
    </row>
    <row r="81" spans="1:105" s="11" customFormat="1">
      <c r="A81" s="11" t="s">
        <v>2794</v>
      </c>
      <c r="L81" s="25"/>
      <c r="N81" s="125"/>
      <c r="Z81" s="25"/>
      <c r="AE81" s="36"/>
      <c r="AI81" s="25"/>
      <c r="AJ81" s="11" t="s">
        <v>27</v>
      </c>
      <c r="AK81" s="11" t="s">
        <v>536</v>
      </c>
      <c r="AL81" s="11">
        <v>3</v>
      </c>
      <c r="AM81" s="17" t="s">
        <v>344</v>
      </c>
      <c r="AN81" s="11" t="s">
        <v>538</v>
      </c>
      <c r="AO81" s="17" t="s">
        <v>419</v>
      </c>
      <c r="AP81" s="17" t="s">
        <v>945</v>
      </c>
      <c r="AQ81" s="11" t="s">
        <v>24</v>
      </c>
      <c r="AR81" s="11" t="s">
        <v>24</v>
      </c>
      <c r="AS81" s="11" t="s">
        <v>611</v>
      </c>
      <c r="AT81" s="11" t="s">
        <v>22</v>
      </c>
      <c r="AU81" s="84" t="s">
        <v>22</v>
      </c>
      <c r="AV81" s="11" t="s">
        <v>22</v>
      </c>
      <c r="AW81" s="11" t="s">
        <v>22</v>
      </c>
      <c r="AX81" s="11">
        <v>12</v>
      </c>
      <c r="AY81" s="58" t="s">
        <v>66</v>
      </c>
      <c r="AZ81" s="11" t="str">
        <f>LEFT(AY81,FIND(" ", AY81)-1)</f>
        <v>10</v>
      </c>
      <c r="BA81" s="11" t="str">
        <f>MID(LEFT(AY81,FIND("–",AY81)-1),FIND("(",AY81)+1,LEN(AY81))</f>
        <v>10</v>
      </c>
      <c r="BB81" s="11" t="str">
        <f>MID(LEFT(AY81,FIND(")",AY81)-1),FIND("–",AY81)+1,LEN(AY81))</f>
        <v>10</v>
      </c>
      <c r="BC81" s="11">
        <v>12</v>
      </c>
      <c r="BD81" s="15" t="s">
        <v>340</v>
      </c>
      <c r="BE81" s="20" t="str">
        <f>LEFT(BD81,FIND(" ", BD81)-1)</f>
        <v>267</v>
      </c>
      <c r="BF81" s="20" t="str">
        <f>MID(LEFT(BD81,FIND("–",BD81)-1),FIND("(",BD81)+1,LEN(BD81))</f>
        <v>172</v>
      </c>
      <c r="BG81" s="20" t="str">
        <f>MID(LEFT(BD81,FIND(")",BD81)-1),FIND("–",BD81)+1,LEN(BD81))</f>
        <v>411</v>
      </c>
      <c r="BH81" s="11" t="s">
        <v>22</v>
      </c>
      <c r="BI81" s="25" t="s">
        <v>22</v>
      </c>
      <c r="CD81" s="155"/>
      <c r="CH81" s="155"/>
      <c r="CV81" s="25"/>
      <c r="CZ81" s="25"/>
    </row>
    <row r="82" spans="1:105" s="11" customFormat="1">
      <c r="A82" s="11" t="s">
        <v>2794</v>
      </c>
      <c r="L82" s="25"/>
      <c r="N82" s="125"/>
      <c r="Z82" s="25"/>
      <c r="AE82" s="36"/>
      <c r="AI82" s="25"/>
      <c r="AJ82" s="11" t="s">
        <v>27</v>
      </c>
      <c r="AK82" s="11" t="s">
        <v>46</v>
      </c>
      <c r="AL82" s="11">
        <v>4</v>
      </c>
      <c r="AM82" s="17" t="s">
        <v>344</v>
      </c>
      <c r="AN82" s="11" t="s">
        <v>538</v>
      </c>
      <c r="AO82" s="17" t="s">
        <v>419</v>
      </c>
      <c r="AP82" s="17" t="s">
        <v>945</v>
      </c>
      <c r="AQ82" s="11" t="s">
        <v>24</v>
      </c>
      <c r="AR82" s="11" t="s">
        <v>24</v>
      </c>
      <c r="AS82" s="11" t="s">
        <v>611</v>
      </c>
      <c r="AT82" s="11" t="s">
        <v>22</v>
      </c>
      <c r="AU82" s="84" t="s">
        <v>22</v>
      </c>
      <c r="AV82" s="11" t="s">
        <v>22</v>
      </c>
      <c r="AW82" s="11" t="s">
        <v>22</v>
      </c>
      <c r="AX82" s="11">
        <v>12</v>
      </c>
      <c r="AY82" s="58" t="s">
        <v>66</v>
      </c>
      <c r="AZ82" s="11" t="str">
        <f>LEFT(AY82,FIND(" ", AY82)-1)</f>
        <v>10</v>
      </c>
      <c r="BA82" s="11" t="str">
        <f>MID(LEFT(AY82,FIND("–",AY82)-1),FIND("(",AY82)+1,LEN(AY82))</f>
        <v>10</v>
      </c>
      <c r="BB82" s="11" t="str">
        <f>MID(LEFT(AY82,FIND(")",AY82)-1),FIND("–",AY82)+1,LEN(AY82))</f>
        <v>10</v>
      </c>
      <c r="BC82" s="11">
        <v>12</v>
      </c>
      <c r="BD82" s="20" t="s">
        <v>509</v>
      </c>
      <c r="BE82" s="11" t="s">
        <v>511</v>
      </c>
      <c r="BF82" s="11" t="s">
        <v>511</v>
      </c>
      <c r="BG82" s="11" t="s">
        <v>511</v>
      </c>
      <c r="BH82" s="11" t="s">
        <v>22</v>
      </c>
      <c r="BI82" s="25" t="s">
        <v>22</v>
      </c>
      <c r="CD82" s="155"/>
      <c r="CH82" s="155"/>
      <c r="CV82" s="25"/>
      <c r="CZ82" s="25"/>
    </row>
    <row r="83" spans="1:105" s="11" customFormat="1">
      <c r="A83" s="11" t="s">
        <v>2794</v>
      </c>
      <c r="L83" s="25"/>
      <c r="N83" s="125"/>
      <c r="Z83" s="25"/>
      <c r="AE83" s="36"/>
      <c r="AI83" s="25"/>
      <c r="AJ83" s="11" t="s">
        <v>60</v>
      </c>
      <c r="AK83" s="11" t="s">
        <v>22</v>
      </c>
      <c r="AL83" s="11" t="s">
        <v>22</v>
      </c>
      <c r="AM83" s="11" t="s">
        <v>26</v>
      </c>
      <c r="AN83" s="11" t="s">
        <v>22</v>
      </c>
      <c r="AO83" s="11" t="s">
        <v>22</v>
      </c>
      <c r="AP83" s="11" t="s">
        <v>22</v>
      </c>
      <c r="AQ83" s="11" t="s">
        <v>23</v>
      </c>
      <c r="AR83" s="11" t="s">
        <v>23</v>
      </c>
      <c r="AS83" s="11" t="s">
        <v>22</v>
      </c>
      <c r="AT83" s="11" t="s">
        <v>22</v>
      </c>
      <c r="AU83" s="84" t="s">
        <v>22</v>
      </c>
      <c r="AV83" s="11" t="s">
        <v>22</v>
      </c>
      <c r="AW83" s="11" t="s">
        <v>22</v>
      </c>
      <c r="AX83" s="11" t="s">
        <v>22</v>
      </c>
      <c r="AY83" s="11" t="s">
        <v>22</v>
      </c>
      <c r="AZ83" s="11" t="s">
        <v>22</v>
      </c>
      <c r="BA83" s="11" t="s">
        <v>22</v>
      </c>
      <c r="BB83" s="11" t="s">
        <v>22</v>
      </c>
      <c r="BC83" s="11" t="s">
        <v>22</v>
      </c>
      <c r="BD83" s="11" t="s">
        <v>22</v>
      </c>
      <c r="BE83" s="11" t="s">
        <v>22</v>
      </c>
      <c r="BF83" s="11" t="s">
        <v>22</v>
      </c>
      <c r="BG83" s="11" t="s">
        <v>22</v>
      </c>
      <c r="BH83" s="11" t="s">
        <v>22</v>
      </c>
      <c r="BI83" s="25" t="s">
        <v>22</v>
      </c>
      <c r="CD83" s="155"/>
      <c r="CH83" s="155"/>
      <c r="CV83" s="25"/>
      <c r="CZ83" s="25"/>
    </row>
    <row r="84" spans="1:105" s="44" customFormat="1">
      <c r="L84" s="45"/>
      <c r="N84" s="127"/>
      <c r="Z84" s="45"/>
      <c r="AE84" s="46"/>
      <c r="AI84" s="45"/>
      <c r="AU84" s="85"/>
      <c r="BI84" s="45"/>
      <c r="CD84" s="157"/>
      <c r="CH84" s="157"/>
      <c r="CV84" s="45"/>
      <c r="CZ84" s="45"/>
    </row>
    <row r="85" spans="1:105" s="11" customFormat="1">
      <c r="A85" s="11" t="s">
        <v>2793</v>
      </c>
      <c r="B85" s="11" t="s">
        <v>1</v>
      </c>
      <c r="C85" s="11" t="s">
        <v>2</v>
      </c>
      <c r="D85" s="11" t="s">
        <v>1527</v>
      </c>
      <c r="E85" s="11" t="s">
        <v>9</v>
      </c>
      <c r="F85" s="94" t="s">
        <v>2312</v>
      </c>
      <c r="G85" s="11" t="s">
        <v>407</v>
      </c>
      <c r="H85" s="16" t="s">
        <v>409</v>
      </c>
      <c r="I85" s="11" t="s">
        <v>724</v>
      </c>
      <c r="J85" s="16" t="s">
        <v>725</v>
      </c>
      <c r="K85" s="11" t="s">
        <v>726</v>
      </c>
      <c r="L85" s="24">
        <v>44104</v>
      </c>
      <c r="M85" s="11" t="s">
        <v>626</v>
      </c>
      <c r="N85" s="125">
        <v>43944</v>
      </c>
      <c r="O85" s="11" t="s">
        <v>24</v>
      </c>
      <c r="P85" s="11" t="s">
        <v>24</v>
      </c>
      <c r="Q85" s="11" t="s">
        <v>137</v>
      </c>
      <c r="R85" s="11" t="s">
        <v>408</v>
      </c>
      <c r="S85" s="11" t="s">
        <v>48</v>
      </c>
      <c r="T85" s="11" t="s">
        <v>23</v>
      </c>
      <c r="U85" s="11" t="s">
        <v>23</v>
      </c>
      <c r="V85" s="11">
        <v>60</v>
      </c>
      <c r="W85" s="11" t="s">
        <v>23</v>
      </c>
      <c r="X85" s="11" t="s">
        <v>135</v>
      </c>
      <c r="Y85" s="11" t="s">
        <v>832</v>
      </c>
      <c r="Z85" s="25" t="s">
        <v>831</v>
      </c>
      <c r="AA85" s="11" t="s">
        <v>333</v>
      </c>
      <c r="AB85" s="11" t="s">
        <v>539</v>
      </c>
      <c r="AC85" s="11" t="s">
        <v>127</v>
      </c>
      <c r="AD85" s="11" t="s">
        <v>1314</v>
      </c>
      <c r="AE85" s="25" t="s">
        <v>26</v>
      </c>
      <c r="AF85" s="11" t="s">
        <v>137</v>
      </c>
      <c r="AG85" s="10" t="s">
        <v>1005</v>
      </c>
      <c r="AH85" s="10" t="s">
        <v>1013</v>
      </c>
      <c r="AI85" s="25" t="s">
        <v>833</v>
      </c>
      <c r="AJ85" s="11" t="s">
        <v>27</v>
      </c>
      <c r="AK85" s="11" t="s">
        <v>410</v>
      </c>
      <c r="AL85" s="11">
        <v>1</v>
      </c>
      <c r="AM85" s="11" t="s">
        <v>426</v>
      </c>
      <c r="AN85" s="11" t="s">
        <v>542</v>
      </c>
      <c r="AO85" s="11" t="s">
        <v>537</v>
      </c>
      <c r="AP85" s="11" t="s">
        <v>946</v>
      </c>
      <c r="AQ85" s="11" t="s">
        <v>23</v>
      </c>
      <c r="AR85" s="11" t="s">
        <v>23</v>
      </c>
      <c r="AS85" s="11" t="s">
        <v>824</v>
      </c>
      <c r="AT85" s="11" t="s">
        <v>22</v>
      </c>
      <c r="AU85" s="84" t="s">
        <v>22</v>
      </c>
      <c r="AV85" s="11" t="s">
        <v>22</v>
      </c>
      <c r="AW85" s="11" t="s">
        <v>22</v>
      </c>
      <c r="AX85" s="11" t="s">
        <v>790</v>
      </c>
      <c r="AY85" s="58" t="s">
        <v>791</v>
      </c>
      <c r="AZ85" s="20" t="str">
        <f t="shared" ref="AZ85" si="135">LEFT(AY85,FIND(" ", AY85)-1)</f>
        <v>1.6</v>
      </c>
      <c r="BA85" s="20" t="str">
        <f t="shared" ref="BA85" si="136">MID(LEFT(AY85,FIND("–",AY85)-1),FIND("(",AY85)+1,LEN(AY85))</f>
        <v>1.1</v>
      </c>
      <c r="BB85" s="20" t="str">
        <f t="shared" ref="BB85" si="137">MID(LEFT(AY85,FIND(")",AY85)-1),FIND("–",AY85)+1,LEN(AY85))</f>
        <v>2.1</v>
      </c>
      <c r="BC85" s="11">
        <v>12</v>
      </c>
      <c r="BD85" s="62" t="s">
        <v>792</v>
      </c>
      <c r="BE85" s="20" t="str">
        <f t="shared" ref="BE85" si="138">LEFT(BD85,FIND(" ", BD85)-1)</f>
        <v>3,920</v>
      </c>
      <c r="BF85" s="20" t="str">
        <f t="shared" ref="BF85" si="139">MID(LEFT(BD85,FIND("–",BD85)-1),FIND("(",BD85)+1,LEN(BD85))</f>
        <v>1,915</v>
      </c>
      <c r="BG85" s="20" t="str">
        <f t="shared" ref="BG85" si="140">MID(LEFT(BD85,FIND(")",BD85)-1),FIND("–",BD85)+1,LEN(BD85))</f>
        <v>8,023</v>
      </c>
      <c r="BH85" s="11" t="s">
        <v>22</v>
      </c>
      <c r="BI85" s="25" t="s">
        <v>401</v>
      </c>
      <c r="BJ85" s="11" t="s">
        <v>26</v>
      </c>
      <c r="BK85" s="11" t="s">
        <v>22</v>
      </c>
      <c r="BL85" s="11" t="s">
        <v>22</v>
      </c>
      <c r="BM85" s="11" t="s">
        <v>22</v>
      </c>
      <c r="BN85" s="11" t="s">
        <v>22</v>
      </c>
      <c r="BO85" s="11" t="s">
        <v>22</v>
      </c>
      <c r="BP85" s="11" t="s">
        <v>22</v>
      </c>
      <c r="BQ85" s="11" t="s">
        <v>22</v>
      </c>
      <c r="BR85" s="11" t="s">
        <v>22</v>
      </c>
      <c r="BS85" s="11" t="s">
        <v>22</v>
      </c>
      <c r="BT85" s="11" t="s">
        <v>22</v>
      </c>
      <c r="BU85" s="11" t="s">
        <v>22</v>
      </c>
      <c r="BV85" s="11" t="s">
        <v>22</v>
      </c>
      <c r="BW85" s="11" t="s">
        <v>22</v>
      </c>
      <c r="BX85" s="11" t="s">
        <v>22</v>
      </c>
      <c r="BY85" s="11" t="s">
        <v>22</v>
      </c>
      <c r="BZ85" s="11" t="s">
        <v>22</v>
      </c>
      <c r="CA85" s="11" t="s">
        <v>22</v>
      </c>
      <c r="CB85" s="11" t="s">
        <v>22</v>
      </c>
      <c r="CC85" s="11" t="s">
        <v>22</v>
      </c>
      <c r="CD85" s="103" t="s">
        <v>22</v>
      </c>
      <c r="CE85" s="94" t="s">
        <v>22</v>
      </c>
      <c r="CF85" s="94" t="s">
        <v>22</v>
      </c>
      <c r="CG85" s="94" t="s">
        <v>22</v>
      </c>
      <c r="CH85" s="155" t="s">
        <v>26</v>
      </c>
      <c r="CI85" s="94" t="s">
        <v>22</v>
      </c>
      <c r="CJ85" s="94" t="s">
        <v>22</v>
      </c>
      <c r="CK85" s="94" t="s">
        <v>22</v>
      </c>
      <c r="CL85" s="94" t="s">
        <v>22</v>
      </c>
      <c r="CM85" s="94" t="s">
        <v>22</v>
      </c>
      <c r="CN85" s="94" t="s">
        <v>22</v>
      </c>
      <c r="CO85" s="94" t="s">
        <v>22</v>
      </c>
      <c r="CP85" s="94" t="s">
        <v>22</v>
      </c>
      <c r="CQ85" s="94" t="s">
        <v>22</v>
      </c>
      <c r="CR85" s="94" t="s">
        <v>22</v>
      </c>
      <c r="CS85" s="94" t="s">
        <v>22</v>
      </c>
      <c r="CT85" s="94" t="s">
        <v>22</v>
      </c>
      <c r="CU85" s="94" t="s">
        <v>22</v>
      </c>
      <c r="CV85" s="98" t="s">
        <v>22</v>
      </c>
      <c r="CW85" s="11" t="s">
        <v>594</v>
      </c>
      <c r="CX85" s="11" t="s">
        <v>22</v>
      </c>
      <c r="CY85" s="11" t="s">
        <v>822</v>
      </c>
      <c r="CZ85" s="98" t="s">
        <v>1261</v>
      </c>
      <c r="DA85" s="11" t="s">
        <v>68</v>
      </c>
    </row>
    <row r="86" spans="1:105" s="11" customFormat="1">
      <c r="A86" s="11" t="s">
        <v>2793</v>
      </c>
      <c r="L86" s="25"/>
      <c r="N86" s="125"/>
      <c r="Z86" s="25"/>
      <c r="AE86" s="25"/>
      <c r="AG86" s="10"/>
      <c r="AH86" s="10"/>
      <c r="AI86" s="25"/>
      <c r="AJ86" s="11" t="s">
        <v>27</v>
      </c>
      <c r="AK86" s="11" t="s">
        <v>411</v>
      </c>
      <c r="AL86" s="11">
        <v>2</v>
      </c>
      <c r="AM86" s="11" t="s">
        <v>426</v>
      </c>
      <c r="AN86" s="11" t="s">
        <v>542</v>
      </c>
      <c r="AO86" s="11" t="s">
        <v>537</v>
      </c>
      <c r="AP86" s="11" t="s">
        <v>946</v>
      </c>
      <c r="AQ86" s="11" t="s">
        <v>23</v>
      </c>
      <c r="AR86" s="11" t="s">
        <v>23</v>
      </c>
      <c r="AS86" s="11" t="s">
        <v>824</v>
      </c>
      <c r="AT86" s="11" t="s">
        <v>22</v>
      </c>
      <c r="AU86" s="84" t="s">
        <v>22</v>
      </c>
      <c r="AV86" s="11" t="s">
        <v>22</v>
      </c>
      <c r="AW86" s="11" t="s">
        <v>22</v>
      </c>
      <c r="AX86" s="11" t="s">
        <v>790</v>
      </c>
      <c r="AY86" s="58" t="s">
        <v>791</v>
      </c>
      <c r="AZ86" s="20" t="str">
        <f t="shared" ref="AZ86:AZ90" si="141">LEFT(AY86,FIND(" ", AY86)-1)</f>
        <v>1.6</v>
      </c>
      <c r="BA86" s="20" t="str">
        <f t="shared" ref="BA86:BA90" si="142">MID(LEFT(AY86,FIND("–",AY86)-1),FIND("(",AY86)+1,LEN(AY86))</f>
        <v>1.1</v>
      </c>
      <c r="BB86" s="20" t="str">
        <f t="shared" ref="BB86:BB90" si="143">MID(LEFT(AY86,FIND(")",AY86)-1),FIND("–",AY86)+1,LEN(AY86))</f>
        <v>2.1</v>
      </c>
      <c r="BC86" s="11">
        <v>11</v>
      </c>
      <c r="BD86" s="58" t="s">
        <v>793</v>
      </c>
      <c r="BE86" s="20" t="str">
        <f t="shared" ref="BE86:BE94" si="144">LEFT(BD86,FIND(" ", BD86)-1)</f>
        <v>6,707</v>
      </c>
      <c r="BF86" s="20" t="str">
        <f t="shared" ref="BF86:BF94" si="145">MID(LEFT(BD86,FIND("–",BD86)-1),FIND("(",BD86)+1,LEN(BD86))</f>
        <v>3,383</v>
      </c>
      <c r="BG86" s="20" t="str">
        <f t="shared" ref="BG86:BG94" si="146">MID(LEFT(BD86,FIND(")",BD86)-1),FIND("–",BD86)+1,LEN(BD86))</f>
        <v>13,296</v>
      </c>
      <c r="BH86" s="11" t="s">
        <v>22</v>
      </c>
      <c r="BI86" s="25" t="s">
        <v>22</v>
      </c>
      <c r="CD86" s="155"/>
      <c r="CH86" s="155"/>
      <c r="CV86" s="25"/>
      <c r="CW86" s="11" t="s">
        <v>821</v>
      </c>
      <c r="CZ86" s="25" t="s">
        <v>68</v>
      </c>
      <c r="DA86" s="11" t="s">
        <v>68</v>
      </c>
    </row>
    <row r="87" spans="1:105" s="11" customFormat="1">
      <c r="A87" s="11" t="s">
        <v>2793</v>
      </c>
      <c r="L87" s="25"/>
      <c r="N87" s="125"/>
      <c r="Z87" s="25"/>
      <c r="AE87" s="25"/>
      <c r="AI87" s="25"/>
      <c r="AJ87" s="11" t="s">
        <v>27</v>
      </c>
      <c r="AK87" s="11" t="s">
        <v>412</v>
      </c>
      <c r="AL87" s="11">
        <v>3</v>
      </c>
      <c r="AM87" s="11" t="s">
        <v>426</v>
      </c>
      <c r="AN87" s="11" t="s">
        <v>542</v>
      </c>
      <c r="AO87" s="11" t="s">
        <v>537</v>
      </c>
      <c r="AP87" s="11" t="s">
        <v>946</v>
      </c>
      <c r="AQ87" s="11" t="s">
        <v>23</v>
      </c>
      <c r="AR87" s="11" t="s">
        <v>23</v>
      </c>
      <c r="AS87" s="11" t="s">
        <v>824</v>
      </c>
      <c r="AT87" s="11" t="s">
        <v>22</v>
      </c>
      <c r="AU87" s="84" t="s">
        <v>22</v>
      </c>
      <c r="AV87" s="11" t="s">
        <v>22</v>
      </c>
      <c r="AW87" s="11" t="s">
        <v>22</v>
      </c>
      <c r="AX87" s="11" t="s">
        <v>790</v>
      </c>
      <c r="AY87" s="58" t="s">
        <v>791</v>
      </c>
      <c r="AZ87" s="20" t="str">
        <f t="shared" si="141"/>
        <v>1.6</v>
      </c>
      <c r="BA87" s="20" t="str">
        <f t="shared" si="142"/>
        <v>1.1</v>
      </c>
      <c r="BB87" s="20" t="str">
        <f t="shared" si="143"/>
        <v>2.1</v>
      </c>
      <c r="BC87" s="11">
        <v>12</v>
      </c>
      <c r="BD87" s="58" t="s">
        <v>794</v>
      </c>
      <c r="BE87" s="20" t="str">
        <f t="shared" si="144"/>
        <v>12,431</v>
      </c>
      <c r="BF87" s="20" t="str">
        <f t="shared" si="145"/>
        <v>7,900</v>
      </c>
      <c r="BG87" s="20" t="str">
        <f t="shared" si="146"/>
        <v>19,559</v>
      </c>
      <c r="BH87" s="11" t="s">
        <v>22</v>
      </c>
      <c r="BI87" s="25" t="s">
        <v>22</v>
      </c>
      <c r="CD87" s="155"/>
      <c r="CH87" s="155"/>
      <c r="CV87" s="25"/>
      <c r="CW87" s="11" t="s">
        <v>828</v>
      </c>
      <c r="CZ87" s="25"/>
    </row>
    <row r="88" spans="1:105" s="11" customFormat="1">
      <c r="A88" s="11" t="s">
        <v>2793</v>
      </c>
      <c r="L88" s="25"/>
      <c r="N88" s="125"/>
      <c r="Z88" s="25"/>
      <c r="AE88" s="25"/>
      <c r="AI88" s="25"/>
      <c r="AJ88" s="11" t="s">
        <v>27</v>
      </c>
      <c r="AK88" s="11" t="s">
        <v>413</v>
      </c>
      <c r="AL88" s="11">
        <v>4</v>
      </c>
      <c r="AM88" s="11" t="s">
        <v>426</v>
      </c>
      <c r="AN88" s="11" t="s">
        <v>542</v>
      </c>
      <c r="AO88" s="11" t="s">
        <v>537</v>
      </c>
      <c r="AP88" s="11" t="s">
        <v>946</v>
      </c>
      <c r="AQ88" s="11" t="s">
        <v>23</v>
      </c>
      <c r="AR88" s="11" t="s">
        <v>23</v>
      </c>
      <c r="AS88" s="11" t="s">
        <v>824</v>
      </c>
      <c r="AT88" s="11" t="s">
        <v>22</v>
      </c>
      <c r="AU88" s="84" t="s">
        <v>22</v>
      </c>
      <c r="AV88" s="11" t="s">
        <v>22</v>
      </c>
      <c r="AW88" s="11" t="s">
        <v>22</v>
      </c>
      <c r="AX88" s="11" t="s">
        <v>790</v>
      </c>
      <c r="AY88" s="58" t="s">
        <v>791</v>
      </c>
      <c r="AZ88" s="20" t="str">
        <f t="shared" si="141"/>
        <v>1.6</v>
      </c>
      <c r="BA88" s="20" t="str">
        <f t="shared" si="142"/>
        <v>1.1</v>
      </c>
      <c r="BB88" s="20" t="str">
        <f t="shared" si="143"/>
        <v>2.1</v>
      </c>
      <c r="BC88" s="11">
        <v>11</v>
      </c>
      <c r="BD88" s="62" t="s">
        <v>795</v>
      </c>
      <c r="BE88" s="20" t="str">
        <f t="shared" si="144"/>
        <v>18,289</v>
      </c>
      <c r="BF88" s="20" t="str">
        <f t="shared" si="145"/>
        <v>10,029</v>
      </c>
      <c r="BG88" s="20" t="str">
        <f t="shared" si="146"/>
        <v>33,350</v>
      </c>
      <c r="BH88" s="11" t="s">
        <v>22</v>
      </c>
      <c r="BI88" s="25" t="s">
        <v>22</v>
      </c>
      <c r="CD88" s="155"/>
      <c r="CH88" s="155"/>
      <c r="CV88" s="25"/>
      <c r="CW88" s="11" t="s">
        <v>829</v>
      </c>
      <c r="CZ88" s="25"/>
    </row>
    <row r="89" spans="1:105" s="11" customFormat="1">
      <c r="A89" s="11" t="s">
        <v>2793</v>
      </c>
      <c r="L89" s="25"/>
      <c r="N89" s="125"/>
      <c r="Z89" s="25"/>
      <c r="AE89" s="25"/>
      <c r="AI89" s="25"/>
      <c r="AJ89" s="11" t="s">
        <v>27</v>
      </c>
      <c r="AK89" s="11" t="s">
        <v>414</v>
      </c>
      <c r="AL89" s="11">
        <v>5</v>
      </c>
      <c r="AM89" s="11" t="s">
        <v>426</v>
      </c>
      <c r="AN89" s="11" t="s">
        <v>542</v>
      </c>
      <c r="AO89" s="11" t="s">
        <v>537</v>
      </c>
      <c r="AP89" s="11" t="s">
        <v>946</v>
      </c>
      <c r="AQ89" s="11" t="s">
        <v>23</v>
      </c>
      <c r="AR89" s="11" t="s">
        <v>23</v>
      </c>
      <c r="AS89" s="11" t="s">
        <v>824</v>
      </c>
      <c r="AT89" s="11" t="s">
        <v>22</v>
      </c>
      <c r="AU89" s="84" t="s">
        <v>22</v>
      </c>
      <c r="AV89" s="11" t="s">
        <v>22</v>
      </c>
      <c r="AW89" s="11" t="s">
        <v>22</v>
      </c>
      <c r="AX89" s="11" t="s">
        <v>790</v>
      </c>
      <c r="AY89" s="58" t="s">
        <v>791</v>
      </c>
      <c r="AZ89" s="20" t="str">
        <f t="shared" si="141"/>
        <v>1.6</v>
      </c>
      <c r="BA89" s="20" t="str">
        <f t="shared" si="142"/>
        <v>1.1</v>
      </c>
      <c r="BB89" s="20" t="str">
        <f t="shared" si="143"/>
        <v>2.1</v>
      </c>
      <c r="BC89" s="11">
        <v>12</v>
      </c>
      <c r="BD89" s="62" t="s">
        <v>825</v>
      </c>
      <c r="BE89" s="20" t="str">
        <f t="shared" si="144"/>
        <v>755</v>
      </c>
      <c r="BF89" s="20" t="str">
        <f t="shared" si="145"/>
        <v>521</v>
      </c>
      <c r="BG89" s="20" t="str">
        <f t="shared" si="146"/>
        <v>1,094</v>
      </c>
      <c r="BH89" s="11" t="s">
        <v>22</v>
      </c>
      <c r="BI89" s="25" t="s">
        <v>22</v>
      </c>
      <c r="CD89" s="155"/>
      <c r="CH89" s="155"/>
      <c r="CV89" s="25"/>
      <c r="CZ89" s="25"/>
    </row>
    <row r="90" spans="1:105" s="11" customFormat="1">
      <c r="A90" s="11" t="s">
        <v>2793</v>
      </c>
      <c r="L90" s="25"/>
      <c r="N90" s="125"/>
      <c r="Z90" s="25"/>
      <c r="AE90" s="25"/>
      <c r="AI90" s="25"/>
      <c r="AJ90" s="11" t="s">
        <v>27</v>
      </c>
      <c r="AK90" s="11" t="s">
        <v>410</v>
      </c>
      <c r="AL90" s="11">
        <v>1</v>
      </c>
      <c r="AM90" s="11" t="s">
        <v>344</v>
      </c>
      <c r="AN90" s="11" t="s">
        <v>538</v>
      </c>
      <c r="AO90" s="11" t="s">
        <v>419</v>
      </c>
      <c r="AP90" s="17" t="s">
        <v>945</v>
      </c>
      <c r="AQ90" s="11" t="s">
        <v>23</v>
      </c>
      <c r="AR90" s="11" t="s">
        <v>23</v>
      </c>
      <c r="AS90" s="11" t="s">
        <v>824</v>
      </c>
      <c r="AT90" s="11" t="s">
        <v>22</v>
      </c>
      <c r="AU90" s="84" t="s">
        <v>22</v>
      </c>
      <c r="AV90" s="11" t="s">
        <v>22</v>
      </c>
      <c r="AW90" s="11" t="s">
        <v>22</v>
      </c>
      <c r="AX90" s="11" t="s">
        <v>790</v>
      </c>
      <c r="AY90" s="58" t="s">
        <v>66</v>
      </c>
      <c r="AZ90" s="20" t="str">
        <f t="shared" si="141"/>
        <v>10</v>
      </c>
      <c r="BA90" s="20" t="str">
        <f t="shared" si="142"/>
        <v>10</v>
      </c>
      <c r="BB90" s="20" t="str">
        <f t="shared" si="143"/>
        <v>10</v>
      </c>
      <c r="BC90" s="11">
        <v>12</v>
      </c>
      <c r="BD90" s="58" t="s">
        <v>796</v>
      </c>
      <c r="BE90" s="20" t="str">
        <f t="shared" si="144"/>
        <v>62</v>
      </c>
      <c r="BF90" s="20" t="str">
        <f t="shared" si="145"/>
        <v>31</v>
      </c>
      <c r="BG90" s="20" t="str">
        <f t="shared" si="146"/>
        <v>123</v>
      </c>
      <c r="BH90" s="11" t="s">
        <v>22</v>
      </c>
      <c r="BI90" s="25" t="s">
        <v>22</v>
      </c>
      <c r="CD90" s="155"/>
      <c r="CH90" s="155"/>
      <c r="CV90" s="25"/>
      <c r="CZ90" s="25"/>
    </row>
    <row r="91" spans="1:105" s="11" customFormat="1">
      <c r="A91" s="11" t="s">
        <v>2793</v>
      </c>
      <c r="L91" s="25"/>
      <c r="N91" s="125"/>
      <c r="Z91" s="25"/>
      <c r="AE91" s="25"/>
      <c r="AI91" s="25"/>
      <c r="AJ91" s="11" t="s">
        <v>27</v>
      </c>
      <c r="AK91" s="11" t="s">
        <v>411</v>
      </c>
      <c r="AL91" s="11">
        <v>2</v>
      </c>
      <c r="AM91" s="11" t="s">
        <v>344</v>
      </c>
      <c r="AN91" s="11" t="s">
        <v>538</v>
      </c>
      <c r="AO91" s="11" t="s">
        <v>419</v>
      </c>
      <c r="AP91" s="17" t="s">
        <v>945</v>
      </c>
      <c r="AQ91" s="11" t="s">
        <v>23</v>
      </c>
      <c r="AR91" s="11" t="s">
        <v>23</v>
      </c>
      <c r="AS91" s="11" t="s">
        <v>824</v>
      </c>
      <c r="AT91" s="11" t="s">
        <v>22</v>
      </c>
      <c r="AU91" s="84" t="s">
        <v>22</v>
      </c>
      <c r="AV91" s="11" t="s">
        <v>22</v>
      </c>
      <c r="AW91" s="11" t="s">
        <v>22</v>
      </c>
      <c r="AX91" s="11" t="s">
        <v>790</v>
      </c>
      <c r="AY91" s="58" t="s">
        <v>66</v>
      </c>
      <c r="AZ91" s="11" t="str">
        <f t="shared" ref="AZ91:AZ94" si="147">LEFT(AY91,FIND(" ", AY91)-1)</f>
        <v>10</v>
      </c>
      <c r="BA91" s="11" t="str">
        <f t="shared" ref="BA91:BA94" si="148">MID(LEFT(AY91,FIND("–",AY91)-1),FIND("(",AY91)+1,LEN(AY91))</f>
        <v>10</v>
      </c>
      <c r="BB91" s="11" t="str">
        <f t="shared" ref="BB91:BB94" si="149">MID(LEFT(AY91,FIND(")",AY91)-1),FIND("–",AY91)+1,LEN(AY91))</f>
        <v>10</v>
      </c>
      <c r="BC91" s="11">
        <v>11</v>
      </c>
      <c r="BD91" s="58" t="s">
        <v>797</v>
      </c>
      <c r="BE91" s="20" t="str">
        <f t="shared" si="144"/>
        <v>126</v>
      </c>
      <c r="BF91" s="20" t="str">
        <f t="shared" si="145"/>
        <v>57</v>
      </c>
      <c r="BG91" s="20" t="str">
        <f t="shared" si="146"/>
        <v>276</v>
      </c>
      <c r="BH91" s="11" t="s">
        <v>22</v>
      </c>
      <c r="BI91" s="25" t="s">
        <v>22</v>
      </c>
      <c r="CD91" s="155"/>
      <c r="CH91" s="155"/>
      <c r="CV91" s="25"/>
      <c r="CZ91" s="25"/>
    </row>
    <row r="92" spans="1:105" s="11" customFormat="1">
      <c r="A92" s="11" t="s">
        <v>2793</v>
      </c>
      <c r="L92" s="25"/>
      <c r="N92" s="125"/>
      <c r="Z92" s="25"/>
      <c r="AE92" s="25"/>
      <c r="AI92" s="25"/>
      <c r="AJ92" s="11" t="s">
        <v>27</v>
      </c>
      <c r="AK92" s="11" t="s">
        <v>412</v>
      </c>
      <c r="AL92" s="11">
        <v>3</v>
      </c>
      <c r="AM92" s="11" t="s">
        <v>344</v>
      </c>
      <c r="AN92" s="11" t="s">
        <v>538</v>
      </c>
      <c r="AO92" s="11" t="s">
        <v>419</v>
      </c>
      <c r="AP92" s="17" t="s">
        <v>945</v>
      </c>
      <c r="AQ92" s="11" t="s">
        <v>23</v>
      </c>
      <c r="AR92" s="11" t="s">
        <v>23</v>
      </c>
      <c r="AS92" s="11" t="s">
        <v>824</v>
      </c>
      <c r="AT92" s="11" t="s">
        <v>22</v>
      </c>
      <c r="AU92" s="84" t="s">
        <v>22</v>
      </c>
      <c r="AV92" s="11" t="s">
        <v>22</v>
      </c>
      <c r="AW92" s="11" t="s">
        <v>22</v>
      </c>
      <c r="AX92" s="11" t="s">
        <v>790</v>
      </c>
      <c r="AY92" s="58" t="s">
        <v>66</v>
      </c>
      <c r="AZ92" s="11" t="str">
        <f t="shared" si="147"/>
        <v>10</v>
      </c>
      <c r="BA92" s="11" t="str">
        <f t="shared" si="148"/>
        <v>10</v>
      </c>
      <c r="BB92" s="11" t="str">
        <f t="shared" si="149"/>
        <v>10</v>
      </c>
      <c r="BC92" s="11">
        <v>12</v>
      </c>
      <c r="BD92" s="58" t="s">
        <v>798</v>
      </c>
      <c r="BE92" s="20" t="str">
        <f t="shared" si="144"/>
        <v>157</v>
      </c>
      <c r="BF92" s="20" t="str">
        <f t="shared" si="145"/>
        <v>86</v>
      </c>
      <c r="BG92" s="20" t="str">
        <f t="shared" si="146"/>
        <v>288</v>
      </c>
      <c r="BH92" s="11" t="s">
        <v>22</v>
      </c>
      <c r="BI92" s="25" t="s">
        <v>22</v>
      </c>
      <c r="CD92" s="155"/>
      <c r="CH92" s="155"/>
      <c r="CV92" s="25"/>
      <c r="CZ92" s="25"/>
    </row>
    <row r="93" spans="1:105" s="11" customFormat="1">
      <c r="A93" s="11" t="s">
        <v>2793</v>
      </c>
      <c r="L93" s="25"/>
      <c r="N93" s="125"/>
      <c r="Z93" s="25"/>
      <c r="AE93" s="25"/>
      <c r="AI93" s="25"/>
      <c r="AJ93" s="11" t="s">
        <v>27</v>
      </c>
      <c r="AK93" s="11" t="s">
        <v>413</v>
      </c>
      <c r="AL93" s="11">
        <v>4</v>
      </c>
      <c r="AM93" s="11" t="s">
        <v>344</v>
      </c>
      <c r="AN93" s="11" t="s">
        <v>538</v>
      </c>
      <c r="AO93" s="11" t="s">
        <v>419</v>
      </c>
      <c r="AP93" s="17" t="s">
        <v>945</v>
      </c>
      <c r="AQ93" s="11" t="s">
        <v>23</v>
      </c>
      <c r="AR93" s="11" t="s">
        <v>23</v>
      </c>
      <c r="AS93" s="11" t="s">
        <v>824</v>
      </c>
      <c r="AT93" s="11" t="s">
        <v>22</v>
      </c>
      <c r="AU93" s="84" t="s">
        <v>22</v>
      </c>
      <c r="AV93" s="11" t="s">
        <v>22</v>
      </c>
      <c r="AW93" s="11" t="s">
        <v>22</v>
      </c>
      <c r="AX93" s="11" t="s">
        <v>790</v>
      </c>
      <c r="AY93" s="58" t="s">
        <v>66</v>
      </c>
      <c r="AZ93" s="11" t="str">
        <f t="shared" si="147"/>
        <v>10</v>
      </c>
      <c r="BA93" s="11" t="str">
        <f t="shared" si="148"/>
        <v>10</v>
      </c>
      <c r="BB93" s="11" t="str">
        <f t="shared" si="149"/>
        <v>10</v>
      </c>
      <c r="BC93" s="11">
        <v>11</v>
      </c>
      <c r="BD93" s="58" t="s">
        <v>799</v>
      </c>
      <c r="BE93" s="20" t="str">
        <f t="shared" si="144"/>
        <v>333</v>
      </c>
      <c r="BF93" s="20" t="str">
        <f t="shared" si="145"/>
        <v>176</v>
      </c>
      <c r="BG93" s="20" t="str">
        <f t="shared" si="146"/>
        <v>631</v>
      </c>
      <c r="BH93" s="11" t="s">
        <v>22</v>
      </c>
      <c r="BI93" s="25" t="s">
        <v>22</v>
      </c>
      <c r="CD93" s="155"/>
      <c r="CH93" s="155"/>
      <c r="CV93" s="25"/>
      <c r="CZ93" s="25"/>
    </row>
    <row r="94" spans="1:105" s="11" customFormat="1">
      <c r="A94" s="11" t="s">
        <v>2793</v>
      </c>
      <c r="L94" s="25"/>
      <c r="N94" s="125"/>
      <c r="Z94" s="25"/>
      <c r="AE94" s="25"/>
      <c r="AI94" s="25"/>
      <c r="AJ94" s="11" t="s">
        <v>27</v>
      </c>
      <c r="AK94" s="11" t="s">
        <v>414</v>
      </c>
      <c r="AL94" s="11">
        <v>5</v>
      </c>
      <c r="AM94" s="11" t="s">
        <v>344</v>
      </c>
      <c r="AN94" s="11" t="s">
        <v>538</v>
      </c>
      <c r="AO94" s="11" t="s">
        <v>419</v>
      </c>
      <c r="AP94" s="17" t="s">
        <v>945</v>
      </c>
      <c r="AQ94" s="11" t="s">
        <v>23</v>
      </c>
      <c r="AR94" s="11" t="s">
        <v>23</v>
      </c>
      <c r="AS94" s="11" t="s">
        <v>824</v>
      </c>
      <c r="AT94" s="11" t="s">
        <v>22</v>
      </c>
      <c r="AU94" s="84" t="s">
        <v>22</v>
      </c>
      <c r="AV94" s="11" t="s">
        <v>22</v>
      </c>
      <c r="AW94" s="11" t="s">
        <v>22</v>
      </c>
      <c r="AX94" s="11" t="s">
        <v>790</v>
      </c>
      <c r="AY94" s="58" t="s">
        <v>66</v>
      </c>
      <c r="AZ94" s="11" t="str">
        <f t="shared" si="147"/>
        <v>10</v>
      </c>
      <c r="BA94" s="11" t="str">
        <f t="shared" si="148"/>
        <v>10</v>
      </c>
      <c r="BB94" s="11" t="str">
        <f t="shared" si="149"/>
        <v>10</v>
      </c>
      <c r="BC94" s="11">
        <v>12</v>
      </c>
      <c r="BD94" s="58" t="s">
        <v>826</v>
      </c>
      <c r="BE94" s="20" t="str">
        <f t="shared" si="144"/>
        <v>17</v>
      </c>
      <c r="BF94" s="20" t="str">
        <f t="shared" si="145"/>
        <v>12</v>
      </c>
      <c r="BG94" s="20" t="str">
        <f t="shared" si="146"/>
        <v>25</v>
      </c>
      <c r="BH94" s="11" t="s">
        <v>22</v>
      </c>
      <c r="BI94" s="25" t="s">
        <v>22</v>
      </c>
      <c r="CD94" s="155"/>
      <c r="CH94" s="155"/>
      <c r="CV94" s="25"/>
      <c r="CZ94" s="25"/>
    </row>
    <row r="95" spans="1:105" s="11" customFormat="1">
      <c r="A95" s="11" t="s">
        <v>2793</v>
      </c>
      <c r="L95" s="25"/>
      <c r="N95" s="125"/>
      <c r="Z95" s="25"/>
      <c r="AE95" s="25"/>
      <c r="AI95" s="25"/>
      <c r="AJ95" s="11" t="s">
        <v>60</v>
      </c>
      <c r="AK95" s="11" t="s">
        <v>410</v>
      </c>
      <c r="AL95" s="11">
        <v>1</v>
      </c>
      <c r="AM95" s="11" t="s">
        <v>424</v>
      </c>
      <c r="AN95" s="11" t="s">
        <v>420</v>
      </c>
      <c r="AO95" s="11" t="s">
        <v>423</v>
      </c>
      <c r="AP95" s="11" t="s">
        <v>947</v>
      </c>
      <c r="AQ95" s="11" t="s">
        <v>23</v>
      </c>
      <c r="AR95" s="11" t="s">
        <v>24</v>
      </c>
      <c r="AS95" s="11" t="s">
        <v>827</v>
      </c>
      <c r="AT95" s="11" t="s">
        <v>422</v>
      </c>
      <c r="AU95" s="86" t="s">
        <v>786</v>
      </c>
      <c r="AV95" s="11" t="str">
        <f t="shared" ref="AV95:AV99" si="150">MID(LEFT(AU95,FIND(" (",AU95)-1),FIND("/",AU95)+1,LEN(AU95))</f>
        <v>11</v>
      </c>
      <c r="AW95" s="18" t="str">
        <f t="shared" ref="AW95:AW99" si="151">MID(LEFT(AU95,FIND("%",AU95)-1),FIND("(",AU95)+1,LEN(AU95))</f>
        <v>82</v>
      </c>
      <c r="AX95" s="11" t="s">
        <v>22</v>
      </c>
      <c r="AY95" s="11" t="s">
        <v>22</v>
      </c>
      <c r="AZ95" s="11" t="s">
        <v>22</v>
      </c>
      <c r="BA95" s="11" t="s">
        <v>22</v>
      </c>
      <c r="BB95" s="11" t="s">
        <v>22</v>
      </c>
      <c r="BC95" s="11" t="s">
        <v>22</v>
      </c>
      <c r="BD95" s="11" t="s">
        <v>22</v>
      </c>
      <c r="BE95" s="20" t="s">
        <v>22</v>
      </c>
      <c r="BF95" s="20" t="s">
        <v>22</v>
      </c>
      <c r="BG95" s="20" t="s">
        <v>22</v>
      </c>
      <c r="BH95" s="11" t="s">
        <v>22</v>
      </c>
      <c r="BI95" s="25" t="s">
        <v>22</v>
      </c>
      <c r="CD95" s="155"/>
      <c r="CH95" s="155"/>
      <c r="CV95" s="25"/>
      <c r="CZ95" s="25"/>
    </row>
    <row r="96" spans="1:105" s="11" customFormat="1">
      <c r="A96" s="11" t="s">
        <v>2793</v>
      </c>
      <c r="L96" s="25"/>
      <c r="N96" s="125"/>
      <c r="Z96" s="25"/>
      <c r="AE96" s="25"/>
      <c r="AI96" s="25"/>
      <c r="AJ96" s="11" t="s">
        <v>60</v>
      </c>
      <c r="AK96" s="11" t="s">
        <v>411</v>
      </c>
      <c r="AL96" s="11">
        <v>2</v>
      </c>
      <c r="AM96" s="11" t="s">
        <v>424</v>
      </c>
      <c r="AN96" s="11" t="s">
        <v>420</v>
      </c>
      <c r="AO96" s="11" t="s">
        <v>423</v>
      </c>
      <c r="AP96" s="11" t="s">
        <v>947</v>
      </c>
      <c r="AQ96" s="11" t="s">
        <v>23</v>
      </c>
      <c r="AR96" s="11" t="s">
        <v>24</v>
      </c>
      <c r="AS96" s="11" t="s">
        <v>827</v>
      </c>
      <c r="AT96" s="11" t="s">
        <v>422</v>
      </c>
      <c r="AU96" s="86" t="s">
        <v>787</v>
      </c>
      <c r="AV96" s="11" t="str">
        <f t="shared" si="150"/>
        <v>11</v>
      </c>
      <c r="AW96" s="18" t="str">
        <f t="shared" si="151"/>
        <v>100</v>
      </c>
      <c r="AX96" s="11" t="s">
        <v>22</v>
      </c>
      <c r="AY96" s="11" t="s">
        <v>22</v>
      </c>
      <c r="AZ96" s="11" t="s">
        <v>22</v>
      </c>
      <c r="BA96" s="11" t="s">
        <v>22</v>
      </c>
      <c r="BB96" s="11" t="s">
        <v>22</v>
      </c>
      <c r="BC96" s="11" t="s">
        <v>22</v>
      </c>
      <c r="BD96" s="11" t="s">
        <v>22</v>
      </c>
      <c r="BE96" s="20" t="s">
        <v>22</v>
      </c>
      <c r="BF96" s="20" t="s">
        <v>22</v>
      </c>
      <c r="BG96" s="20" t="s">
        <v>22</v>
      </c>
      <c r="BH96" s="11" t="s">
        <v>22</v>
      </c>
      <c r="BI96" s="25" t="s">
        <v>22</v>
      </c>
      <c r="CD96" s="155"/>
      <c r="CH96" s="155"/>
      <c r="CV96" s="25"/>
      <c r="CZ96" s="25"/>
    </row>
    <row r="97" spans="1:104" s="11" customFormat="1">
      <c r="A97" s="11" t="s">
        <v>2793</v>
      </c>
      <c r="L97" s="25"/>
      <c r="N97" s="125"/>
      <c r="Z97" s="25"/>
      <c r="AE97" s="25"/>
      <c r="AI97" s="25"/>
      <c r="AJ97" s="11" t="s">
        <v>60</v>
      </c>
      <c r="AK97" s="11" t="s">
        <v>412</v>
      </c>
      <c r="AL97" s="11">
        <v>3</v>
      </c>
      <c r="AM97" s="11" t="s">
        <v>424</v>
      </c>
      <c r="AN97" s="11" t="s">
        <v>420</v>
      </c>
      <c r="AO97" s="11" t="s">
        <v>423</v>
      </c>
      <c r="AP97" s="11" t="s">
        <v>947</v>
      </c>
      <c r="AQ97" s="11" t="s">
        <v>23</v>
      </c>
      <c r="AR97" s="11" t="s">
        <v>24</v>
      </c>
      <c r="AS97" s="11" t="s">
        <v>827</v>
      </c>
      <c r="AT97" s="11" t="s">
        <v>422</v>
      </c>
      <c r="AU97" s="86" t="s">
        <v>416</v>
      </c>
      <c r="AV97" s="11" t="str">
        <f t="shared" si="150"/>
        <v>10</v>
      </c>
      <c r="AW97" s="18" t="str">
        <f t="shared" si="151"/>
        <v>100</v>
      </c>
      <c r="AX97" s="11" t="s">
        <v>22</v>
      </c>
      <c r="AY97" s="11" t="s">
        <v>22</v>
      </c>
      <c r="AZ97" s="11" t="s">
        <v>22</v>
      </c>
      <c r="BA97" s="11" t="s">
        <v>22</v>
      </c>
      <c r="BB97" s="11" t="s">
        <v>22</v>
      </c>
      <c r="BC97" s="11" t="s">
        <v>22</v>
      </c>
      <c r="BD97" s="11" t="s">
        <v>22</v>
      </c>
      <c r="BE97" s="11" t="s">
        <v>22</v>
      </c>
      <c r="BF97" s="11" t="s">
        <v>22</v>
      </c>
      <c r="BG97" s="11" t="s">
        <v>22</v>
      </c>
      <c r="BH97" s="11" t="s">
        <v>22</v>
      </c>
      <c r="BI97" s="25" t="s">
        <v>22</v>
      </c>
      <c r="CD97" s="155"/>
      <c r="CH97" s="155"/>
      <c r="CV97" s="25"/>
      <c r="CZ97" s="25"/>
    </row>
    <row r="98" spans="1:104" s="11" customFormat="1">
      <c r="A98" s="11" t="s">
        <v>2793</v>
      </c>
      <c r="L98" s="25"/>
      <c r="N98" s="125"/>
      <c r="Z98" s="25"/>
      <c r="AE98" s="25"/>
      <c r="AI98" s="25"/>
      <c r="AJ98" s="11" t="s">
        <v>60</v>
      </c>
      <c r="AK98" s="11" t="s">
        <v>413</v>
      </c>
      <c r="AL98" s="11">
        <v>4</v>
      </c>
      <c r="AM98" s="11" t="s">
        <v>424</v>
      </c>
      <c r="AN98" s="11" t="s">
        <v>420</v>
      </c>
      <c r="AO98" s="11" t="s">
        <v>423</v>
      </c>
      <c r="AP98" s="11" t="s">
        <v>947</v>
      </c>
      <c r="AQ98" s="11" t="s">
        <v>23</v>
      </c>
      <c r="AR98" s="11" t="s">
        <v>24</v>
      </c>
      <c r="AS98" s="11" t="s">
        <v>827</v>
      </c>
      <c r="AT98" s="11" t="s">
        <v>422</v>
      </c>
      <c r="AU98" s="86" t="s">
        <v>416</v>
      </c>
      <c r="AV98" s="11" t="str">
        <f t="shared" si="150"/>
        <v>10</v>
      </c>
      <c r="AW98" s="18" t="str">
        <f t="shared" si="151"/>
        <v>100</v>
      </c>
      <c r="AX98" s="11" t="s">
        <v>22</v>
      </c>
      <c r="AY98" s="11" t="s">
        <v>22</v>
      </c>
      <c r="AZ98" s="11" t="s">
        <v>22</v>
      </c>
      <c r="BA98" s="11" t="s">
        <v>22</v>
      </c>
      <c r="BB98" s="11" t="s">
        <v>22</v>
      </c>
      <c r="BC98" s="11" t="s">
        <v>22</v>
      </c>
      <c r="BD98" s="11" t="s">
        <v>22</v>
      </c>
      <c r="BE98" s="11" t="s">
        <v>22</v>
      </c>
      <c r="BF98" s="11" t="s">
        <v>22</v>
      </c>
      <c r="BG98" s="11" t="s">
        <v>22</v>
      </c>
      <c r="BH98" s="11" t="s">
        <v>22</v>
      </c>
      <c r="BI98" s="25" t="s">
        <v>22</v>
      </c>
      <c r="CD98" s="155"/>
      <c r="CH98" s="155"/>
      <c r="CV98" s="25"/>
      <c r="CZ98" s="25"/>
    </row>
    <row r="99" spans="1:104" s="11" customFormat="1">
      <c r="A99" s="11" t="s">
        <v>2793</v>
      </c>
      <c r="L99" s="25"/>
      <c r="N99" s="125"/>
      <c r="Z99" s="25"/>
      <c r="AE99" s="25"/>
      <c r="AI99" s="25"/>
      <c r="AJ99" s="11" t="s">
        <v>60</v>
      </c>
      <c r="AK99" s="11" t="s">
        <v>414</v>
      </c>
      <c r="AL99" s="11">
        <v>5</v>
      </c>
      <c r="AM99" s="11" t="s">
        <v>424</v>
      </c>
      <c r="AN99" s="11" t="s">
        <v>420</v>
      </c>
      <c r="AO99" s="11" t="s">
        <v>423</v>
      </c>
      <c r="AP99" s="11" t="s">
        <v>947</v>
      </c>
      <c r="AQ99" s="11" t="s">
        <v>23</v>
      </c>
      <c r="AR99" s="11" t="s">
        <v>24</v>
      </c>
      <c r="AS99" s="11" t="s">
        <v>827</v>
      </c>
      <c r="AT99" s="11" t="s">
        <v>422</v>
      </c>
      <c r="AU99" s="86" t="s">
        <v>646</v>
      </c>
      <c r="AV99" s="11" t="str">
        <f t="shared" si="150"/>
        <v>9</v>
      </c>
      <c r="AW99" s="18" t="str">
        <f t="shared" si="151"/>
        <v>56</v>
      </c>
      <c r="AX99" s="11" t="s">
        <v>22</v>
      </c>
      <c r="AY99" s="11" t="s">
        <v>22</v>
      </c>
      <c r="AZ99" s="11" t="s">
        <v>22</v>
      </c>
      <c r="BA99" s="11" t="s">
        <v>22</v>
      </c>
      <c r="BB99" s="11" t="s">
        <v>22</v>
      </c>
      <c r="BC99" s="11" t="s">
        <v>22</v>
      </c>
      <c r="BD99" s="11" t="s">
        <v>22</v>
      </c>
      <c r="BE99" s="11" t="s">
        <v>22</v>
      </c>
      <c r="BF99" s="11" t="s">
        <v>22</v>
      </c>
      <c r="BG99" s="11" t="s">
        <v>22</v>
      </c>
      <c r="BH99" s="11" t="s">
        <v>22</v>
      </c>
      <c r="BI99" s="25" t="s">
        <v>22</v>
      </c>
      <c r="CD99" s="155"/>
      <c r="CH99" s="155"/>
      <c r="CV99" s="25"/>
      <c r="CZ99" s="25"/>
    </row>
    <row r="100" spans="1:104" s="11" customFormat="1">
      <c r="A100" s="11" t="s">
        <v>2793</v>
      </c>
      <c r="L100" s="25"/>
      <c r="N100" s="125"/>
      <c r="Z100" s="25"/>
      <c r="AE100" s="25"/>
      <c r="AI100" s="25"/>
      <c r="AJ100" s="11" t="s">
        <v>60</v>
      </c>
      <c r="AK100" s="11" t="s">
        <v>410</v>
      </c>
      <c r="AL100" s="11">
        <v>1</v>
      </c>
      <c r="AM100" s="11" t="s">
        <v>425</v>
      </c>
      <c r="AN100" s="11" t="s">
        <v>421</v>
      </c>
      <c r="AO100" s="11" t="s">
        <v>423</v>
      </c>
      <c r="AP100" s="11" t="s">
        <v>947</v>
      </c>
      <c r="AQ100" s="11" t="s">
        <v>23</v>
      </c>
      <c r="AR100" s="11" t="s">
        <v>24</v>
      </c>
      <c r="AS100" s="11" t="s">
        <v>827</v>
      </c>
      <c r="AT100" s="11" t="s">
        <v>422</v>
      </c>
      <c r="AU100" s="86" t="s">
        <v>788</v>
      </c>
      <c r="AV100" s="11" t="str">
        <f t="shared" ref="AV100:AV103" si="152">MID(LEFT(AU100,FIND(" (",AU100)-1),FIND("/",AU100)+1,LEN(AU100))</f>
        <v>11</v>
      </c>
      <c r="AW100" s="18" t="str">
        <f t="shared" ref="AW100:AW103" si="153">MID(LEFT(AU100,FIND("%",AU100)-1),FIND("(",AU100)+1,LEN(AU100))</f>
        <v>73</v>
      </c>
      <c r="AX100" s="11" t="s">
        <v>22</v>
      </c>
      <c r="AY100" s="11" t="s">
        <v>22</v>
      </c>
      <c r="AZ100" s="11" t="s">
        <v>22</v>
      </c>
      <c r="BA100" s="11" t="s">
        <v>22</v>
      </c>
      <c r="BB100" s="11" t="s">
        <v>22</v>
      </c>
      <c r="BC100" s="11" t="s">
        <v>22</v>
      </c>
      <c r="BD100" s="11" t="s">
        <v>22</v>
      </c>
      <c r="BE100" s="11" t="s">
        <v>22</v>
      </c>
      <c r="BF100" s="11" t="s">
        <v>22</v>
      </c>
      <c r="BG100" s="11" t="s">
        <v>22</v>
      </c>
      <c r="BH100" s="11" t="s">
        <v>22</v>
      </c>
      <c r="BI100" s="25" t="s">
        <v>22</v>
      </c>
      <c r="CD100" s="155"/>
      <c r="CH100" s="155"/>
      <c r="CV100" s="25"/>
      <c r="CZ100" s="25"/>
    </row>
    <row r="101" spans="1:104" s="11" customFormat="1">
      <c r="A101" s="11" t="s">
        <v>2793</v>
      </c>
      <c r="L101" s="25"/>
      <c r="N101" s="125"/>
      <c r="Z101" s="25"/>
      <c r="AE101" s="25"/>
      <c r="AI101" s="25"/>
      <c r="AJ101" s="11" t="s">
        <v>60</v>
      </c>
      <c r="AK101" s="11" t="s">
        <v>411</v>
      </c>
      <c r="AL101" s="11">
        <v>2</v>
      </c>
      <c r="AM101" s="11" t="s">
        <v>425</v>
      </c>
      <c r="AN101" s="11" t="s">
        <v>421</v>
      </c>
      <c r="AO101" s="11" t="s">
        <v>423</v>
      </c>
      <c r="AP101" s="11" t="s">
        <v>947</v>
      </c>
      <c r="AQ101" s="11" t="s">
        <v>23</v>
      </c>
      <c r="AR101" s="11" t="s">
        <v>24</v>
      </c>
      <c r="AS101" s="11" t="s">
        <v>827</v>
      </c>
      <c r="AT101" s="11" t="s">
        <v>422</v>
      </c>
      <c r="AU101" s="86" t="s">
        <v>786</v>
      </c>
      <c r="AV101" s="11" t="str">
        <f t="shared" si="152"/>
        <v>11</v>
      </c>
      <c r="AW101" s="18" t="str">
        <f t="shared" si="153"/>
        <v>82</v>
      </c>
      <c r="AX101" s="11" t="s">
        <v>22</v>
      </c>
      <c r="AY101" s="11" t="s">
        <v>22</v>
      </c>
      <c r="AZ101" s="11" t="s">
        <v>22</v>
      </c>
      <c r="BA101" s="11" t="s">
        <v>22</v>
      </c>
      <c r="BB101" s="11" t="s">
        <v>22</v>
      </c>
      <c r="BC101" s="11" t="s">
        <v>22</v>
      </c>
      <c r="BD101" s="11" t="s">
        <v>22</v>
      </c>
      <c r="BE101" s="11" t="s">
        <v>22</v>
      </c>
      <c r="BF101" s="11" t="s">
        <v>22</v>
      </c>
      <c r="BG101" s="11" t="s">
        <v>22</v>
      </c>
      <c r="BH101" s="11" t="s">
        <v>22</v>
      </c>
      <c r="BI101" s="25" t="s">
        <v>22</v>
      </c>
      <c r="CD101" s="155"/>
      <c r="CH101" s="155"/>
      <c r="CV101" s="25"/>
      <c r="CZ101" s="25"/>
    </row>
    <row r="102" spans="1:104" s="11" customFormat="1">
      <c r="A102" s="11" t="s">
        <v>2793</v>
      </c>
      <c r="L102" s="25"/>
      <c r="N102" s="125"/>
      <c r="Z102" s="25"/>
      <c r="AE102" s="25"/>
      <c r="AI102" s="25"/>
      <c r="AJ102" s="11" t="s">
        <v>60</v>
      </c>
      <c r="AK102" s="11" t="s">
        <v>412</v>
      </c>
      <c r="AL102" s="11">
        <v>3</v>
      </c>
      <c r="AM102" s="11" t="s">
        <v>425</v>
      </c>
      <c r="AN102" s="11" t="s">
        <v>421</v>
      </c>
      <c r="AO102" s="11" t="s">
        <v>423</v>
      </c>
      <c r="AP102" s="11" t="s">
        <v>947</v>
      </c>
      <c r="AQ102" s="11" t="s">
        <v>23</v>
      </c>
      <c r="AR102" s="11" t="s">
        <v>24</v>
      </c>
      <c r="AS102" s="11" t="s">
        <v>827</v>
      </c>
      <c r="AT102" s="11" t="s">
        <v>422</v>
      </c>
      <c r="AU102" s="86" t="s">
        <v>417</v>
      </c>
      <c r="AV102" s="11" t="str">
        <f t="shared" si="152"/>
        <v>10</v>
      </c>
      <c r="AW102" s="18" t="str">
        <f t="shared" si="153"/>
        <v>80</v>
      </c>
      <c r="AX102" s="11" t="s">
        <v>22</v>
      </c>
      <c r="AY102" s="11" t="s">
        <v>22</v>
      </c>
      <c r="AZ102" s="11" t="s">
        <v>22</v>
      </c>
      <c r="BA102" s="11" t="s">
        <v>22</v>
      </c>
      <c r="BB102" s="11" t="s">
        <v>22</v>
      </c>
      <c r="BC102" s="11" t="s">
        <v>22</v>
      </c>
      <c r="BD102" s="11" t="s">
        <v>22</v>
      </c>
      <c r="BE102" s="11" t="s">
        <v>22</v>
      </c>
      <c r="BF102" s="11" t="s">
        <v>22</v>
      </c>
      <c r="BG102" s="11" t="s">
        <v>22</v>
      </c>
      <c r="BH102" s="11" t="s">
        <v>22</v>
      </c>
      <c r="BI102" s="25" t="s">
        <v>22</v>
      </c>
      <c r="CD102" s="155"/>
      <c r="CH102" s="155"/>
      <c r="CV102" s="25"/>
      <c r="CZ102" s="25"/>
    </row>
    <row r="103" spans="1:104" s="11" customFormat="1">
      <c r="A103" s="11" t="s">
        <v>2793</v>
      </c>
      <c r="L103" s="25"/>
      <c r="N103" s="125"/>
      <c r="Z103" s="25"/>
      <c r="AE103" s="25"/>
      <c r="AI103" s="25"/>
      <c r="AJ103" s="11" t="s">
        <v>60</v>
      </c>
      <c r="AK103" s="11" t="s">
        <v>413</v>
      </c>
      <c r="AL103" s="11">
        <v>4</v>
      </c>
      <c r="AM103" s="11" t="s">
        <v>425</v>
      </c>
      <c r="AN103" s="11" t="s">
        <v>421</v>
      </c>
      <c r="AO103" s="11" t="s">
        <v>423</v>
      </c>
      <c r="AP103" s="11" t="s">
        <v>947</v>
      </c>
      <c r="AQ103" s="11" t="s">
        <v>23</v>
      </c>
      <c r="AR103" s="11" t="s">
        <v>24</v>
      </c>
      <c r="AS103" s="11" t="s">
        <v>827</v>
      </c>
      <c r="AT103" s="11" t="s">
        <v>422</v>
      </c>
      <c r="AU103" s="86" t="s">
        <v>789</v>
      </c>
      <c r="AV103" s="11" t="str">
        <f t="shared" si="152"/>
        <v>10</v>
      </c>
      <c r="AW103" s="18" t="str">
        <f t="shared" si="153"/>
        <v>70</v>
      </c>
      <c r="AX103" s="11" t="s">
        <v>22</v>
      </c>
      <c r="AY103" s="11" t="s">
        <v>22</v>
      </c>
      <c r="AZ103" s="11" t="s">
        <v>22</v>
      </c>
      <c r="BA103" s="11" t="s">
        <v>22</v>
      </c>
      <c r="BB103" s="11" t="s">
        <v>22</v>
      </c>
      <c r="BC103" s="11" t="s">
        <v>22</v>
      </c>
      <c r="BD103" s="11" t="s">
        <v>22</v>
      </c>
      <c r="BE103" s="11" t="s">
        <v>22</v>
      </c>
      <c r="BF103" s="11" t="s">
        <v>22</v>
      </c>
      <c r="BG103" s="11" t="s">
        <v>22</v>
      </c>
      <c r="BH103" s="11" t="s">
        <v>22</v>
      </c>
      <c r="BI103" s="25" t="s">
        <v>22</v>
      </c>
      <c r="CD103" s="155"/>
      <c r="CH103" s="155"/>
      <c r="CV103" s="25"/>
      <c r="CZ103" s="25"/>
    </row>
    <row r="104" spans="1:104" s="11" customFormat="1">
      <c r="A104" s="11" t="s">
        <v>2793</v>
      </c>
      <c r="L104" s="25"/>
      <c r="N104" s="125"/>
      <c r="Z104" s="25"/>
      <c r="AE104" s="25"/>
      <c r="AI104" s="25"/>
      <c r="AJ104" s="11" t="s">
        <v>60</v>
      </c>
      <c r="AK104" s="11" t="s">
        <v>414</v>
      </c>
      <c r="AL104" s="11">
        <v>5</v>
      </c>
      <c r="AM104" s="11" t="s">
        <v>425</v>
      </c>
      <c r="AN104" s="11" t="s">
        <v>421</v>
      </c>
      <c r="AO104" s="11" t="s">
        <v>423</v>
      </c>
      <c r="AP104" s="11" t="s">
        <v>947</v>
      </c>
      <c r="AQ104" s="11" t="s">
        <v>23</v>
      </c>
      <c r="AR104" s="11" t="s">
        <v>24</v>
      </c>
      <c r="AS104" s="11" t="s">
        <v>827</v>
      </c>
      <c r="AT104" s="11" t="s">
        <v>422</v>
      </c>
      <c r="AU104" s="86" t="s">
        <v>800</v>
      </c>
      <c r="AV104" s="11" t="str">
        <f t="shared" ref="AV104" si="154">MID(LEFT(AU104,FIND(" (",AU104)-1),FIND("/",AU104)+1,LEN(AU104))</f>
        <v>9</v>
      </c>
      <c r="AW104" s="18" t="str">
        <f t="shared" ref="AW104" si="155">MID(LEFT(AU104,FIND("%",AU104)-1),FIND("(",AU104)+1,LEN(AU104))</f>
        <v>44</v>
      </c>
      <c r="AX104" s="11" t="s">
        <v>22</v>
      </c>
      <c r="AY104" s="11" t="s">
        <v>22</v>
      </c>
      <c r="AZ104" s="11" t="s">
        <v>22</v>
      </c>
      <c r="BA104" s="11" t="s">
        <v>22</v>
      </c>
      <c r="BB104" s="11" t="s">
        <v>22</v>
      </c>
      <c r="BC104" s="11" t="s">
        <v>22</v>
      </c>
      <c r="BD104" s="11" t="s">
        <v>22</v>
      </c>
      <c r="BE104" s="11" t="s">
        <v>22</v>
      </c>
      <c r="BF104" s="11" t="s">
        <v>22</v>
      </c>
      <c r="BG104" s="11" t="s">
        <v>22</v>
      </c>
      <c r="BH104" s="11" t="s">
        <v>22</v>
      </c>
      <c r="BI104" s="25" t="s">
        <v>22</v>
      </c>
      <c r="CD104" s="155"/>
      <c r="CH104" s="155"/>
      <c r="CV104" s="25"/>
      <c r="CZ104" s="25"/>
    </row>
    <row r="105" spans="1:104" s="11" customFormat="1">
      <c r="A105" s="11" t="s">
        <v>2793</v>
      </c>
      <c r="L105" s="25"/>
      <c r="N105" s="125"/>
      <c r="Z105" s="25"/>
      <c r="AE105" s="25"/>
      <c r="AI105" s="25"/>
      <c r="AJ105" s="11" t="s">
        <v>60</v>
      </c>
      <c r="AK105" s="11" t="s">
        <v>410</v>
      </c>
      <c r="AL105" s="11">
        <v>1</v>
      </c>
      <c r="AM105" s="11" t="s">
        <v>541</v>
      </c>
      <c r="AN105" s="11" t="s">
        <v>427</v>
      </c>
      <c r="AO105" s="11" t="s">
        <v>402</v>
      </c>
      <c r="AP105" s="11" t="s">
        <v>950</v>
      </c>
      <c r="AQ105" s="11" t="s">
        <v>24</v>
      </c>
      <c r="AR105" s="11" t="s">
        <v>24</v>
      </c>
      <c r="AS105" s="11" t="s">
        <v>827</v>
      </c>
      <c r="AT105" s="11" t="s">
        <v>22</v>
      </c>
      <c r="AU105" s="84" t="s">
        <v>22</v>
      </c>
      <c r="AV105" s="11" t="s">
        <v>22</v>
      </c>
      <c r="AW105" s="11" t="s">
        <v>22</v>
      </c>
      <c r="AX105" s="11">
        <v>10</v>
      </c>
      <c r="AY105" s="15" t="s">
        <v>429</v>
      </c>
      <c r="AZ105" s="43">
        <v>0.03</v>
      </c>
      <c r="BA105" s="20" t="str">
        <f t="shared" ref="BA105:BA106" si="156">MID(LEFT(AY105,FIND("–",AY105)-1),FIND("(",AY105)+1,LEN(AY105))</f>
        <v>0.00</v>
      </c>
      <c r="BB105" s="20" t="str">
        <f t="shared" ref="BB105:BB106" si="157">MID(LEFT(AY105,FIND(")",AY105)-1),FIND("–",AY105)+1,LEN(AY105))</f>
        <v>0.06</v>
      </c>
      <c r="BC105" s="11">
        <v>10</v>
      </c>
      <c r="BD105" s="15" t="s">
        <v>801</v>
      </c>
      <c r="BE105" s="20" t="str">
        <f t="shared" ref="BE105:BE106" si="158">LEFT(BD105,FIND(" ", BD105)-1)</f>
        <v>0.06</v>
      </c>
      <c r="BF105" s="20" t="str">
        <f t="shared" ref="BF105:BF106" si="159">MID(LEFT(BD105,FIND("–",BD105)-1),FIND("(",BD105)+1,LEN(BD105))</f>
        <v>0.00</v>
      </c>
      <c r="BG105" s="20" t="str">
        <f t="shared" ref="BG105:BG106" si="160">MID(LEFT(BD105,FIND(")",BD105)-1),FIND("–",BD105)+1,LEN(BD105))</f>
        <v>0.31</v>
      </c>
      <c r="BH105" s="11">
        <v>0.4</v>
      </c>
      <c r="BI105" s="25" t="s">
        <v>22</v>
      </c>
      <c r="CD105" s="155"/>
      <c r="CH105" s="155"/>
      <c r="CV105" s="25"/>
      <c r="CZ105" s="25"/>
    </row>
    <row r="106" spans="1:104" s="11" customFormat="1">
      <c r="A106" s="11" t="s">
        <v>2793</v>
      </c>
      <c r="L106" s="25"/>
      <c r="N106" s="125"/>
      <c r="Z106" s="25"/>
      <c r="AE106" s="25"/>
      <c r="AI106" s="25"/>
      <c r="AJ106" s="11" t="s">
        <v>60</v>
      </c>
      <c r="AK106" s="11" t="s">
        <v>411</v>
      </c>
      <c r="AL106" s="11">
        <v>2</v>
      </c>
      <c r="AM106" s="11" t="s">
        <v>541</v>
      </c>
      <c r="AN106" s="11" t="s">
        <v>427</v>
      </c>
      <c r="AO106" s="11" t="s">
        <v>402</v>
      </c>
      <c r="AP106" s="11" t="s">
        <v>950</v>
      </c>
      <c r="AQ106" s="11" t="s">
        <v>24</v>
      </c>
      <c r="AR106" s="11" t="s">
        <v>24</v>
      </c>
      <c r="AS106" s="11" t="s">
        <v>827</v>
      </c>
      <c r="AT106" s="11" t="s">
        <v>22</v>
      </c>
      <c r="AU106" s="84" t="s">
        <v>22</v>
      </c>
      <c r="AV106" s="11" t="s">
        <v>22</v>
      </c>
      <c r="AW106" s="11" t="s">
        <v>22</v>
      </c>
      <c r="AX106" s="11">
        <v>10</v>
      </c>
      <c r="AY106" s="15" t="s">
        <v>802</v>
      </c>
      <c r="AZ106" s="43">
        <v>0.02</v>
      </c>
      <c r="BA106" s="20" t="str">
        <f t="shared" si="156"/>
        <v>0.00</v>
      </c>
      <c r="BB106" s="20" t="str">
        <f t="shared" si="157"/>
        <v>0.04</v>
      </c>
      <c r="BC106" s="11">
        <v>10</v>
      </c>
      <c r="BD106" s="15" t="s">
        <v>803</v>
      </c>
      <c r="BE106" s="20" t="str">
        <f t="shared" si="158"/>
        <v>0.05</v>
      </c>
      <c r="BF106" s="20" t="str">
        <f t="shared" si="159"/>
        <v>0.00</v>
      </c>
      <c r="BG106" s="20" t="str">
        <f t="shared" si="160"/>
        <v>0.29</v>
      </c>
      <c r="BH106" s="11">
        <v>0.4</v>
      </c>
      <c r="BI106" s="25" t="s">
        <v>22</v>
      </c>
      <c r="CD106" s="155"/>
      <c r="CH106" s="155"/>
      <c r="CV106" s="25"/>
      <c r="CZ106" s="25"/>
    </row>
    <row r="107" spans="1:104" s="11" customFormat="1">
      <c r="A107" s="11" t="s">
        <v>2793</v>
      </c>
      <c r="L107" s="25"/>
      <c r="N107" s="125"/>
      <c r="Z107" s="25"/>
      <c r="AE107" s="25"/>
      <c r="AI107" s="25"/>
      <c r="AJ107" s="11" t="s">
        <v>60</v>
      </c>
      <c r="AK107" s="11" t="s">
        <v>412</v>
      </c>
      <c r="AL107" s="11">
        <v>3</v>
      </c>
      <c r="AM107" s="11" t="s">
        <v>541</v>
      </c>
      <c r="AN107" s="11" t="s">
        <v>427</v>
      </c>
      <c r="AO107" s="11" t="s">
        <v>402</v>
      </c>
      <c r="AP107" s="11" t="s">
        <v>950</v>
      </c>
      <c r="AQ107" s="11" t="s">
        <v>24</v>
      </c>
      <c r="AR107" s="11" t="s">
        <v>24</v>
      </c>
      <c r="AS107" s="11" t="s">
        <v>827</v>
      </c>
      <c r="AT107" s="11" t="s">
        <v>22</v>
      </c>
      <c r="AU107" s="84" t="s">
        <v>22</v>
      </c>
      <c r="AV107" s="11" t="s">
        <v>22</v>
      </c>
      <c r="AW107" s="11" t="s">
        <v>22</v>
      </c>
      <c r="AX107" s="11">
        <v>12</v>
      </c>
      <c r="AY107" s="15" t="s">
        <v>429</v>
      </c>
      <c r="AZ107" s="43">
        <v>0.03</v>
      </c>
      <c r="BA107" s="20" t="str">
        <f t="shared" ref="BA107:BA108" si="161">MID(LEFT(AY107,FIND("–",AY107)-1),FIND("(",AY107)+1,LEN(AY107))</f>
        <v>0.00</v>
      </c>
      <c r="BB107" s="20" t="str">
        <f t="shared" ref="BB107:BB108" si="162">MID(LEFT(AY107,FIND(")",AY107)-1),FIND("–",AY107)+1,LEN(AY107))</f>
        <v>0.06</v>
      </c>
      <c r="BC107" s="11">
        <v>12</v>
      </c>
      <c r="BD107" s="15" t="s">
        <v>804</v>
      </c>
      <c r="BE107" s="20" t="str">
        <f t="shared" ref="BE107:BE108" si="163">LEFT(BD107,FIND(" ", BD107)-1)</f>
        <v>0.03</v>
      </c>
      <c r="BF107" s="20" t="str">
        <f t="shared" ref="BF107:BF108" si="164">MID(LEFT(BD107,FIND("–",BD107)-1),FIND("(",BD107)+1,LEN(BD107))</f>
        <v>0.00</v>
      </c>
      <c r="BG107" s="20" t="str">
        <f t="shared" ref="BG107:BG108" si="165">MID(LEFT(BD107,FIND(")",BD107)-1),FIND("–",BD107)+1,LEN(BD107))</f>
        <v>0.06</v>
      </c>
      <c r="BH107" s="11">
        <v>0.4</v>
      </c>
      <c r="BI107" s="25" t="s">
        <v>22</v>
      </c>
      <c r="CD107" s="155"/>
      <c r="CH107" s="155"/>
      <c r="CV107" s="25"/>
      <c r="CZ107" s="25"/>
    </row>
    <row r="108" spans="1:104" s="11" customFormat="1">
      <c r="A108" s="11" t="s">
        <v>2793</v>
      </c>
      <c r="L108" s="25"/>
      <c r="N108" s="125"/>
      <c r="Z108" s="25"/>
      <c r="AE108" s="25"/>
      <c r="AI108" s="25"/>
      <c r="AJ108" s="11" t="s">
        <v>60</v>
      </c>
      <c r="AK108" s="11" t="s">
        <v>413</v>
      </c>
      <c r="AL108" s="11">
        <v>4</v>
      </c>
      <c r="AM108" s="11" t="s">
        <v>541</v>
      </c>
      <c r="AN108" s="11" t="s">
        <v>427</v>
      </c>
      <c r="AO108" s="11" t="s">
        <v>402</v>
      </c>
      <c r="AP108" s="11" t="s">
        <v>950</v>
      </c>
      <c r="AQ108" s="11" t="s">
        <v>24</v>
      </c>
      <c r="AR108" s="11" t="s">
        <v>24</v>
      </c>
      <c r="AS108" s="11" t="s">
        <v>827</v>
      </c>
      <c r="AT108" s="11" t="s">
        <v>22</v>
      </c>
      <c r="AU108" s="84" t="s">
        <v>22</v>
      </c>
      <c r="AV108" s="11" t="s">
        <v>22</v>
      </c>
      <c r="AW108" s="11" t="s">
        <v>22</v>
      </c>
      <c r="AX108" s="11">
        <v>9</v>
      </c>
      <c r="AY108" s="15" t="s">
        <v>805</v>
      </c>
      <c r="AZ108" s="43">
        <v>0.01</v>
      </c>
      <c r="BA108" s="20" t="str">
        <f t="shared" si="161"/>
        <v>0.00</v>
      </c>
      <c r="BB108" s="20" t="str">
        <f t="shared" si="162"/>
        <v>0.02</v>
      </c>
      <c r="BC108" s="11">
        <v>9</v>
      </c>
      <c r="BD108" s="15" t="s">
        <v>806</v>
      </c>
      <c r="BE108" s="20" t="str">
        <f t="shared" si="163"/>
        <v>0.10</v>
      </c>
      <c r="BF108" s="20" t="str">
        <f t="shared" si="164"/>
        <v>0.00</v>
      </c>
      <c r="BG108" s="20" t="str">
        <f t="shared" si="165"/>
        <v>0.19</v>
      </c>
      <c r="BH108" s="11">
        <v>0.4</v>
      </c>
      <c r="BI108" s="25" t="s">
        <v>22</v>
      </c>
      <c r="CD108" s="155"/>
      <c r="CH108" s="155"/>
      <c r="CV108" s="25"/>
      <c r="CZ108" s="25"/>
    </row>
    <row r="109" spans="1:104" s="11" customFormat="1">
      <c r="A109" s="11" t="s">
        <v>2793</v>
      </c>
      <c r="L109" s="25"/>
      <c r="N109" s="125"/>
      <c r="Z109" s="25"/>
      <c r="AE109" s="25"/>
      <c r="AI109" s="25"/>
      <c r="AJ109" s="11" t="s">
        <v>60</v>
      </c>
      <c r="AK109" s="11" t="s">
        <v>414</v>
      </c>
      <c r="AL109" s="11">
        <v>5</v>
      </c>
      <c r="AM109" s="11" t="s">
        <v>541</v>
      </c>
      <c r="AN109" s="11" t="s">
        <v>427</v>
      </c>
      <c r="AO109" s="11" t="s">
        <v>402</v>
      </c>
      <c r="AP109" s="11" t="s">
        <v>950</v>
      </c>
      <c r="AQ109" s="11" t="s">
        <v>24</v>
      </c>
      <c r="AR109" s="11" t="s">
        <v>24</v>
      </c>
      <c r="AS109" s="11" t="s">
        <v>827</v>
      </c>
      <c r="AT109" s="11" t="s">
        <v>22</v>
      </c>
      <c r="AU109" s="84" t="s">
        <v>22</v>
      </c>
      <c r="AV109" s="11" t="s">
        <v>22</v>
      </c>
      <c r="AW109" s="11" t="s">
        <v>22</v>
      </c>
      <c r="AX109" s="11">
        <v>11</v>
      </c>
      <c r="AY109" s="15" t="s">
        <v>802</v>
      </c>
      <c r="AZ109" s="43">
        <v>0.02</v>
      </c>
      <c r="BA109" s="20" t="str">
        <f t="shared" ref="BA109" si="166">MID(LEFT(AY109,FIND("–",AY109)-1),FIND("(",AY109)+1,LEN(AY109))</f>
        <v>0.00</v>
      </c>
      <c r="BB109" s="20" t="str">
        <f t="shared" ref="BB109" si="167">MID(LEFT(AY109,FIND(")",AY109)-1),FIND("–",AY109)+1,LEN(AY109))</f>
        <v>0.04</v>
      </c>
      <c r="BC109" s="11">
        <v>11</v>
      </c>
      <c r="BD109" s="15" t="s">
        <v>807</v>
      </c>
      <c r="BE109" s="20" t="str">
        <f t="shared" ref="BE109" si="168">LEFT(BD109,FIND(" ", BD109)-1)</f>
        <v>0.02</v>
      </c>
      <c r="BF109" s="20" t="str">
        <f t="shared" ref="BF109" si="169">MID(LEFT(BD109,FIND("–",BD109)-1),FIND("(",BD109)+1,LEN(BD109))</f>
        <v>0.00</v>
      </c>
      <c r="BG109" s="20" t="str">
        <f t="shared" ref="BG109" si="170">MID(LEFT(BD109,FIND(")",BD109)-1),FIND("–",BD109)+1,LEN(BD109))</f>
        <v>0.08</v>
      </c>
      <c r="BH109" s="11">
        <v>0.4</v>
      </c>
      <c r="BI109" s="25" t="s">
        <v>22</v>
      </c>
      <c r="CD109" s="155"/>
      <c r="CH109" s="155"/>
      <c r="CV109" s="25"/>
      <c r="CZ109" s="25"/>
    </row>
    <row r="110" spans="1:104" s="11" customFormat="1">
      <c r="A110" s="11" t="s">
        <v>2793</v>
      </c>
      <c r="L110" s="25"/>
      <c r="N110" s="125"/>
      <c r="Z110" s="25"/>
      <c r="AE110" s="25"/>
      <c r="AI110" s="25"/>
      <c r="AJ110" s="11" t="s">
        <v>60</v>
      </c>
      <c r="AK110" s="11" t="s">
        <v>410</v>
      </c>
      <c r="AL110" s="11">
        <v>1</v>
      </c>
      <c r="AM110" s="11" t="s">
        <v>608</v>
      </c>
      <c r="AN110" s="11" t="s">
        <v>427</v>
      </c>
      <c r="AO110" s="11" t="s">
        <v>402</v>
      </c>
      <c r="AP110" s="11" t="s">
        <v>950</v>
      </c>
      <c r="AQ110" s="11" t="s">
        <v>24</v>
      </c>
      <c r="AR110" s="11" t="s">
        <v>24</v>
      </c>
      <c r="AS110" s="11" t="s">
        <v>827</v>
      </c>
      <c r="AT110" s="11" t="s">
        <v>22</v>
      </c>
      <c r="AU110" s="84" t="s">
        <v>22</v>
      </c>
      <c r="AV110" s="11" t="s">
        <v>22</v>
      </c>
      <c r="AW110" s="11" t="s">
        <v>22</v>
      </c>
      <c r="AX110" s="11">
        <v>10</v>
      </c>
      <c r="AY110" s="15" t="s">
        <v>157</v>
      </c>
      <c r="AZ110" s="20" t="str">
        <f>LEFT(AY110,FIND(" ", AY110)-1)</f>
        <v>0.00</v>
      </c>
      <c r="BA110" s="20" t="str">
        <f t="shared" ref="BA110:BA111" si="171">MID(LEFT(AY110,FIND("–",AY110)-1),FIND("(",AY110)+1,LEN(AY110))</f>
        <v>0.00</v>
      </c>
      <c r="BB110" s="20" t="str">
        <f t="shared" ref="BB110:BB111" si="172">MID(LEFT(AY110,FIND(")",AY110)-1),FIND("–",AY110)+1,LEN(AY110))</f>
        <v>0.00</v>
      </c>
      <c r="BC110" s="11">
        <v>10</v>
      </c>
      <c r="BD110" s="15" t="s">
        <v>808</v>
      </c>
      <c r="BE110" s="20" t="str">
        <f t="shared" ref="BE110:BE111" si="173">LEFT(BD110,FIND(" ", BD110)-1)</f>
        <v>0.01</v>
      </c>
      <c r="BF110" s="20" t="str">
        <f t="shared" ref="BF110:BF111" si="174">MID(LEFT(BD110,FIND("–",BD110)-1),FIND("(",BD110)+1,LEN(BD110))</f>
        <v>0.00</v>
      </c>
      <c r="BG110" s="20" t="str">
        <f t="shared" ref="BG110:BG111" si="175">MID(LEFT(BD110,FIND(")",BD110)-1),FIND("–",BD110)+1,LEN(BD110))</f>
        <v>0.01</v>
      </c>
      <c r="BH110" s="11">
        <v>0.4</v>
      </c>
      <c r="BI110" s="25" t="s">
        <v>22</v>
      </c>
      <c r="CD110" s="155"/>
      <c r="CH110" s="155"/>
      <c r="CV110" s="25"/>
      <c r="CZ110" s="25"/>
    </row>
    <row r="111" spans="1:104" s="11" customFormat="1">
      <c r="A111" s="11" t="s">
        <v>2793</v>
      </c>
      <c r="L111" s="25"/>
      <c r="N111" s="125"/>
      <c r="Z111" s="25"/>
      <c r="AE111" s="25"/>
      <c r="AI111" s="25"/>
      <c r="AJ111" s="11" t="s">
        <v>60</v>
      </c>
      <c r="AK111" s="11" t="s">
        <v>411</v>
      </c>
      <c r="AL111" s="11">
        <v>2</v>
      </c>
      <c r="AM111" s="11" t="s">
        <v>608</v>
      </c>
      <c r="AN111" s="11" t="s">
        <v>427</v>
      </c>
      <c r="AO111" s="11" t="s">
        <v>402</v>
      </c>
      <c r="AP111" s="11" t="s">
        <v>950</v>
      </c>
      <c r="AQ111" s="11" t="s">
        <v>24</v>
      </c>
      <c r="AR111" s="11" t="s">
        <v>24</v>
      </c>
      <c r="AS111" s="11" t="s">
        <v>827</v>
      </c>
      <c r="AT111" s="11" t="s">
        <v>22</v>
      </c>
      <c r="AU111" s="84" t="s">
        <v>22</v>
      </c>
      <c r="AV111" s="11" t="s">
        <v>22</v>
      </c>
      <c r="AW111" s="11" t="s">
        <v>22</v>
      </c>
      <c r="AX111" s="11">
        <v>10</v>
      </c>
      <c r="AY111" s="15" t="s">
        <v>157</v>
      </c>
      <c r="AZ111" s="20" t="str">
        <f>LEFT(AY111,FIND(" ", AY111)-1)</f>
        <v>0.00</v>
      </c>
      <c r="BA111" s="20" t="str">
        <f t="shared" si="171"/>
        <v>0.00</v>
      </c>
      <c r="BB111" s="20" t="str">
        <f t="shared" si="172"/>
        <v>0.00</v>
      </c>
      <c r="BC111" s="11">
        <v>10</v>
      </c>
      <c r="BD111" s="15" t="s">
        <v>809</v>
      </c>
      <c r="BE111" s="20" t="str">
        <f t="shared" si="173"/>
        <v>0.01</v>
      </c>
      <c r="BF111" s="20" t="str">
        <f t="shared" si="174"/>
        <v>0.00</v>
      </c>
      <c r="BG111" s="20" t="str">
        <f t="shared" si="175"/>
        <v>0.07</v>
      </c>
      <c r="BH111" s="11">
        <v>0.4</v>
      </c>
      <c r="BI111" s="25" t="s">
        <v>22</v>
      </c>
      <c r="CD111" s="155"/>
      <c r="CH111" s="155"/>
      <c r="CV111" s="25"/>
      <c r="CZ111" s="25"/>
    </row>
    <row r="112" spans="1:104" s="11" customFormat="1">
      <c r="A112" s="11" t="s">
        <v>2793</v>
      </c>
      <c r="L112" s="25"/>
      <c r="N112" s="125"/>
      <c r="Z112" s="25"/>
      <c r="AE112" s="25"/>
      <c r="AI112" s="25"/>
      <c r="AJ112" s="11" t="s">
        <v>60</v>
      </c>
      <c r="AK112" s="11" t="s">
        <v>412</v>
      </c>
      <c r="AL112" s="11">
        <v>3</v>
      </c>
      <c r="AM112" s="11" t="s">
        <v>608</v>
      </c>
      <c r="AN112" s="11" t="s">
        <v>427</v>
      </c>
      <c r="AO112" s="11" t="s">
        <v>402</v>
      </c>
      <c r="AP112" s="11" t="s">
        <v>950</v>
      </c>
      <c r="AQ112" s="11" t="s">
        <v>24</v>
      </c>
      <c r="AR112" s="11" t="s">
        <v>24</v>
      </c>
      <c r="AS112" s="11" t="s">
        <v>827</v>
      </c>
      <c r="AT112" s="11" t="s">
        <v>22</v>
      </c>
      <c r="AU112" s="84" t="s">
        <v>22</v>
      </c>
      <c r="AV112" s="11" t="s">
        <v>22</v>
      </c>
      <c r="AW112" s="11" t="s">
        <v>22</v>
      </c>
      <c r="AX112" s="11">
        <v>12</v>
      </c>
      <c r="AY112" s="15" t="s">
        <v>158</v>
      </c>
      <c r="AZ112" s="81">
        <v>5.0000000000000001E-3</v>
      </c>
      <c r="BA112" s="20" t="str">
        <f t="shared" ref="BA112:BA113" si="176">MID(LEFT(AY112,FIND("–",AY112)-1),FIND("(",AY112)+1,LEN(AY112))</f>
        <v>0.00</v>
      </c>
      <c r="BB112" s="20" t="str">
        <f t="shared" ref="BB112:BB113" si="177">MID(LEFT(AY112,FIND(")",AY112)-1),FIND("–",AY112)+1,LEN(AY112))</f>
        <v>0.01</v>
      </c>
      <c r="BC112" s="11">
        <v>12</v>
      </c>
      <c r="BD112" s="15" t="s">
        <v>810</v>
      </c>
      <c r="BE112" s="20" t="str">
        <f t="shared" ref="BE112:BE113" si="178">LEFT(BD112,FIND(" ", BD112)-1)</f>
        <v>0.03</v>
      </c>
      <c r="BF112" s="20" t="str">
        <f t="shared" ref="BF112:BF113" si="179">MID(LEFT(BD112,FIND("–",BD112)-1),FIND("(",BD112)+1,LEN(BD112))</f>
        <v>0.00</v>
      </c>
      <c r="BG112" s="20" t="str">
        <f t="shared" ref="BG112:BG113" si="180">MID(LEFT(BD112,FIND(")",BD112)-1),FIND("–",BD112)+1,LEN(BD112))</f>
        <v>0.28</v>
      </c>
      <c r="BH112" s="11">
        <v>0.4</v>
      </c>
      <c r="BI112" s="25" t="s">
        <v>22</v>
      </c>
      <c r="CD112" s="155"/>
      <c r="CH112" s="155"/>
      <c r="CV112" s="25"/>
      <c r="CZ112" s="25"/>
    </row>
    <row r="113" spans="1:105" s="11" customFormat="1">
      <c r="A113" s="11" t="s">
        <v>2793</v>
      </c>
      <c r="L113" s="25"/>
      <c r="N113" s="125"/>
      <c r="Z113" s="25"/>
      <c r="AE113" s="25"/>
      <c r="AI113" s="25"/>
      <c r="AJ113" s="11" t="s">
        <v>60</v>
      </c>
      <c r="AK113" s="11" t="s">
        <v>413</v>
      </c>
      <c r="AL113" s="11">
        <v>4</v>
      </c>
      <c r="AM113" s="11" t="s">
        <v>608</v>
      </c>
      <c r="AN113" s="11" t="s">
        <v>427</v>
      </c>
      <c r="AO113" s="11" t="s">
        <v>402</v>
      </c>
      <c r="AP113" s="11" t="s">
        <v>950</v>
      </c>
      <c r="AQ113" s="11" t="s">
        <v>24</v>
      </c>
      <c r="AR113" s="11" t="s">
        <v>24</v>
      </c>
      <c r="AS113" s="11" t="s">
        <v>827</v>
      </c>
      <c r="AT113" s="11" t="s">
        <v>22</v>
      </c>
      <c r="AU113" s="84" t="s">
        <v>22</v>
      </c>
      <c r="AV113" s="11" t="s">
        <v>22</v>
      </c>
      <c r="AW113" s="11" t="s">
        <v>22</v>
      </c>
      <c r="AX113" s="11">
        <v>9</v>
      </c>
      <c r="AY113" s="15" t="s">
        <v>157</v>
      </c>
      <c r="AZ113" s="20" t="str">
        <f>LEFT(AY113,FIND(" ", AY113)-1)</f>
        <v>0.00</v>
      </c>
      <c r="BA113" s="20" t="str">
        <f t="shared" si="176"/>
        <v>0.00</v>
      </c>
      <c r="BB113" s="20" t="str">
        <f t="shared" si="177"/>
        <v>0.00</v>
      </c>
      <c r="BC113" s="11">
        <v>9</v>
      </c>
      <c r="BD113" s="15" t="s">
        <v>811</v>
      </c>
      <c r="BE113" s="20" t="str">
        <f t="shared" si="178"/>
        <v>0.01</v>
      </c>
      <c r="BF113" s="20" t="str">
        <f t="shared" si="179"/>
        <v>0.00</v>
      </c>
      <c r="BG113" s="20" t="str">
        <f t="shared" si="180"/>
        <v>0.03</v>
      </c>
      <c r="BH113" s="11">
        <v>0.4</v>
      </c>
      <c r="BI113" s="25" t="s">
        <v>22</v>
      </c>
      <c r="CD113" s="155"/>
      <c r="CH113" s="155"/>
      <c r="CV113" s="25"/>
      <c r="CZ113" s="25"/>
    </row>
    <row r="114" spans="1:105" s="11" customFormat="1">
      <c r="A114" s="11" t="s">
        <v>2793</v>
      </c>
      <c r="L114" s="25"/>
      <c r="N114" s="125"/>
      <c r="Z114" s="25"/>
      <c r="AE114" s="25"/>
      <c r="AI114" s="25"/>
      <c r="AJ114" s="11" t="s">
        <v>60</v>
      </c>
      <c r="AK114" s="11" t="s">
        <v>414</v>
      </c>
      <c r="AL114" s="11">
        <v>5</v>
      </c>
      <c r="AM114" s="11" t="s">
        <v>608</v>
      </c>
      <c r="AN114" s="11" t="s">
        <v>427</v>
      </c>
      <c r="AO114" s="11" t="s">
        <v>402</v>
      </c>
      <c r="AP114" s="11" t="s">
        <v>950</v>
      </c>
      <c r="AQ114" s="11" t="s">
        <v>24</v>
      </c>
      <c r="AR114" s="11" t="s">
        <v>24</v>
      </c>
      <c r="AS114" s="11" t="s">
        <v>827</v>
      </c>
      <c r="AT114" s="11" t="s">
        <v>22</v>
      </c>
      <c r="AU114" s="84" t="s">
        <v>22</v>
      </c>
      <c r="AV114" s="11" t="s">
        <v>22</v>
      </c>
      <c r="AW114" s="11" t="s">
        <v>22</v>
      </c>
      <c r="AX114" s="11">
        <v>11</v>
      </c>
      <c r="AY114" s="15" t="s">
        <v>157</v>
      </c>
      <c r="AZ114" s="20" t="str">
        <f>LEFT(AY114,FIND(" ", AY114)-1)</f>
        <v>0.00</v>
      </c>
      <c r="BA114" s="20" t="str">
        <f t="shared" ref="BA114" si="181">MID(LEFT(AY114,FIND("–",AY114)-1),FIND("(",AY114)+1,LEN(AY114))</f>
        <v>0.00</v>
      </c>
      <c r="BB114" s="20" t="str">
        <f t="shared" ref="BB114" si="182">MID(LEFT(AY114,FIND(")",AY114)-1),FIND("–",AY114)+1,LEN(AY114))</f>
        <v>0.00</v>
      </c>
      <c r="BC114" s="11">
        <v>11</v>
      </c>
      <c r="BD114" s="15" t="s">
        <v>157</v>
      </c>
      <c r="BE114" s="20" t="str">
        <f t="shared" ref="BE114" si="183">LEFT(BD114,FIND(" ", BD114)-1)</f>
        <v>0.00</v>
      </c>
      <c r="BF114" s="20" t="str">
        <f t="shared" ref="BF114" si="184">MID(LEFT(BD114,FIND("–",BD114)-1),FIND("(",BD114)+1,LEN(BD114))</f>
        <v>0.00</v>
      </c>
      <c r="BG114" s="20" t="str">
        <f t="shared" ref="BG114" si="185">MID(LEFT(BD114,FIND(")",BD114)-1),FIND("–",BD114)+1,LEN(BD114))</f>
        <v>0.00</v>
      </c>
      <c r="BH114" s="11">
        <v>0.4</v>
      </c>
      <c r="BI114" s="25" t="s">
        <v>22</v>
      </c>
      <c r="CD114" s="155"/>
      <c r="CH114" s="155"/>
      <c r="CV114" s="25"/>
      <c r="CZ114" s="25"/>
    </row>
    <row r="115" spans="1:105" s="11" customFormat="1">
      <c r="A115" s="11" t="s">
        <v>2793</v>
      </c>
      <c r="L115" s="25"/>
      <c r="N115" s="125"/>
      <c r="Z115" s="25"/>
      <c r="AE115" s="25"/>
      <c r="AI115" s="25"/>
      <c r="AJ115" s="11" t="s">
        <v>60</v>
      </c>
      <c r="AK115" s="11" t="s">
        <v>410</v>
      </c>
      <c r="AL115" s="11">
        <v>1</v>
      </c>
      <c r="AM115" s="11" t="s">
        <v>830</v>
      </c>
      <c r="AN115" s="11" t="s">
        <v>427</v>
      </c>
      <c r="AO115" s="11" t="s">
        <v>402</v>
      </c>
      <c r="AP115" s="11" t="s">
        <v>950</v>
      </c>
      <c r="AQ115" s="11" t="s">
        <v>24</v>
      </c>
      <c r="AR115" s="11" t="s">
        <v>24</v>
      </c>
      <c r="AS115" s="11" t="s">
        <v>827</v>
      </c>
      <c r="AT115" s="11" t="s">
        <v>22</v>
      </c>
      <c r="AU115" s="84" t="s">
        <v>22</v>
      </c>
      <c r="AV115" s="11" t="s">
        <v>22</v>
      </c>
      <c r="AW115" s="11" t="s">
        <v>22</v>
      </c>
      <c r="AX115" s="11">
        <v>10</v>
      </c>
      <c r="AY115" s="15" t="s">
        <v>812</v>
      </c>
      <c r="AZ115" s="43">
        <v>3.5000000000000003E-2</v>
      </c>
      <c r="BA115" s="20" t="str">
        <f t="shared" ref="BA115" si="186">MID(LEFT(AY115,FIND("–",AY115)-1),FIND("(",AY115)+1,LEN(AY115))</f>
        <v>0.00</v>
      </c>
      <c r="BB115" s="20" t="str">
        <f t="shared" ref="BB115" si="187">MID(LEFT(AY115,FIND(")",AY115)-1),FIND("–",AY115)+1,LEN(AY115))</f>
        <v>0.07</v>
      </c>
      <c r="BC115" s="11">
        <v>10</v>
      </c>
      <c r="BD115" s="15" t="s">
        <v>818</v>
      </c>
      <c r="BE115" s="20" t="str">
        <f t="shared" ref="BE115" si="188">LEFT(BD115,FIND(" ", BD115)-1)</f>
        <v>0.28</v>
      </c>
      <c r="BF115" s="20" t="str">
        <f t="shared" ref="BF115" si="189">MID(LEFT(BD115,FIND("–",BD115)-1),FIND("(",BD115)+1,LEN(BD115))</f>
        <v>0.00</v>
      </c>
      <c r="BG115" s="20" t="str">
        <f t="shared" ref="BG115" si="190">MID(LEFT(BD115,FIND(")",BD115)-1),FIND("–",BD115)+1,LEN(BD115))</f>
        <v>1.80</v>
      </c>
      <c r="BH115" s="11">
        <v>5</v>
      </c>
      <c r="BI115" s="25" t="s">
        <v>22</v>
      </c>
      <c r="CD115" s="155"/>
      <c r="CH115" s="155"/>
      <c r="CV115" s="25"/>
      <c r="CZ115" s="25"/>
    </row>
    <row r="116" spans="1:105" s="11" customFormat="1">
      <c r="A116" s="11" t="s">
        <v>2793</v>
      </c>
      <c r="L116" s="25"/>
      <c r="N116" s="125"/>
      <c r="Z116" s="25"/>
      <c r="AE116" s="25"/>
      <c r="AI116" s="25"/>
      <c r="AJ116" s="11" t="s">
        <v>60</v>
      </c>
      <c r="AK116" s="11" t="s">
        <v>411</v>
      </c>
      <c r="AL116" s="11">
        <v>2</v>
      </c>
      <c r="AM116" s="11" t="s">
        <v>830</v>
      </c>
      <c r="AN116" s="11" t="s">
        <v>427</v>
      </c>
      <c r="AO116" s="11" t="s">
        <v>402</v>
      </c>
      <c r="AP116" s="11" t="s">
        <v>950</v>
      </c>
      <c r="AQ116" s="11" t="s">
        <v>24</v>
      </c>
      <c r="AR116" s="11" t="s">
        <v>24</v>
      </c>
      <c r="AS116" s="11" t="s">
        <v>827</v>
      </c>
      <c r="AT116" s="11" t="s">
        <v>22</v>
      </c>
      <c r="AU116" s="84" t="s">
        <v>22</v>
      </c>
      <c r="AV116" s="11" t="s">
        <v>22</v>
      </c>
      <c r="AW116" s="11" t="s">
        <v>22</v>
      </c>
      <c r="AX116" s="11">
        <v>10</v>
      </c>
      <c r="AY116" s="15" t="s">
        <v>428</v>
      </c>
      <c r="AZ116" s="43">
        <v>0.06</v>
      </c>
      <c r="BA116" s="20" t="str">
        <f t="shared" ref="BA116" si="191">MID(LEFT(AY116,FIND("–",AY116)-1),FIND("(",AY116)+1,LEN(AY116))</f>
        <v>0.00</v>
      </c>
      <c r="BB116" s="20" t="str">
        <f t="shared" ref="BB116" si="192">MID(LEFT(AY116,FIND(")",AY116)-1),FIND("–",AY116)+1,LEN(AY116))</f>
        <v>0.12</v>
      </c>
      <c r="BC116" s="11">
        <v>10</v>
      </c>
      <c r="BD116" s="15" t="s">
        <v>819</v>
      </c>
      <c r="BE116" s="20" t="str">
        <f t="shared" ref="BE116" si="193">LEFT(BD116,FIND(" ", BD116)-1)</f>
        <v>0.51</v>
      </c>
      <c r="BF116" s="20" t="str">
        <f t="shared" ref="BF116" si="194">MID(LEFT(BD116,FIND("–",BD116)-1),FIND("(",BD116)+1,LEN(BD116))</f>
        <v>0.00</v>
      </c>
      <c r="BG116" s="20" t="str">
        <f t="shared" ref="BG116" si="195">MID(LEFT(BD116,FIND(")",BD116)-1),FIND("–",BD116)+1,LEN(BD116))</f>
        <v>2.23</v>
      </c>
      <c r="BH116" s="11">
        <v>5</v>
      </c>
      <c r="BI116" s="25" t="s">
        <v>22</v>
      </c>
      <c r="CD116" s="155"/>
      <c r="CH116" s="155"/>
      <c r="CV116" s="25"/>
      <c r="CZ116" s="25"/>
    </row>
    <row r="117" spans="1:105" s="11" customFormat="1">
      <c r="A117" s="11" t="s">
        <v>2793</v>
      </c>
      <c r="L117" s="25"/>
      <c r="N117" s="125"/>
      <c r="Z117" s="25"/>
      <c r="AE117" s="25"/>
      <c r="AI117" s="25"/>
      <c r="AJ117" s="11" t="s">
        <v>60</v>
      </c>
      <c r="AK117" s="11" t="s">
        <v>412</v>
      </c>
      <c r="AL117" s="11">
        <v>3</v>
      </c>
      <c r="AM117" s="11" t="s">
        <v>830</v>
      </c>
      <c r="AN117" s="11" t="s">
        <v>427</v>
      </c>
      <c r="AO117" s="11" t="s">
        <v>402</v>
      </c>
      <c r="AP117" s="11" t="s">
        <v>950</v>
      </c>
      <c r="AQ117" s="11" t="s">
        <v>24</v>
      </c>
      <c r="AR117" s="11" t="s">
        <v>24</v>
      </c>
      <c r="AS117" s="11" t="s">
        <v>827</v>
      </c>
      <c r="AT117" s="11" t="s">
        <v>22</v>
      </c>
      <c r="AU117" s="84" t="s">
        <v>22</v>
      </c>
      <c r="AV117" s="11" t="s">
        <v>22</v>
      </c>
      <c r="AW117" s="11" t="s">
        <v>22</v>
      </c>
      <c r="AX117" s="11">
        <v>12</v>
      </c>
      <c r="AY117" s="15" t="s">
        <v>813</v>
      </c>
      <c r="AZ117" s="43">
        <v>4.4999999999999998E-2</v>
      </c>
      <c r="BA117" s="20" t="str">
        <f t="shared" ref="BA117:BA118" si="196">MID(LEFT(AY117,FIND("–",AY117)-1),FIND("(",AY117)+1,LEN(AY117))</f>
        <v>0.00</v>
      </c>
      <c r="BB117" s="20" t="str">
        <f t="shared" ref="BB117:BB118" si="197">MID(LEFT(AY117,FIND(")",AY117)-1),FIND("–",AY117)+1,LEN(AY117))</f>
        <v>0.09</v>
      </c>
      <c r="BC117" s="11">
        <v>12</v>
      </c>
      <c r="BD117" s="15" t="s">
        <v>816</v>
      </c>
      <c r="BE117" s="20" t="str">
        <f t="shared" ref="BE117:BE118" si="198">LEFT(BD117,FIND(" ", BD117)-1)</f>
        <v>0.22</v>
      </c>
      <c r="BF117" s="20" t="str">
        <f t="shared" ref="BF117:BF118" si="199">MID(LEFT(BD117,FIND("–",BD117)-1),FIND("(",BD117)+1,LEN(BD117))</f>
        <v>0.00</v>
      </c>
      <c r="BG117" s="20" t="str">
        <f t="shared" ref="BG117:BG118" si="200">MID(LEFT(BD117,FIND(")",BD117)-1),FIND("–",BD117)+1,LEN(BD117))</f>
        <v>0.48</v>
      </c>
      <c r="BH117" s="11">
        <v>5</v>
      </c>
      <c r="BI117" s="25" t="s">
        <v>22</v>
      </c>
      <c r="CD117" s="155"/>
      <c r="CH117" s="155"/>
      <c r="CV117" s="25"/>
      <c r="CZ117" s="25"/>
    </row>
    <row r="118" spans="1:105" s="11" customFormat="1">
      <c r="A118" s="11" t="s">
        <v>2793</v>
      </c>
      <c r="L118" s="25"/>
      <c r="N118" s="125"/>
      <c r="Z118" s="25"/>
      <c r="AE118" s="25"/>
      <c r="AI118" s="25"/>
      <c r="AJ118" s="11" t="s">
        <v>60</v>
      </c>
      <c r="AK118" s="11" t="s">
        <v>413</v>
      </c>
      <c r="AL118" s="11">
        <v>4</v>
      </c>
      <c r="AM118" s="11" t="s">
        <v>830</v>
      </c>
      <c r="AN118" s="11" t="s">
        <v>427</v>
      </c>
      <c r="AO118" s="11" t="s">
        <v>402</v>
      </c>
      <c r="AP118" s="11" t="s">
        <v>950</v>
      </c>
      <c r="AQ118" s="11" t="s">
        <v>24</v>
      </c>
      <c r="AR118" s="11" t="s">
        <v>24</v>
      </c>
      <c r="AS118" s="11" t="s">
        <v>827</v>
      </c>
      <c r="AT118" s="11" t="s">
        <v>22</v>
      </c>
      <c r="AU118" s="84" t="s">
        <v>22</v>
      </c>
      <c r="AV118" s="11" t="s">
        <v>22</v>
      </c>
      <c r="AW118" s="11" t="s">
        <v>22</v>
      </c>
      <c r="AX118" s="11">
        <v>9</v>
      </c>
      <c r="AY118" s="15" t="s">
        <v>814</v>
      </c>
      <c r="AZ118" s="43">
        <v>0.04</v>
      </c>
      <c r="BA118" s="20" t="str">
        <f t="shared" si="196"/>
        <v>0.00</v>
      </c>
      <c r="BB118" s="20" t="str">
        <f t="shared" si="197"/>
        <v>0.08</v>
      </c>
      <c r="BC118" s="11">
        <v>9</v>
      </c>
      <c r="BD118" s="15" t="s">
        <v>820</v>
      </c>
      <c r="BE118" s="20" t="str">
        <f t="shared" si="198"/>
        <v>1.44</v>
      </c>
      <c r="BF118" s="20" t="str">
        <f t="shared" si="199"/>
        <v>0.00</v>
      </c>
      <c r="BG118" s="20" t="str">
        <f t="shared" si="200"/>
        <v>3.86</v>
      </c>
      <c r="BH118" s="11">
        <v>5</v>
      </c>
      <c r="BI118" s="25" t="s">
        <v>22</v>
      </c>
      <c r="CD118" s="155"/>
      <c r="CH118" s="155"/>
      <c r="CV118" s="25"/>
      <c r="CZ118" s="25"/>
    </row>
    <row r="119" spans="1:105" s="11" customFormat="1">
      <c r="A119" s="11" t="s">
        <v>2793</v>
      </c>
      <c r="L119" s="25"/>
      <c r="N119" s="125"/>
      <c r="Z119" s="25"/>
      <c r="AE119" s="25"/>
      <c r="AI119" s="25"/>
      <c r="AJ119" s="11" t="s">
        <v>60</v>
      </c>
      <c r="AK119" s="11" t="s">
        <v>414</v>
      </c>
      <c r="AL119" s="11">
        <v>5</v>
      </c>
      <c r="AM119" s="11" t="s">
        <v>830</v>
      </c>
      <c r="AN119" s="11" t="s">
        <v>427</v>
      </c>
      <c r="AO119" s="11" t="s">
        <v>402</v>
      </c>
      <c r="AP119" s="11" t="s">
        <v>950</v>
      </c>
      <c r="AQ119" s="11" t="s">
        <v>24</v>
      </c>
      <c r="AR119" s="11" t="s">
        <v>24</v>
      </c>
      <c r="AS119" s="11" t="s">
        <v>827</v>
      </c>
      <c r="AT119" s="11" t="s">
        <v>22</v>
      </c>
      <c r="AU119" s="84" t="s">
        <v>22</v>
      </c>
      <c r="AV119" s="11" t="s">
        <v>22</v>
      </c>
      <c r="AW119" s="11" t="s">
        <v>22</v>
      </c>
      <c r="AX119" s="11">
        <v>11</v>
      </c>
      <c r="AY119" s="15" t="s">
        <v>815</v>
      </c>
      <c r="AZ119" s="43">
        <v>0.05</v>
      </c>
      <c r="BA119" s="20" t="str">
        <f t="shared" ref="BA119" si="201">MID(LEFT(AY119,FIND("–",AY119)-1),FIND("(",AY119)+1,LEN(AY119))</f>
        <v>0.00</v>
      </c>
      <c r="BB119" s="20" t="str">
        <f t="shared" ref="BB119" si="202">MID(LEFT(AY119,FIND(")",AY119)-1),FIND("–",AY119)+1,LEN(AY119))</f>
        <v>0.10</v>
      </c>
      <c r="BC119" s="11">
        <v>11</v>
      </c>
      <c r="BD119" s="15" t="s">
        <v>817</v>
      </c>
      <c r="BE119" s="20" t="str">
        <f t="shared" ref="BE119" si="203">LEFT(BD119,FIND(" ", BD119)-1)</f>
        <v>0.01</v>
      </c>
      <c r="BF119" s="20" t="str">
        <f t="shared" ref="BF119" si="204">MID(LEFT(BD119,FIND("–",BD119)-1),FIND("(",BD119)+1,LEN(BD119))</f>
        <v>0.00</v>
      </c>
      <c r="BG119" s="20" t="str">
        <f t="shared" ref="BG119" si="205">MID(LEFT(BD119,FIND(")",BD119)-1),FIND("–",BD119)+1,LEN(BD119))</f>
        <v>0.05</v>
      </c>
      <c r="BH119" s="11">
        <v>5</v>
      </c>
      <c r="BI119" s="25" t="s">
        <v>22</v>
      </c>
      <c r="CD119" s="155"/>
      <c r="CH119" s="155"/>
      <c r="CV119" s="25"/>
      <c r="CZ119" s="25"/>
    </row>
    <row r="120" spans="1:105" s="44" customFormat="1">
      <c r="L120" s="45"/>
      <c r="N120" s="127"/>
      <c r="Z120" s="45"/>
      <c r="AE120" s="46"/>
      <c r="AI120" s="45"/>
      <c r="AU120" s="85"/>
      <c r="BI120" s="45"/>
      <c r="CD120" s="157"/>
      <c r="CH120" s="157"/>
      <c r="CV120" s="45"/>
      <c r="CZ120" s="45"/>
    </row>
    <row r="121" spans="1:105" s="11" customFormat="1">
      <c r="A121" s="11" t="s">
        <v>2792</v>
      </c>
      <c r="B121" s="11" t="s">
        <v>1</v>
      </c>
      <c r="C121" s="11" t="s">
        <v>2</v>
      </c>
      <c r="D121" s="11" t="s">
        <v>505</v>
      </c>
      <c r="E121" s="11" t="s">
        <v>10</v>
      </c>
      <c r="F121" s="94" t="s">
        <v>2312</v>
      </c>
      <c r="G121" s="11" t="s">
        <v>334</v>
      </c>
      <c r="H121" s="16" t="s">
        <v>335</v>
      </c>
      <c r="I121" s="11" t="s">
        <v>942</v>
      </c>
      <c r="J121" s="16" t="s">
        <v>914</v>
      </c>
      <c r="K121" s="11" t="s">
        <v>915</v>
      </c>
      <c r="L121" s="24">
        <v>44118</v>
      </c>
      <c r="M121" s="11" t="s">
        <v>527</v>
      </c>
      <c r="N121" s="125">
        <v>43955</v>
      </c>
      <c r="O121" s="11" t="s">
        <v>24</v>
      </c>
      <c r="P121" s="11" t="s">
        <v>24</v>
      </c>
      <c r="Q121" s="11" t="s">
        <v>2016</v>
      </c>
      <c r="R121" s="11" t="s">
        <v>45</v>
      </c>
      <c r="S121" s="11" t="s">
        <v>48</v>
      </c>
      <c r="T121" s="11" t="s">
        <v>23</v>
      </c>
      <c r="U121" s="11" t="s">
        <v>23</v>
      </c>
      <c r="V121" s="11">
        <v>195</v>
      </c>
      <c r="W121" s="11" t="s">
        <v>24</v>
      </c>
      <c r="X121" s="11" t="s">
        <v>503</v>
      </c>
      <c r="Y121" s="11" t="s">
        <v>508</v>
      </c>
      <c r="Z121" s="25" t="s">
        <v>504</v>
      </c>
      <c r="AA121" s="11" t="s">
        <v>506</v>
      </c>
      <c r="AB121" s="11" t="s">
        <v>532</v>
      </c>
      <c r="AC121" s="11" t="s">
        <v>127</v>
      </c>
      <c r="AD121" s="11" t="s">
        <v>1315</v>
      </c>
      <c r="AE121" s="36" t="s">
        <v>507</v>
      </c>
      <c r="AF121" s="11" t="s">
        <v>137</v>
      </c>
      <c r="AG121" s="107" t="s">
        <v>1014</v>
      </c>
      <c r="AH121" s="107" t="s">
        <v>1015</v>
      </c>
      <c r="AI121" s="25" t="s">
        <v>916</v>
      </c>
      <c r="AJ121" s="11" t="s">
        <v>27</v>
      </c>
      <c r="AK121" s="11" t="s">
        <v>105</v>
      </c>
      <c r="AL121" s="11">
        <v>1</v>
      </c>
      <c r="AM121" s="11" t="s">
        <v>512</v>
      </c>
      <c r="AN121" s="11" t="s">
        <v>542</v>
      </c>
      <c r="AO121" s="11" t="s">
        <v>943</v>
      </c>
      <c r="AP121" s="11" t="s">
        <v>946</v>
      </c>
      <c r="AQ121" s="11" t="s">
        <v>24</v>
      </c>
      <c r="AR121" s="11" t="s">
        <v>23</v>
      </c>
      <c r="AS121" s="11" t="s">
        <v>486</v>
      </c>
      <c r="AT121" s="11" t="s">
        <v>22</v>
      </c>
      <c r="AU121" s="84" t="s">
        <v>22</v>
      </c>
      <c r="AV121" s="11" t="s">
        <v>22</v>
      </c>
      <c r="AW121" s="11" t="s">
        <v>22</v>
      </c>
      <c r="AX121" s="11" t="s">
        <v>610</v>
      </c>
      <c r="AY121" s="58">
        <v>0.9</v>
      </c>
      <c r="AZ121" s="11">
        <v>0.9</v>
      </c>
      <c r="BA121" s="11">
        <v>0.9</v>
      </c>
      <c r="BB121" s="11">
        <v>0.9</v>
      </c>
      <c r="BC121" s="11" t="s">
        <v>610</v>
      </c>
      <c r="BD121" s="61">
        <v>0.9</v>
      </c>
      <c r="BE121" s="20">
        <v>0.9</v>
      </c>
      <c r="BF121" s="20">
        <v>0.9</v>
      </c>
      <c r="BG121" s="20">
        <v>0.9</v>
      </c>
      <c r="BH121" s="11" t="s">
        <v>22</v>
      </c>
      <c r="BI121" s="98" t="s">
        <v>22</v>
      </c>
      <c r="BJ121" s="11" t="s">
        <v>26</v>
      </c>
      <c r="BK121" s="11" t="s">
        <v>22</v>
      </c>
      <c r="BL121" s="11" t="s">
        <v>22</v>
      </c>
      <c r="BM121" s="11" t="s">
        <v>22</v>
      </c>
      <c r="BN121" s="11" t="s">
        <v>22</v>
      </c>
      <c r="BO121" s="11" t="s">
        <v>22</v>
      </c>
      <c r="BP121" s="11" t="s">
        <v>22</v>
      </c>
      <c r="BQ121" s="11" t="s">
        <v>22</v>
      </c>
      <c r="BR121" s="11" t="s">
        <v>22</v>
      </c>
      <c r="BS121" s="11" t="s">
        <v>22</v>
      </c>
      <c r="BT121" s="11" t="s">
        <v>22</v>
      </c>
      <c r="BU121" s="11" t="s">
        <v>22</v>
      </c>
      <c r="BV121" s="11" t="s">
        <v>22</v>
      </c>
      <c r="BW121" s="11" t="s">
        <v>22</v>
      </c>
      <c r="BX121" s="11" t="s">
        <v>22</v>
      </c>
      <c r="BY121" s="11" t="s">
        <v>22</v>
      </c>
      <c r="BZ121" s="11" t="s">
        <v>22</v>
      </c>
      <c r="CA121" s="11" t="s">
        <v>22</v>
      </c>
      <c r="CB121" s="11" t="s">
        <v>22</v>
      </c>
      <c r="CC121" s="11" t="s">
        <v>22</v>
      </c>
      <c r="CD121" s="103" t="s">
        <v>22</v>
      </c>
      <c r="CE121" s="94" t="s">
        <v>22</v>
      </c>
      <c r="CF121" s="94" t="s">
        <v>22</v>
      </c>
      <c r="CG121" s="94" t="s">
        <v>22</v>
      </c>
      <c r="CH121" s="155" t="s">
        <v>26</v>
      </c>
      <c r="CI121" s="94" t="s">
        <v>22</v>
      </c>
      <c r="CJ121" s="94" t="s">
        <v>22</v>
      </c>
      <c r="CK121" s="94" t="s">
        <v>22</v>
      </c>
      <c r="CL121" s="94" t="s">
        <v>22</v>
      </c>
      <c r="CM121" s="94" t="s">
        <v>22</v>
      </c>
      <c r="CN121" s="94" t="s">
        <v>22</v>
      </c>
      <c r="CO121" s="94" t="s">
        <v>22</v>
      </c>
      <c r="CP121" s="94" t="s">
        <v>22</v>
      </c>
      <c r="CQ121" s="94" t="s">
        <v>22</v>
      </c>
      <c r="CR121" s="94" t="s">
        <v>22</v>
      </c>
      <c r="CS121" s="94" t="s">
        <v>22</v>
      </c>
      <c r="CT121" s="94" t="s">
        <v>22</v>
      </c>
      <c r="CU121" s="94" t="s">
        <v>22</v>
      </c>
      <c r="CV121" s="98" t="s">
        <v>22</v>
      </c>
      <c r="CW121" s="11" t="s">
        <v>941</v>
      </c>
      <c r="CX121" s="11" t="s">
        <v>460</v>
      </c>
      <c r="CY121" s="11" t="s">
        <v>510</v>
      </c>
      <c r="CZ121" s="98" t="s">
        <v>24</v>
      </c>
      <c r="DA121" s="11" t="s">
        <v>68</v>
      </c>
    </row>
    <row r="122" spans="1:105" s="11" customFormat="1">
      <c r="A122" s="11" t="s">
        <v>2792</v>
      </c>
      <c r="L122" s="25"/>
      <c r="N122" s="125"/>
      <c r="Z122" s="25"/>
      <c r="AE122" s="36"/>
      <c r="AI122" s="25"/>
      <c r="AJ122" s="11" t="s">
        <v>27</v>
      </c>
      <c r="AK122" s="11" t="s">
        <v>513</v>
      </c>
      <c r="AL122" s="11">
        <v>2</v>
      </c>
      <c r="AM122" s="11" t="s">
        <v>512</v>
      </c>
      <c r="AN122" s="11" t="s">
        <v>542</v>
      </c>
      <c r="AO122" s="11" t="s">
        <v>943</v>
      </c>
      <c r="AP122" s="11" t="s">
        <v>946</v>
      </c>
      <c r="AQ122" s="11" t="s">
        <v>24</v>
      </c>
      <c r="AR122" s="11" t="s">
        <v>23</v>
      </c>
      <c r="AS122" s="11" t="s">
        <v>486</v>
      </c>
      <c r="AT122" s="11" t="s">
        <v>22</v>
      </c>
      <c r="AU122" s="84" t="s">
        <v>22</v>
      </c>
      <c r="AV122" s="11" t="s">
        <v>22</v>
      </c>
      <c r="AW122" s="11" t="s">
        <v>22</v>
      </c>
      <c r="AX122" s="11">
        <v>12</v>
      </c>
      <c r="AY122" s="58">
        <v>0.8</v>
      </c>
      <c r="AZ122" s="11">
        <v>0.8</v>
      </c>
      <c r="BA122" s="11">
        <v>0.8</v>
      </c>
      <c r="BB122" s="11">
        <v>0.8</v>
      </c>
      <c r="BC122" s="11">
        <v>12</v>
      </c>
      <c r="BD122" s="15" t="s">
        <v>917</v>
      </c>
      <c r="BE122" s="20" t="str">
        <f t="shared" ref="BE122" si="206">LEFT(BD122,FIND(" ", BD122)-1)</f>
        <v>5,120</v>
      </c>
      <c r="BF122" s="20" t="str">
        <f t="shared" ref="BF122" si="207">MID(LEFT(BD122,FIND("–",BD122)-1),FIND("(",BD122)+1,LEN(BD122))</f>
        <v>2,100</v>
      </c>
      <c r="BG122" s="20" t="str">
        <f t="shared" ref="BG122" si="208">MID(LEFT(BD122,FIND(")",BD122)-1),FIND("–",BD122)+1,LEN(BD122))</f>
        <v>9,609</v>
      </c>
      <c r="BH122" s="11" t="s">
        <v>22</v>
      </c>
      <c r="BI122" s="25" t="s">
        <v>22</v>
      </c>
      <c r="CD122" s="155"/>
      <c r="CH122" s="155"/>
      <c r="CV122" s="25"/>
      <c r="CZ122" s="25"/>
    </row>
    <row r="123" spans="1:105" s="11" customFormat="1">
      <c r="A123" s="11" t="s">
        <v>2792</v>
      </c>
      <c r="L123" s="25"/>
      <c r="N123" s="125"/>
      <c r="Z123" s="25"/>
      <c r="AE123" s="36"/>
      <c r="AI123" s="25"/>
      <c r="AJ123" s="11" t="s">
        <v>27</v>
      </c>
      <c r="AK123" s="11" t="s">
        <v>514</v>
      </c>
      <c r="AL123" s="11">
        <v>3</v>
      </c>
      <c r="AM123" s="11" t="s">
        <v>512</v>
      </c>
      <c r="AN123" s="11" t="s">
        <v>542</v>
      </c>
      <c r="AO123" s="11" t="s">
        <v>943</v>
      </c>
      <c r="AP123" s="11" t="s">
        <v>946</v>
      </c>
      <c r="AQ123" s="11" t="s">
        <v>24</v>
      </c>
      <c r="AR123" s="11" t="s">
        <v>23</v>
      </c>
      <c r="AS123" s="11" t="s">
        <v>486</v>
      </c>
      <c r="AT123" s="11" t="s">
        <v>22</v>
      </c>
      <c r="AU123" s="84" t="s">
        <v>22</v>
      </c>
      <c r="AV123" s="11" t="s">
        <v>22</v>
      </c>
      <c r="AW123" s="11" t="s">
        <v>22</v>
      </c>
      <c r="AX123" s="11">
        <v>12</v>
      </c>
      <c r="AY123" s="58">
        <v>0.8</v>
      </c>
      <c r="AZ123" s="11">
        <v>0.8</v>
      </c>
      <c r="BA123" s="11">
        <v>0.8</v>
      </c>
      <c r="BB123" s="11">
        <v>0.8</v>
      </c>
      <c r="BC123" s="11">
        <v>12</v>
      </c>
      <c r="BD123" s="108" t="s">
        <v>918</v>
      </c>
      <c r="BE123" s="20" t="str">
        <f t="shared" ref="BE123" si="209">LEFT(BD123,FIND(" ", BD123)-1)</f>
        <v>7,480</v>
      </c>
      <c r="BF123" s="20" t="str">
        <f t="shared" ref="BF123" si="210">MID(LEFT(BD123,FIND("–",BD123)-1),FIND("(",BD123)+1,LEN(BD123))</f>
        <v>5,000</v>
      </c>
      <c r="BG123" s="20" t="str">
        <f t="shared" ref="BG123" si="211">MID(LEFT(BD123,FIND(")",BD123)-1),FIND("–",BD123)+1,LEN(BD123))</f>
        <v>10,698</v>
      </c>
      <c r="BH123" s="11" t="s">
        <v>22</v>
      </c>
      <c r="BI123" s="25" t="s">
        <v>22</v>
      </c>
      <c r="CD123" s="155"/>
      <c r="CH123" s="155"/>
      <c r="CV123" s="25"/>
      <c r="CZ123" s="25"/>
    </row>
    <row r="124" spans="1:105" s="11" customFormat="1">
      <c r="A124" s="11" t="s">
        <v>2792</v>
      </c>
      <c r="L124" s="25"/>
      <c r="N124" s="125"/>
      <c r="Z124" s="25"/>
      <c r="AE124" s="36"/>
      <c r="AI124" s="25"/>
      <c r="AJ124" s="11" t="s">
        <v>27</v>
      </c>
      <c r="AK124" s="11" t="s">
        <v>515</v>
      </c>
      <c r="AL124" s="11">
        <v>4</v>
      </c>
      <c r="AM124" s="11" t="s">
        <v>512</v>
      </c>
      <c r="AN124" s="11" t="s">
        <v>542</v>
      </c>
      <c r="AO124" s="11" t="s">
        <v>943</v>
      </c>
      <c r="AP124" s="11" t="s">
        <v>946</v>
      </c>
      <c r="AQ124" s="11" t="s">
        <v>24</v>
      </c>
      <c r="AR124" s="11" t="s">
        <v>23</v>
      </c>
      <c r="AS124" s="11" t="s">
        <v>486</v>
      </c>
      <c r="AT124" s="11" t="s">
        <v>22</v>
      </c>
      <c r="AU124" s="84" t="s">
        <v>22</v>
      </c>
      <c r="AV124" s="11" t="s">
        <v>22</v>
      </c>
      <c r="AW124" s="11" t="s">
        <v>22</v>
      </c>
      <c r="AX124" s="11">
        <v>12</v>
      </c>
      <c r="AY124" s="58">
        <v>0.8</v>
      </c>
      <c r="AZ124" s="11">
        <v>0.8</v>
      </c>
      <c r="BA124" s="11">
        <v>0.8</v>
      </c>
      <c r="BB124" s="11">
        <v>0.8</v>
      </c>
      <c r="BC124" s="11">
        <v>12</v>
      </c>
      <c r="BD124" s="15" t="s">
        <v>919</v>
      </c>
      <c r="BE124" s="20" t="str">
        <f t="shared" ref="BE124" si="212">LEFT(BD124,FIND(" ", BD124)-1)</f>
        <v>13940</v>
      </c>
      <c r="BF124" s="20" t="str">
        <f t="shared" ref="BF124" si="213">MID(LEFT(BD124,FIND("–",BD124)-1),FIND("(",BD124)+1,LEN(BD124))</f>
        <v>9,442</v>
      </c>
      <c r="BG124" s="20" t="str">
        <f t="shared" ref="BG124" si="214">MID(LEFT(BD124,FIND(")",BD124)-1),FIND("–",BD124)+1,LEN(BD124))</f>
        <v>24,949</v>
      </c>
      <c r="BH124" s="11" t="s">
        <v>22</v>
      </c>
      <c r="BI124" s="25" t="s">
        <v>22</v>
      </c>
      <c r="CD124" s="155"/>
      <c r="CH124" s="155"/>
      <c r="CV124" s="25"/>
      <c r="CZ124" s="25"/>
    </row>
    <row r="125" spans="1:105" s="11" customFormat="1">
      <c r="A125" s="11" t="s">
        <v>2792</v>
      </c>
      <c r="L125" s="25"/>
      <c r="N125" s="125"/>
      <c r="Z125" s="25"/>
      <c r="AE125" s="36"/>
      <c r="AI125" s="25"/>
      <c r="AJ125" s="11" t="s">
        <v>27</v>
      </c>
      <c r="AK125" s="11" t="s">
        <v>516</v>
      </c>
      <c r="AL125" s="11">
        <v>5</v>
      </c>
      <c r="AM125" s="11" t="s">
        <v>512</v>
      </c>
      <c r="AN125" s="11" t="s">
        <v>542</v>
      </c>
      <c r="AO125" s="11" t="s">
        <v>943</v>
      </c>
      <c r="AP125" s="11" t="s">
        <v>946</v>
      </c>
      <c r="AQ125" s="11" t="s">
        <v>24</v>
      </c>
      <c r="AR125" s="11" t="s">
        <v>23</v>
      </c>
      <c r="AS125" s="11" t="s">
        <v>486</v>
      </c>
      <c r="AT125" s="11" t="s">
        <v>22</v>
      </c>
      <c r="AU125" s="84" t="s">
        <v>22</v>
      </c>
      <c r="AV125" s="11" t="s">
        <v>22</v>
      </c>
      <c r="AW125" s="11" t="s">
        <v>22</v>
      </c>
      <c r="AX125" s="11">
        <v>12</v>
      </c>
      <c r="AY125" s="58">
        <v>0.7</v>
      </c>
      <c r="AZ125" s="11">
        <v>0.7</v>
      </c>
      <c r="BA125" s="11">
        <v>0.7</v>
      </c>
      <c r="BB125" s="11">
        <v>0.7</v>
      </c>
      <c r="BC125" s="11">
        <v>12</v>
      </c>
      <c r="BD125" s="15" t="s">
        <v>920</v>
      </c>
      <c r="BE125" s="20" t="str">
        <f>LEFT(BD125,FIND(" ", BD125)-1)</f>
        <v>4,717</v>
      </c>
      <c r="BF125" s="20" t="str">
        <f>MID(LEFT(BD125,FIND("–",BD125)-1),FIND("(",BD125)+1,LEN(BD125))</f>
        <v>2,838</v>
      </c>
      <c r="BG125" s="20" t="str">
        <f>MID(LEFT(BD125,FIND(")",BD125)-1),FIND("–",BD125)+1,LEN(BD125))</f>
        <v>7,189</v>
      </c>
      <c r="BH125" s="11" t="s">
        <v>22</v>
      </c>
      <c r="BI125" s="25" t="s">
        <v>22</v>
      </c>
      <c r="CD125" s="155"/>
      <c r="CH125" s="155"/>
      <c r="CV125" s="25"/>
      <c r="CZ125" s="25"/>
    </row>
    <row r="126" spans="1:105" s="11" customFormat="1">
      <c r="A126" s="11" t="s">
        <v>2792</v>
      </c>
      <c r="L126" s="25"/>
      <c r="N126" s="125"/>
      <c r="Z126" s="25"/>
      <c r="AE126" s="36"/>
      <c r="AI126" s="25"/>
      <c r="AJ126" s="11" t="s">
        <v>27</v>
      </c>
      <c r="AK126" s="11" t="s">
        <v>517</v>
      </c>
      <c r="AL126" s="11">
        <v>6</v>
      </c>
      <c r="AM126" s="11" t="s">
        <v>512</v>
      </c>
      <c r="AN126" s="11" t="s">
        <v>542</v>
      </c>
      <c r="AO126" s="11" t="s">
        <v>943</v>
      </c>
      <c r="AP126" s="11" t="s">
        <v>946</v>
      </c>
      <c r="AQ126" s="11" t="s">
        <v>24</v>
      </c>
      <c r="AR126" s="11" t="s">
        <v>23</v>
      </c>
      <c r="AS126" s="11" t="s">
        <v>486</v>
      </c>
      <c r="AT126" s="11" t="s">
        <v>22</v>
      </c>
      <c r="AU126" s="84" t="s">
        <v>22</v>
      </c>
      <c r="AV126" s="11" t="s">
        <v>22</v>
      </c>
      <c r="AW126" s="11" t="s">
        <v>22</v>
      </c>
      <c r="AX126" s="11">
        <v>12</v>
      </c>
      <c r="AY126" s="58">
        <v>0.9</v>
      </c>
      <c r="AZ126" s="11">
        <v>0.9</v>
      </c>
      <c r="BA126" s="11">
        <v>0.9</v>
      </c>
      <c r="BB126" s="11">
        <v>0.9</v>
      </c>
      <c r="BC126" s="11">
        <v>12</v>
      </c>
      <c r="BD126" s="15" t="s">
        <v>921</v>
      </c>
      <c r="BE126" s="20" t="str">
        <f>LEFT(BD126,FIND(" ", BD126)-1)</f>
        <v>7,367</v>
      </c>
      <c r="BF126" s="20" t="str">
        <f>MID(LEFT(BD126,FIND("–",BD126)-1),FIND("(",BD126)+1,LEN(BD126))</f>
        <v>4,158</v>
      </c>
      <c r="BG126" s="20" t="str">
        <f>MID(LEFT(BD126,FIND(")",BD126)-1),FIND("–",BD126)+1,LEN(BD126))</f>
        <v>17,122</v>
      </c>
      <c r="BH126" s="11" t="s">
        <v>22</v>
      </c>
      <c r="BI126" s="25" t="s">
        <v>22</v>
      </c>
      <c r="CD126" s="155"/>
      <c r="CH126" s="155"/>
      <c r="CV126" s="25"/>
      <c r="CZ126" s="25"/>
    </row>
    <row r="127" spans="1:105" s="11" customFormat="1">
      <c r="A127" s="11" t="s">
        <v>2792</v>
      </c>
      <c r="L127" s="25"/>
      <c r="N127" s="125"/>
      <c r="Z127" s="25"/>
      <c r="AE127" s="36"/>
      <c r="AI127" s="25"/>
      <c r="AJ127" s="11" t="s">
        <v>27</v>
      </c>
      <c r="AK127" s="11" t="s">
        <v>518</v>
      </c>
      <c r="AL127" s="11">
        <v>7</v>
      </c>
      <c r="AM127" s="11" t="s">
        <v>512</v>
      </c>
      <c r="AN127" s="11" t="s">
        <v>542</v>
      </c>
      <c r="AO127" s="11" t="s">
        <v>943</v>
      </c>
      <c r="AP127" s="11" t="s">
        <v>946</v>
      </c>
      <c r="AQ127" s="11" t="s">
        <v>24</v>
      </c>
      <c r="AR127" s="11" t="s">
        <v>23</v>
      </c>
      <c r="AS127" s="11" t="s">
        <v>486</v>
      </c>
      <c r="AT127" s="11" t="s">
        <v>22</v>
      </c>
      <c r="AU127" s="84" t="s">
        <v>22</v>
      </c>
      <c r="AV127" s="11" t="s">
        <v>22</v>
      </c>
      <c r="AW127" s="11" t="s">
        <v>22</v>
      </c>
      <c r="AX127" s="11">
        <v>12</v>
      </c>
      <c r="AY127" s="58">
        <v>0.6</v>
      </c>
      <c r="AZ127" s="11">
        <v>0.6</v>
      </c>
      <c r="BA127" s="11">
        <v>0.6</v>
      </c>
      <c r="BB127" s="11">
        <v>0.6</v>
      </c>
      <c r="BC127" s="11">
        <v>11</v>
      </c>
      <c r="BD127" s="15" t="s">
        <v>922</v>
      </c>
      <c r="BE127" s="20" t="str">
        <f>LEFT(BD127,FIND(" ", BD127)-1)</f>
        <v>8,147</v>
      </c>
      <c r="BF127" s="20" t="str">
        <f>MID(LEFT(BD127,FIND("–",BD127)-1),FIND("(",BD127)+1,LEN(BD127))</f>
        <v>4,829</v>
      </c>
      <c r="BG127" s="20" t="str">
        <f>MID(LEFT(BD127,FIND(")",BD127)-1),FIND("–",BD127)+1,LEN(BD127))</f>
        <v>13,033</v>
      </c>
      <c r="BH127" s="11" t="s">
        <v>22</v>
      </c>
      <c r="BI127" s="25" t="s">
        <v>22</v>
      </c>
      <c r="CD127" s="155"/>
      <c r="CH127" s="155"/>
      <c r="CV127" s="25"/>
      <c r="CZ127" s="25"/>
    </row>
    <row r="128" spans="1:105" s="11" customFormat="1">
      <c r="A128" s="11" t="s">
        <v>2792</v>
      </c>
      <c r="L128" s="25"/>
      <c r="N128" s="125"/>
      <c r="Z128" s="25"/>
      <c r="AE128" s="36"/>
      <c r="AI128" s="25"/>
      <c r="AJ128" s="11" t="s">
        <v>27</v>
      </c>
      <c r="AK128" s="11" t="s">
        <v>105</v>
      </c>
      <c r="AL128" s="11">
        <v>1</v>
      </c>
      <c r="AM128" s="11" t="s">
        <v>519</v>
      </c>
      <c r="AN128" s="11" t="s">
        <v>542</v>
      </c>
      <c r="AO128" s="11" t="s">
        <v>943</v>
      </c>
      <c r="AP128" s="11" t="s">
        <v>946</v>
      </c>
      <c r="AQ128" s="11" t="s">
        <v>24</v>
      </c>
      <c r="AR128" s="11" t="s">
        <v>23</v>
      </c>
      <c r="AS128" s="11" t="s">
        <v>486</v>
      </c>
      <c r="AT128" s="11" t="s">
        <v>22</v>
      </c>
      <c r="AU128" s="84" t="s">
        <v>22</v>
      </c>
      <c r="AV128" s="11" t="s">
        <v>22</v>
      </c>
      <c r="AW128" s="11" t="s">
        <v>22</v>
      </c>
      <c r="AX128" s="11" t="s">
        <v>610</v>
      </c>
      <c r="AY128" s="58">
        <v>0.9</v>
      </c>
      <c r="AZ128" s="11">
        <v>0.9</v>
      </c>
      <c r="BA128" s="11">
        <v>0.9</v>
      </c>
      <c r="BB128" s="11">
        <v>0.9</v>
      </c>
      <c r="BC128" s="11" t="s">
        <v>610</v>
      </c>
      <c r="BD128" s="61">
        <v>0.9</v>
      </c>
      <c r="BE128" s="20">
        <v>0.9</v>
      </c>
      <c r="BF128" s="20">
        <v>0.9</v>
      </c>
      <c r="BG128" s="20">
        <v>0.9</v>
      </c>
      <c r="BH128" s="11" t="s">
        <v>22</v>
      </c>
      <c r="BI128" s="25" t="s">
        <v>22</v>
      </c>
      <c r="CD128" s="155"/>
      <c r="CH128" s="155"/>
      <c r="CV128" s="25"/>
      <c r="CZ128" s="25"/>
    </row>
    <row r="129" spans="1:104" s="11" customFormat="1">
      <c r="A129" s="11" t="s">
        <v>2792</v>
      </c>
      <c r="L129" s="25"/>
      <c r="N129" s="125"/>
      <c r="Z129" s="25"/>
      <c r="AE129" s="36"/>
      <c r="AI129" s="25"/>
      <c r="AJ129" s="11" t="s">
        <v>27</v>
      </c>
      <c r="AK129" s="11" t="s">
        <v>513</v>
      </c>
      <c r="AL129" s="11">
        <v>2</v>
      </c>
      <c r="AM129" s="11" t="s">
        <v>519</v>
      </c>
      <c r="AN129" s="11" t="s">
        <v>542</v>
      </c>
      <c r="AO129" s="11" t="s">
        <v>943</v>
      </c>
      <c r="AP129" s="11" t="s">
        <v>946</v>
      </c>
      <c r="AQ129" s="11" t="s">
        <v>24</v>
      </c>
      <c r="AR129" s="11" t="s">
        <v>23</v>
      </c>
      <c r="AS129" s="11" t="s">
        <v>486</v>
      </c>
      <c r="AT129" s="11" t="s">
        <v>22</v>
      </c>
      <c r="AU129" s="84" t="s">
        <v>22</v>
      </c>
      <c r="AV129" s="11" t="s">
        <v>22</v>
      </c>
      <c r="AW129" s="11" t="s">
        <v>22</v>
      </c>
      <c r="AX129" s="11">
        <v>12</v>
      </c>
      <c r="AY129" s="58">
        <v>1</v>
      </c>
      <c r="AZ129" s="11">
        <v>1</v>
      </c>
      <c r="BA129" s="11">
        <v>1</v>
      </c>
      <c r="BB129" s="11">
        <v>1</v>
      </c>
      <c r="BC129" s="11">
        <v>12</v>
      </c>
      <c r="BD129" s="15" t="s">
        <v>935</v>
      </c>
      <c r="BE129" s="20" t="str">
        <f>LEFT(BD129,FIND(" ", BD129)-1)</f>
        <v>1,527</v>
      </c>
      <c r="BF129" s="20" t="str">
        <f>MID(LEFT(BD129,FIND("–",BD129)-1),FIND("(",BD129)+1,LEN(BD129))</f>
        <v>782</v>
      </c>
      <c r="BG129" s="20" t="str">
        <f>MID(LEFT(BD129,FIND(")",BD129)-1),FIND("–",BD129)+1,LEN(BD129))</f>
        <v>2,910</v>
      </c>
      <c r="BH129" s="11" t="s">
        <v>22</v>
      </c>
      <c r="BI129" s="25" t="s">
        <v>22</v>
      </c>
      <c r="CD129" s="155"/>
      <c r="CH129" s="155"/>
      <c r="CV129" s="25"/>
      <c r="CZ129" s="25"/>
    </row>
    <row r="130" spans="1:104" s="11" customFormat="1">
      <c r="A130" s="11" t="s">
        <v>2792</v>
      </c>
      <c r="L130" s="25"/>
      <c r="N130" s="125"/>
      <c r="Z130" s="25"/>
      <c r="AE130" s="36"/>
      <c r="AI130" s="25"/>
      <c r="AJ130" s="11" t="s">
        <v>27</v>
      </c>
      <c r="AK130" s="11" t="s">
        <v>514</v>
      </c>
      <c r="AL130" s="11">
        <v>3</v>
      </c>
      <c r="AM130" s="11" t="s">
        <v>519</v>
      </c>
      <c r="AN130" s="11" t="s">
        <v>542</v>
      </c>
      <c r="AO130" s="11" t="s">
        <v>943</v>
      </c>
      <c r="AP130" s="11" t="s">
        <v>946</v>
      </c>
      <c r="AQ130" s="11" t="s">
        <v>24</v>
      </c>
      <c r="AR130" s="11" t="s">
        <v>23</v>
      </c>
      <c r="AS130" s="11" t="s">
        <v>486</v>
      </c>
      <c r="AT130" s="11" t="s">
        <v>22</v>
      </c>
      <c r="AU130" s="84" t="s">
        <v>22</v>
      </c>
      <c r="AV130" s="11" t="s">
        <v>22</v>
      </c>
      <c r="AW130" s="11" t="s">
        <v>22</v>
      </c>
      <c r="AX130" s="11">
        <v>12</v>
      </c>
      <c r="AY130" s="58">
        <v>0.8</v>
      </c>
      <c r="AZ130" s="11">
        <v>0.8</v>
      </c>
      <c r="BA130" s="11">
        <v>0.8</v>
      </c>
      <c r="BB130" s="11">
        <v>0.8</v>
      </c>
      <c r="BC130" s="11">
        <v>12</v>
      </c>
      <c r="BD130" s="15" t="s">
        <v>936</v>
      </c>
      <c r="BE130" s="20" t="str">
        <f>LEFT(BD130,FIND(" ", BD130)-1)</f>
        <v>6,399</v>
      </c>
      <c r="BF130" s="20" t="str">
        <f>MID(LEFT(BD130,FIND("–",BD130)-1),FIND("(",BD130)+1,LEN(BD130))</f>
        <v>3,560</v>
      </c>
      <c r="BG130" s="20" t="str">
        <f>MID(LEFT(BD130,FIND(")",BD130)-1),FIND("–",BD130)+1,LEN(BD130))</f>
        <v>13,524</v>
      </c>
      <c r="BH130" s="11" t="s">
        <v>22</v>
      </c>
      <c r="BI130" s="25" t="s">
        <v>22</v>
      </c>
      <c r="CD130" s="155"/>
      <c r="CH130" s="155"/>
      <c r="CV130" s="25"/>
      <c r="CZ130" s="25"/>
    </row>
    <row r="131" spans="1:104" s="11" customFormat="1">
      <c r="A131" s="11" t="s">
        <v>2792</v>
      </c>
      <c r="L131" s="25"/>
      <c r="N131" s="125"/>
      <c r="Z131" s="25"/>
      <c r="AE131" s="36"/>
      <c r="AI131" s="25"/>
      <c r="AJ131" s="11" t="s">
        <v>27</v>
      </c>
      <c r="AK131" s="11" t="s">
        <v>515</v>
      </c>
      <c r="AL131" s="11">
        <v>4</v>
      </c>
      <c r="AM131" s="11" t="s">
        <v>519</v>
      </c>
      <c r="AN131" s="11" t="s">
        <v>542</v>
      </c>
      <c r="AO131" s="11" t="s">
        <v>943</v>
      </c>
      <c r="AP131" s="11" t="s">
        <v>946</v>
      </c>
      <c r="AQ131" s="11" t="s">
        <v>24</v>
      </c>
      <c r="AR131" s="11" t="s">
        <v>23</v>
      </c>
      <c r="AS131" s="11" t="s">
        <v>486</v>
      </c>
      <c r="AT131" s="11" t="s">
        <v>22</v>
      </c>
      <c r="AU131" s="84" t="s">
        <v>22</v>
      </c>
      <c r="AV131" s="11" t="s">
        <v>22</v>
      </c>
      <c r="AW131" s="11" t="s">
        <v>22</v>
      </c>
      <c r="AX131" s="11">
        <v>12</v>
      </c>
      <c r="AY131" s="58">
        <v>0.7</v>
      </c>
      <c r="AZ131" s="11">
        <v>0.7</v>
      </c>
      <c r="BA131" s="11">
        <v>0.7</v>
      </c>
      <c r="BB131" s="11">
        <v>0.7</v>
      </c>
      <c r="BC131" s="11">
        <v>12</v>
      </c>
      <c r="BD131" s="15" t="s">
        <v>937</v>
      </c>
      <c r="BE131" s="20" t="str">
        <f>LEFT(BD131,FIND(" ", BD131)-1)</f>
        <v>4,798</v>
      </c>
      <c r="BF131" s="20" t="str">
        <f>MID(LEFT(BD131,FIND("–",BD131)-1),FIND("(",BD131)+1,LEN(BD131))</f>
        <v>2,263</v>
      </c>
      <c r="BG131" s="20" t="str">
        <f>MID(LEFT(BD131,FIND(")",BD131)-1),FIND("–",BD131)+1,LEN(BD131))</f>
        <v>10,991</v>
      </c>
      <c r="BH131" s="11" t="s">
        <v>22</v>
      </c>
      <c r="BI131" s="25" t="s">
        <v>22</v>
      </c>
      <c r="CD131" s="155"/>
      <c r="CH131" s="155"/>
      <c r="CV131" s="25"/>
      <c r="CZ131" s="25"/>
    </row>
    <row r="132" spans="1:104" s="11" customFormat="1">
      <c r="A132" s="11" t="s">
        <v>2792</v>
      </c>
      <c r="L132" s="25"/>
      <c r="N132" s="125"/>
      <c r="Z132" s="25"/>
      <c r="AE132" s="36"/>
      <c r="AI132" s="25"/>
      <c r="AJ132" s="11" t="s">
        <v>27</v>
      </c>
      <c r="AK132" s="11" t="s">
        <v>516</v>
      </c>
      <c r="AL132" s="11">
        <v>5</v>
      </c>
      <c r="AM132" s="11" t="s">
        <v>519</v>
      </c>
      <c r="AN132" s="11" t="s">
        <v>542</v>
      </c>
      <c r="AO132" s="11" t="s">
        <v>943</v>
      </c>
      <c r="AP132" s="11" t="s">
        <v>946</v>
      </c>
      <c r="AQ132" s="11" t="s">
        <v>24</v>
      </c>
      <c r="AR132" s="11" t="s">
        <v>23</v>
      </c>
      <c r="AS132" s="11" t="s">
        <v>486</v>
      </c>
      <c r="AT132" s="11" t="s">
        <v>22</v>
      </c>
      <c r="AU132" s="84" t="s">
        <v>22</v>
      </c>
      <c r="AV132" s="11" t="s">
        <v>22</v>
      </c>
      <c r="AW132" s="11" t="s">
        <v>22</v>
      </c>
      <c r="AX132" s="11">
        <v>12</v>
      </c>
      <c r="AY132" s="58">
        <v>0.8</v>
      </c>
      <c r="AZ132" s="11">
        <v>0.8</v>
      </c>
      <c r="BA132" s="11">
        <v>0.8</v>
      </c>
      <c r="BB132" s="11">
        <v>0.8</v>
      </c>
      <c r="BC132" s="11">
        <v>12</v>
      </c>
      <c r="BD132" s="15" t="s">
        <v>938</v>
      </c>
      <c r="BE132" s="20" t="str">
        <f>LEFT(BD132,FIND(" ", BD132)-1)</f>
        <v>3,560</v>
      </c>
      <c r="BF132" s="20" t="str">
        <f>MID(LEFT(BD132,FIND("–",BD132)-1),FIND("(",BD132)+1,LEN(BD132))</f>
        <v>2,328</v>
      </c>
      <c r="BG132" s="20" t="str">
        <f>MID(LEFT(BD132,FIND(")",BD132)-1),FIND("–",BD132)+1,LEN(BD132))</f>
        <v>5,399</v>
      </c>
      <c r="BH132" s="20" t="s">
        <v>22</v>
      </c>
      <c r="BI132" s="25" t="s">
        <v>22</v>
      </c>
      <c r="CD132" s="155"/>
      <c r="CH132" s="155"/>
      <c r="CV132" s="25"/>
      <c r="CZ132" s="25"/>
    </row>
    <row r="133" spans="1:104" s="11" customFormat="1">
      <c r="A133" s="11" t="s">
        <v>2792</v>
      </c>
      <c r="L133" s="25"/>
      <c r="N133" s="125"/>
      <c r="Z133" s="25"/>
      <c r="AE133" s="36"/>
      <c r="AI133" s="25"/>
      <c r="AJ133" s="11" t="s">
        <v>27</v>
      </c>
      <c r="AK133" s="11" t="s">
        <v>517</v>
      </c>
      <c r="AL133" s="11">
        <v>6</v>
      </c>
      <c r="AM133" s="11" t="s">
        <v>519</v>
      </c>
      <c r="AN133" s="11" t="s">
        <v>542</v>
      </c>
      <c r="AO133" s="11" t="s">
        <v>943</v>
      </c>
      <c r="AP133" s="11" t="s">
        <v>946</v>
      </c>
      <c r="AQ133" s="11" t="s">
        <v>24</v>
      </c>
      <c r="AR133" s="11" t="s">
        <v>23</v>
      </c>
      <c r="AS133" s="11" t="s">
        <v>486</v>
      </c>
      <c r="AT133" s="11" t="s">
        <v>22</v>
      </c>
      <c r="AU133" s="84" t="s">
        <v>22</v>
      </c>
      <c r="AV133" s="11" t="s">
        <v>22</v>
      </c>
      <c r="AW133" s="11" t="s">
        <v>22</v>
      </c>
      <c r="AX133" s="11">
        <v>12</v>
      </c>
      <c r="AY133" s="58">
        <v>0.8</v>
      </c>
      <c r="AZ133" s="11">
        <v>0.8</v>
      </c>
      <c r="BA133" s="11">
        <v>0.8</v>
      </c>
      <c r="BB133" s="11">
        <v>0.8</v>
      </c>
      <c r="BC133" s="11">
        <v>12</v>
      </c>
      <c r="BD133" s="15" t="s">
        <v>939</v>
      </c>
      <c r="BE133" s="20" t="str">
        <f t="shared" ref="BE133:BE136" si="215">LEFT(BD133,FIND(" ", BD133)-1)</f>
        <v>2,656</v>
      </c>
      <c r="BF133" s="20" t="str">
        <f t="shared" ref="BF133:BF136" si="216">MID(LEFT(BD133,FIND("–",BD133)-1),FIND("(",BD133)+1,LEN(BD133))</f>
        <v>1,321</v>
      </c>
      <c r="BG133" s="20" t="str">
        <f t="shared" ref="BG133:BG136" si="217">MID(LEFT(BD133,FIND(")",BD133)-1),FIND("–",BD133)+1,LEN(BD133))</f>
        <v>5,847</v>
      </c>
      <c r="BH133" s="11" t="s">
        <v>22</v>
      </c>
      <c r="BI133" s="25" t="s">
        <v>22</v>
      </c>
      <c r="CD133" s="155"/>
      <c r="CH133" s="155"/>
      <c r="CV133" s="25"/>
      <c r="CZ133" s="25"/>
    </row>
    <row r="134" spans="1:104" s="11" customFormat="1">
      <c r="A134" s="11" t="s">
        <v>2792</v>
      </c>
      <c r="L134" s="25"/>
      <c r="N134" s="125"/>
      <c r="Z134" s="25"/>
      <c r="AE134" s="36"/>
      <c r="AI134" s="25"/>
      <c r="AJ134" s="11" t="s">
        <v>27</v>
      </c>
      <c r="AK134" s="11" t="s">
        <v>518</v>
      </c>
      <c r="AL134" s="11">
        <v>7</v>
      </c>
      <c r="AM134" s="11" t="s">
        <v>519</v>
      </c>
      <c r="AN134" s="11" t="s">
        <v>542</v>
      </c>
      <c r="AO134" s="11" t="s">
        <v>943</v>
      </c>
      <c r="AP134" s="11" t="s">
        <v>946</v>
      </c>
      <c r="AQ134" s="11" t="s">
        <v>24</v>
      </c>
      <c r="AR134" s="11" t="s">
        <v>23</v>
      </c>
      <c r="AS134" s="11" t="s">
        <v>486</v>
      </c>
      <c r="AT134" s="11" t="s">
        <v>22</v>
      </c>
      <c r="AU134" s="84" t="s">
        <v>22</v>
      </c>
      <c r="AV134" s="11" t="s">
        <v>22</v>
      </c>
      <c r="AW134" s="11" t="s">
        <v>22</v>
      </c>
      <c r="AX134" s="11">
        <v>12</v>
      </c>
      <c r="AY134" s="58">
        <v>0.6</v>
      </c>
      <c r="AZ134" s="11">
        <v>0.6</v>
      </c>
      <c r="BA134" s="11">
        <v>0.6</v>
      </c>
      <c r="BB134" s="11">
        <v>0.6</v>
      </c>
      <c r="BC134" s="11">
        <v>12</v>
      </c>
      <c r="BD134" s="15" t="s">
        <v>940</v>
      </c>
      <c r="BE134" s="20" t="str">
        <f t="shared" si="215"/>
        <v>6,014</v>
      </c>
      <c r="BF134" s="20" t="str">
        <f t="shared" si="216"/>
        <v>4,032</v>
      </c>
      <c r="BG134" s="20" t="str">
        <f t="shared" si="217"/>
        <v>9,744</v>
      </c>
      <c r="BH134" s="11" t="s">
        <v>22</v>
      </c>
      <c r="BI134" s="25" t="s">
        <v>22</v>
      </c>
      <c r="CD134" s="155"/>
      <c r="CH134" s="155"/>
      <c r="CV134" s="25"/>
      <c r="CZ134" s="25"/>
    </row>
    <row r="135" spans="1:104" s="11" customFormat="1">
      <c r="A135" s="11" t="s">
        <v>2792</v>
      </c>
      <c r="L135" s="25"/>
      <c r="N135" s="125"/>
      <c r="Z135" s="25"/>
      <c r="AE135" s="36"/>
      <c r="AI135" s="25"/>
      <c r="AJ135" s="11" t="s">
        <v>27</v>
      </c>
      <c r="AK135" s="11" t="s">
        <v>105</v>
      </c>
      <c r="AL135" s="11">
        <v>1</v>
      </c>
      <c r="AM135" s="17" t="s">
        <v>520</v>
      </c>
      <c r="AN135" s="17" t="s">
        <v>418</v>
      </c>
      <c r="AO135" s="17" t="s">
        <v>419</v>
      </c>
      <c r="AP135" s="17" t="s">
        <v>945</v>
      </c>
      <c r="AQ135" s="11" t="s">
        <v>24</v>
      </c>
      <c r="AR135" s="11" t="s">
        <v>23</v>
      </c>
      <c r="AS135" s="11" t="s">
        <v>486</v>
      </c>
      <c r="AT135" s="11" t="s">
        <v>22</v>
      </c>
      <c r="AU135" s="84" t="s">
        <v>22</v>
      </c>
      <c r="AV135" s="11" t="s">
        <v>22</v>
      </c>
      <c r="AW135" s="11" t="s">
        <v>22</v>
      </c>
      <c r="AX135" s="11" t="s">
        <v>610</v>
      </c>
      <c r="AY135" s="58" t="s">
        <v>66</v>
      </c>
      <c r="AZ135" s="11" t="str">
        <f t="shared" ref="AZ135" si="218">LEFT(AY135,FIND(" ", AY135)-1)</f>
        <v>10</v>
      </c>
      <c r="BA135" s="11" t="str">
        <f t="shared" ref="BA135" si="219">MID(LEFT(AY135,FIND("–",AY135)-1),FIND("(",AY135)+1,LEN(AY135))</f>
        <v>10</v>
      </c>
      <c r="BB135" s="11" t="str">
        <f t="shared" ref="BB135" si="220">MID(LEFT(AY135,FIND(")",AY135)-1),FIND("–",AY135)+1,LEN(AY135))</f>
        <v>10</v>
      </c>
      <c r="BC135" s="11" t="s">
        <v>610</v>
      </c>
      <c r="BD135" s="61" t="s">
        <v>66</v>
      </c>
      <c r="BE135" s="20" t="str">
        <f t="shared" si="215"/>
        <v>10</v>
      </c>
      <c r="BF135" s="20" t="str">
        <f t="shared" si="216"/>
        <v>10</v>
      </c>
      <c r="BG135" s="20" t="str">
        <f t="shared" si="217"/>
        <v>10</v>
      </c>
      <c r="BH135" s="11" t="s">
        <v>22</v>
      </c>
      <c r="BI135" s="25" t="s">
        <v>22</v>
      </c>
      <c r="CD135" s="155"/>
      <c r="CH135" s="155"/>
      <c r="CV135" s="25"/>
      <c r="CZ135" s="25"/>
    </row>
    <row r="136" spans="1:104" s="11" customFormat="1">
      <c r="A136" s="11" t="s">
        <v>2792</v>
      </c>
      <c r="L136" s="25"/>
      <c r="N136" s="125"/>
      <c r="Z136" s="25"/>
      <c r="AE136" s="36"/>
      <c r="AI136" s="25"/>
      <c r="AJ136" s="11" t="s">
        <v>27</v>
      </c>
      <c r="AK136" s="11" t="s">
        <v>513</v>
      </c>
      <c r="AL136" s="11">
        <v>2</v>
      </c>
      <c r="AM136" s="17" t="s">
        <v>520</v>
      </c>
      <c r="AN136" s="17" t="s">
        <v>418</v>
      </c>
      <c r="AO136" s="17" t="s">
        <v>419</v>
      </c>
      <c r="AP136" s="17" t="s">
        <v>945</v>
      </c>
      <c r="AQ136" s="11" t="s">
        <v>24</v>
      </c>
      <c r="AR136" s="11" t="s">
        <v>23</v>
      </c>
      <c r="AS136" s="11" t="s">
        <v>486</v>
      </c>
      <c r="AT136" s="11" t="s">
        <v>22</v>
      </c>
      <c r="AU136" s="84" t="s">
        <v>22</v>
      </c>
      <c r="AV136" s="11" t="s">
        <v>22</v>
      </c>
      <c r="AW136" s="11" t="s">
        <v>22</v>
      </c>
      <c r="AX136" s="11">
        <v>12</v>
      </c>
      <c r="AY136" s="58" t="s">
        <v>66</v>
      </c>
      <c r="AZ136" s="11" t="str">
        <f t="shared" ref="AZ136:AZ148" si="221">LEFT(AY136,FIND(" ", AY136)-1)</f>
        <v>10</v>
      </c>
      <c r="BA136" s="11" t="str">
        <f t="shared" ref="BA136:BA148" si="222">MID(LEFT(AY136,FIND("–",AY136)-1),FIND("(",AY136)+1,LEN(AY136))</f>
        <v>10</v>
      </c>
      <c r="BB136" s="11" t="str">
        <f t="shared" ref="BB136:BB148" si="223">MID(LEFT(AY136,FIND(")",AY136)-1),FIND("–",AY136)+1,LEN(AY136))</f>
        <v>10</v>
      </c>
      <c r="BC136" s="11">
        <v>12</v>
      </c>
      <c r="BD136" s="15" t="s">
        <v>923</v>
      </c>
      <c r="BE136" s="20" t="str">
        <f t="shared" si="215"/>
        <v>180</v>
      </c>
      <c r="BF136" s="20" t="str">
        <f t="shared" si="216"/>
        <v>106</v>
      </c>
      <c r="BG136" s="20" t="str">
        <f t="shared" si="217"/>
        <v>301</v>
      </c>
      <c r="BH136" s="11" t="s">
        <v>22</v>
      </c>
      <c r="BI136" s="25" t="s">
        <v>22</v>
      </c>
      <c r="CD136" s="155"/>
      <c r="CH136" s="155"/>
      <c r="CV136" s="25"/>
      <c r="CZ136" s="25"/>
    </row>
    <row r="137" spans="1:104" s="11" customFormat="1">
      <c r="A137" s="11" t="s">
        <v>2792</v>
      </c>
      <c r="L137" s="25"/>
      <c r="N137" s="125"/>
      <c r="Z137" s="25"/>
      <c r="AE137" s="36"/>
      <c r="AI137" s="25"/>
      <c r="AJ137" s="11" t="s">
        <v>27</v>
      </c>
      <c r="AK137" s="11" t="s">
        <v>514</v>
      </c>
      <c r="AL137" s="11">
        <v>3</v>
      </c>
      <c r="AM137" s="17" t="s">
        <v>520</v>
      </c>
      <c r="AN137" s="17" t="s">
        <v>418</v>
      </c>
      <c r="AO137" s="17" t="s">
        <v>419</v>
      </c>
      <c r="AP137" s="17" t="s">
        <v>945</v>
      </c>
      <c r="AQ137" s="11" t="s">
        <v>24</v>
      </c>
      <c r="AR137" s="11" t="s">
        <v>23</v>
      </c>
      <c r="AS137" s="11" t="s">
        <v>486</v>
      </c>
      <c r="AT137" s="11" t="s">
        <v>22</v>
      </c>
      <c r="AU137" s="84" t="s">
        <v>22</v>
      </c>
      <c r="AV137" s="11" t="s">
        <v>22</v>
      </c>
      <c r="AW137" s="11" t="s">
        <v>22</v>
      </c>
      <c r="AX137" s="11">
        <v>12</v>
      </c>
      <c r="AY137" s="58" t="s">
        <v>66</v>
      </c>
      <c r="AZ137" s="11" t="str">
        <f t="shared" si="221"/>
        <v>10</v>
      </c>
      <c r="BA137" s="11" t="str">
        <f t="shared" si="222"/>
        <v>10</v>
      </c>
      <c r="BB137" s="11" t="str">
        <f t="shared" si="223"/>
        <v>10</v>
      </c>
      <c r="BC137" s="11">
        <v>12</v>
      </c>
      <c r="BD137" s="15" t="s">
        <v>924</v>
      </c>
      <c r="BE137" s="20" t="s">
        <v>511</v>
      </c>
      <c r="BF137" s="20" t="s">
        <v>511</v>
      </c>
      <c r="BG137" s="20" t="s">
        <v>511</v>
      </c>
      <c r="BH137" s="20" t="s">
        <v>22</v>
      </c>
      <c r="BI137" s="25" t="s">
        <v>22</v>
      </c>
      <c r="CD137" s="155"/>
      <c r="CH137" s="155"/>
      <c r="CV137" s="25"/>
      <c r="CZ137" s="25"/>
    </row>
    <row r="138" spans="1:104" s="11" customFormat="1">
      <c r="A138" s="11" t="s">
        <v>2792</v>
      </c>
      <c r="L138" s="25"/>
      <c r="N138" s="125"/>
      <c r="Z138" s="25"/>
      <c r="AE138" s="36"/>
      <c r="AI138" s="25"/>
      <c r="AJ138" s="11" t="s">
        <v>27</v>
      </c>
      <c r="AK138" s="11" t="s">
        <v>515</v>
      </c>
      <c r="AL138" s="11">
        <v>4</v>
      </c>
      <c r="AM138" s="17" t="s">
        <v>520</v>
      </c>
      <c r="AN138" s="17" t="s">
        <v>418</v>
      </c>
      <c r="AO138" s="17" t="s">
        <v>419</v>
      </c>
      <c r="AP138" s="17" t="s">
        <v>945</v>
      </c>
      <c r="AQ138" s="11" t="s">
        <v>24</v>
      </c>
      <c r="AR138" s="11" t="s">
        <v>23</v>
      </c>
      <c r="AS138" s="11" t="s">
        <v>486</v>
      </c>
      <c r="AT138" s="11" t="s">
        <v>22</v>
      </c>
      <c r="AU138" s="84" t="s">
        <v>22</v>
      </c>
      <c r="AV138" s="11" t="s">
        <v>22</v>
      </c>
      <c r="AW138" s="11" t="s">
        <v>22</v>
      </c>
      <c r="AX138" s="11">
        <v>12</v>
      </c>
      <c r="AY138" s="58" t="s">
        <v>66</v>
      </c>
      <c r="AZ138" s="11" t="str">
        <f t="shared" si="221"/>
        <v>10</v>
      </c>
      <c r="BA138" s="11" t="str">
        <f t="shared" si="222"/>
        <v>10</v>
      </c>
      <c r="BB138" s="11" t="str">
        <f t="shared" si="223"/>
        <v>10</v>
      </c>
      <c r="BC138" s="11">
        <v>12</v>
      </c>
      <c r="BD138" s="15" t="s">
        <v>925</v>
      </c>
      <c r="BE138" s="20" t="str">
        <f t="shared" ref="BE138" si="224">LEFT(BD138,FIND(" ", BD138)-1)</f>
        <v>437</v>
      </c>
      <c r="BF138" s="20" t="str">
        <f t="shared" ref="BF138" si="225">MID(LEFT(BD138,FIND("–",BD138)-1),FIND("(",BD138)+1,LEN(BD138))</f>
        <v>302</v>
      </c>
      <c r="BG138" s="20" t="str">
        <f t="shared" ref="BG138" si="226">MID(LEFT(BD138,FIND(")",BD138)-1),FIND("–",BD138)+1,LEN(BD138))</f>
        <v>630</v>
      </c>
      <c r="BH138" s="11" t="s">
        <v>22</v>
      </c>
      <c r="BI138" s="25" t="s">
        <v>22</v>
      </c>
      <c r="CD138" s="155"/>
      <c r="CH138" s="155"/>
      <c r="CV138" s="25"/>
      <c r="CZ138" s="25"/>
    </row>
    <row r="139" spans="1:104" s="11" customFormat="1">
      <c r="A139" s="11" t="s">
        <v>2792</v>
      </c>
      <c r="L139" s="25"/>
      <c r="N139" s="125"/>
      <c r="Z139" s="25"/>
      <c r="AE139" s="36"/>
      <c r="AI139" s="25"/>
      <c r="AJ139" s="11" t="s">
        <v>27</v>
      </c>
      <c r="AK139" s="11" t="s">
        <v>516</v>
      </c>
      <c r="AL139" s="11">
        <v>5</v>
      </c>
      <c r="AM139" s="17" t="s">
        <v>520</v>
      </c>
      <c r="AN139" s="17" t="s">
        <v>418</v>
      </c>
      <c r="AO139" s="17" t="s">
        <v>419</v>
      </c>
      <c r="AP139" s="17" t="s">
        <v>945</v>
      </c>
      <c r="AQ139" s="11" t="s">
        <v>24</v>
      </c>
      <c r="AR139" s="11" t="s">
        <v>23</v>
      </c>
      <c r="AS139" s="11" t="s">
        <v>486</v>
      </c>
      <c r="AT139" s="11" t="s">
        <v>22</v>
      </c>
      <c r="AU139" s="84" t="s">
        <v>22</v>
      </c>
      <c r="AV139" s="11" t="s">
        <v>22</v>
      </c>
      <c r="AW139" s="11" t="s">
        <v>22</v>
      </c>
      <c r="AX139" s="11">
        <v>12</v>
      </c>
      <c r="AY139" s="58" t="s">
        <v>66</v>
      </c>
      <c r="AZ139" s="11" t="str">
        <f t="shared" ref="AZ139:AZ142" si="227">LEFT(AY139,FIND(" ", AY139)-1)</f>
        <v>10</v>
      </c>
      <c r="BA139" s="11" t="str">
        <f t="shared" ref="BA139:BA142" si="228">MID(LEFT(AY139,FIND("–",AY139)-1),FIND("(",AY139)+1,LEN(AY139))</f>
        <v>10</v>
      </c>
      <c r="BB139" s="11" t="str">
        <f t="shared" ref="BB139:BB142" si="229">MID(LEFT(AY139,FIND(")",AY139)-1),FIND("–",AY139)+1,LEN(AY139))</f>
        <v>10</v>
      </c>
      <c r="BC139" s="11">
        <v>12</v>
      </c>
      <c r="BD139" s="15" t="s">
        <v>926</v>
      </c>
      <c r="BE139" s="20" t="str">
        <f t="shared" ref="BE139:BE142" si="230">LEFT(BD139,FIND(" ", BD139)-1)</f>
        <v>97</v>
      </c>
      <c r="BF139" s="20" t="str">
        <f t="shared" ref="BF139:BF142" si="231">MID(LEFT(BD139,FIND("–",BD139)-1),FIND("(",BD139)+1,LEN(BD139))</f>
        <v>50</v>
      </c>
      <c r="BG139" s="20" t="str">
        <f t="shared" ref="BG139:BG142" si="232">MID(LEFT(BD139,FIND(")",BD139)-1),FIND("–",BD139)+1,LEN(BD139))</f>
        <v>190</v>
      </c>
      <c r="BH139" s="11" t="s">
        <v>22</v>
      </c>
      <c r="BI139" s="25" t="s">
        <v>22</v>
      </c>
      <c r="CD139" s="155"/>
      <c r="CH139" s="155"/>
      <c r="CV139" s="25"/>
      <c r="CZ139" s="25"/>
    </row>
    <row r="140" spans="1:104" s="11" customFormat="1">
      <c r="A140" s="11" t="s">
        <v>2792</v>
      </c>
      <c r="L140" s="25"/>
      <c r="N140" s="125"/>
      <c r="Z140" s="25"/>
      <c r="AE140" s="36"/>
      <c r="AI140" s="25"/>
      <c r="AJ140" s="11" t="s">
        <v>27</v>
      </c>
      <c r="AK140" s="11" t="s">
        <v>517</v>
      </c>
      <c r="AL140" s="11">
        <v>6</v>
      </c>
      <c r="AM140" s="17" t="s">
        <v>520</v>
      </c>
      <c r="AN140" s="17" t="s">
        <v>418</v>
      </c>
      <c r="AO140" s="17" t="s">
        <v>419</v>
      </c>
      <c r="AP140" s="17" t="s">
        <v>945</v>
      </c>
      <c r="AQ140" s="11" t="s">
        <v>24</v>
      </c>
      <c r="AR140" s="11" t="s">
        <v>23</v>
      </c>
      <c r="AS140" s="11" t="s">
        <v>486</v>
      </c>
      <c r="AT140" s="11" t="s">
        <v>22</v>
      </c>
      <c r="AU140" s="84" t="s">
        <v>22</v>
      </c>
      <c r="AV140" s="11" t="s">
        <v>22</v>
      </c>
      <c r="AW140" s="11" t="s">
        <v>22</v>
      </c>
      <c r="AX140" s="11">
        <v>12</v>
      </c>
      <c r="AY140" s="58" t="s">
        <v>66</v>
      </c>
      <c r="AZ140" s="11" t="str">
        <f t="shared" si="227"/>
        <v>10</v>
      </c>
      <c r="BA140" s="11" t="str">
        <f t="shared" si="228"/>
        <v>10</v>
      </c>
      <c r="BB140" s="11" t="str">
        <f t="shared" si="229"/>
        <v>10</v>
      </c>
      <c r="BC140" s="11">
        <v>12</v>
      </c>
      <c r="BD140" s="15" t="s">
        <v>927</v>
      </c>
      <c r="BE140" s="20" t="str">
        <f t="shared" si="230"/>
        <v>292</v>
      </c>
      <c r="BF140" s="20" t="str">
        <f t="shared" si="231"/>
        <v>321</v>
      </c>
      <c r="BG140" s="20" t="str">
        <f t="shared" si="232"/>
        <v>474</v>
      </c>
      <c r="BH140" s="11" t="s">
        <v>22</v>
      </c>
      <c r="BI140" s="25" t="s">
        <v>22</v>
      </c>
      <c r="CD140" s="155"/>
      <c r="CH140" s="155"/>
      <c r="CV140" s="25"/>
      <c r="CZ140" s="25"/>
    </row>
    <row r="141" spans="1:104" s="11" customFormat="1">
      <c r="A141" s="11" t="s">
        <v>2792</v>
      </c>
      <c r="L141" s="25"/>
      <c r="N141" s="125"/>
      <c r="Z141" s="25"/>
      <c r="AE141" s="36"/>
      <c r="AI141" s="25"/>
      <c r="AJ141" s="11" t="s">
        <v>27</v>
      </c>
      <c r="AK141" s="11" t="s">
        <v>518</v>
      </c>
      <c r="AL141" s="11">
        <v>7</v>
      </c>
      <c r="AM141" s="17" t="s">
        <v>520</v>
      </c>
      <c r="AN141" s="17" t="s">
        <v>418</v>
      </c>
      <c r="AO141" s="17" t="s">
        <v>419</v>
      </c>
      <c r="AP141" s="17" t="s">
        <v>945</v>
      </c>
      <c r="AQ141" s="11" t="s">
        <v>24</v>
      </c>
      <c r="AR141" s="11" t="s">
        <v>23</v>
      </c>
      <c r="AS141" s="11" t="s">
        <v>486</v>
      </c>
      <c r="AT141" s="11" t="s">
        <v>22</v>
      </c>
      <c r="AU141" s="84" t="s">
        <v>22</v>
      </c>
      <c r="AV141" s="11" t="s">
        <v>22</v>
      </c>
      <c r="AW141" s="11" t="s">
        <v>22</v>
      </c>
      <c r="AX141" s="11">
        <v>12</v>
      </c>
      <c r="AY141" s="58" t="s">
        <v>66</v>
      </c>
      <c r="AZ141" s="11" t="str">
        <f t="shared" si="227"/>
        <v>10</v>
      </c>
      <c r="BA141" s="11" t="str">
        <f t="shared" si="228"/>
        <v>10</v>
      </c>
      <c r="BB141" s="11" t="str">
        <f t="shared" si="229"/>
        <v>10</v>
      </c>
      <c r="BC141" s="11">
        <v>11</v>
      </c>
      <c r="BD141" s="15" t="s">
        <v>928</v>
      </c>
      <c r="BE141" s="20" t="str">
        <f t="shared" si="230"/>
        <v>163</v>
      </c>
      <c r="BF141" s="20" t="str">
        <f t="shared" si="231"/>
        <v>131</v>
      </c>
      <c r="BG141" s="20" t="str">
        <f t="shared" si="232"/>
        <v>230</v>
      </c>
      <c r="BH141" s="11" t="s">
        <v>22</v>
      </c>
      <c r="BI141" s="25" t="s">
        <v>22</v>
      </c>
      <c r="CD141" s="155"/>
      <c r="CH141" s="155"/>
      <c r="CV141" s="25"/>
      <c r="CZ141" s="25"/>
    </row>
    <row r="142" spans="1:104" s="11" customFormat="1">
      <c r="A142" s="11" t="s">
        <v>2792</v>
      </c>
      <c r="L142" s="25"/>
      <c r="N142" s="125"/>
      <c r="Z142" s="25"/>
      <c r="AE142" s="36"/>
      <c r="AI142" s="25"/>
      <c r="AJ142" s="11" t="s">
        <v>27</v>
      </c>
      <c r="AK142" s="11" t="s">
        <v>105</v>
      </c>
      <c r="AL142" s="11">
        <v>1</v>
      </c>
      <c r="AM142" s="17" t="s">
        <v>521</v>
      </c>
      <c r="AN142" s="17" t="s">
        <v>418</v>
      </c>
      <c r="AO142" s="17" t="s">
        <v>419</v>
      </c>
      <c r="AP142" s="17" t="s">
        <v>945</v>
      </c>
      <c r="AQ142" s="11" t="s">
        <v>24</v>
      </c>
      <c r="AR142" s="11" t="s">
        <v>23</v>
      </c>
      <c r="AS142" s="11" t="s">
        <v>486</v>
      </c>
      <c r="AT142" s="11" t="s">
        <v>22</v>
      </c>
      <c r="AU142" s="84" t="s">
        <v>22</v>
      </c>
      <c r="AV142" s="11" t="s">
        <v>22</v>
      </c>
      <c r="AW142" s="11" t="s">
        <v>22</v>
      </c>
      <c r="AX142" s="11" t="s">
        <v>610</v>
      </c>
      <c r="AY142" s="58" t="s">
        <v>66</v>
      </c>
      <c r="AZ142" s="11" t="str">
        <f t="shared" si="227"/>
        <v>10</v>
      </c>
      <c r="BA142" s="11" t="str">
        <f t="shared" si="228"/>
        <v>10</v>
      </c>
      <c r="BB142" s="11" t="str">
        <f t="shared" si="229"/>
        <v>10</v>
      </c>
      <c r="BC142" s="11" t="s">
        <v>610</v>
      </c>
      <c r="BD142" s="61" t="s">
        <v>66</v>
      </c>
      <c r="BE142" s="20" t="str">
        <f t="shared" si="230"/>
        <v>10</v>
      </c>
      <c r="BF142" s="20" t="str">
        <f t="shared" si="231"/>
        <v>10</v>
      </c>
      <c r="BG142" s="20" t="str">
        <f t="shared" si="232"/>
        <v>10</v>
      </c>
      <c r="BH142" s="11" t="s">
        <v>22</v>
      </c>
      <c r="BI142" s="25" t="s">
        <v>22</v>
      </c>
      <c r="CD142" s="155"/>
      <c r="CH142" s="155"/>
      <c r="CV142" s="25"/>
      <c r="CZ142" s="25"/>
    </row>
    <row r="143" spans="1:104" s="11" customFormat="1">
      <c r="A143" s="11" t="s">
        <v>2792</v>
      </c>
      <c r="L143" s="25"/>
      <c r="N143" s="125"/>
      <c r="Z143" s="25"/>
      <c r="AE143" s="36"/>
      <c r="AI143" s="25"/>
      <c r="AJ143" s="11" t="s">
        <v>27</v>
      </c>
      <c r="AK143" s="11" t="s">
        <v>513</v>
      </c>
      <c r="AL143" s="11">
        <v>2</v>
      </c>
      <c r="AM143" s="17" t="s">
        <v>521</v>
      </c>
      <c r="AN143" s="17" t="s">
        <v>418</v>
      </c>
      <c r="AO143" s="17" t="s">
        <v>419</v>
      </c>
      <c r="AP143" s="17" t="s">
        <v>945</v>
      </c>
      <c r="AQ143" s="11" t="s">
        <v>24</v>
      </c>
      <c r="AR143" s="11" t="s">
        <v>23</v>
      </c>
      <c r="AS143" s="11" t="s">
        <v>486</v>
      </c>
      <c r="AT143" s="11" t="s">
        <v>22</v>
      </c>
      <c r="AU143" s="84" t="s">
        <v>22</v>
      </c>
      <c r="AV143" s="11" t="s">
        <v>22</v>
      </c>
      <c r="AW143" s="11" t="s">
        <v>22</v>
      </c>
      <c r="AX143" s="11">
        <v>12</v>
      </c>
      <c r="AY143" s="58" t="s">
        <v>66</v>
      </c>
      <c r="AZ143" s="11" t="str">
        <f t="shared" si="221"/>
        <v>10</v>
      </c>
      <c r="BA143" s="11" t="str">
        <f t="shared" si="222"/>
        <v>10</v>
      </c>
      <c r="BB143" s="11" t="str">
        <f t="shared" si="223"/>
        <v>10</v>
      </c>
      <c r="BC143" s="11">
        <v>12</v>
      </c>
      <c r="BD143" s="15" t="s">
        <v>929</v>
      </c>
      <c r="BE143" s="20" t="str">
        <f t="shared" ref="BE143:BE145" si="233">LEFT(BD143,FIND(" ", BD143)-1)</f>
        <v>33</v>
      </c>
      <c r="BF143" s="20" t="str">
        <f t="shared" ref="BF143:BF145" si="234">MID(LEFT(BD143,FIND("–",BD143)-1),FIND("(",BD143)+1,LEN(BD143))</f>
        <v>16</v>
      </c>
      <c r="BG143" s="20" t="str">
        <f t="shared" ref="BG143:BG145" si="235">MID(LEFT(BD143,FIND(")",BD143)-1),FIND("–",BD143)+1,LEN(BD143))</f>
        <v>67</v>
      </c>
      <c r="BH143" s="11" t="s">
        <v>22</v>
      </c>
      <c r="BI143" s="25" t="s">
        <v>22</v>
      </c>
      <c r="CD143" s="155"/>
      <c r="CH143" s="155"/>
      <c r="CV143" s="25"/>
      <c r="CZ143" s="25"/>
    </row>
    <row r="144" spans="1:104" s="11" customFormat="1">
      <c r="A144" s="11" t="s">
        <v>2792</v>
      </c>
      <c r="L144" s="25"/>
      <c r="N144" s="125"/>
      <c r="Z144" s="25"/>
      <c r="AE144" s="36"/>
      <c r="AI144" s="25"/>
      <c r="AJ144" s="11" t="s">
        <v>27</v>
      </c>
      <c r="AK144" s="11" t="s">
        <v>514</v>
      </c>
      <c r="AL144" s="11">
        <v>3</v>
      </c>
      <c r="AM144" s="17" t="s">
        <v>521</v>
      </c>
      <c r="AN144" s="17" t="s">
        <v>418</v>
      </c>
      <c r="AO144" s="17" t="s">
        <v>419</v>
      </c>
      <c r="AP144" s="17" t="s">
        <v>945</v>
      </c>
      <c r="AQ144" s="11" t="s">
        <v>24</v>
      </c>
      <c r="AR144" s="11" t="s">
        <v>23</v>
      </c>
      <c r="AS144" s="11" t="s">
        <v>486</v>
      </c>
      <c r="AT144" s="11" t="s">
        <v>22</v>
      </c>
      <c r="AU144" s="84" t="s">
        <v>22</v>
      </c>
      <c r="AV144" s="11" t="s">
        <v>22</v>
      </c>
      <c r="AW144" s="11" t="s">
        <v>22</v>
      </c>
      <c r="AX144" s="11">
        <v>12</v>
      </c>
      <c r="AY144" s="58" t="s">
        <v>66</v>
      </c>
      <c r="AZ144" s="11" t="str">
        <f t="shared" si="221"/>
        <v>10</v>
      </c>
      <c r="BA144" s="11" t="str">
        <f t="shared" si="222"/>
        <v>10</v>
      </c>
      <c r="BB144" s="11" t="str">
        <f t="shared" si="223"/>
        <v>10</v>
      </c>
      <c r="BC144" s="11">
        <v>12</v>
      </c>
      <c r="BD144" s="15" t="s">
        <v>930</v>
      </c>
      <c r="BE144" s="20" t="str">
        <f t="shared" si="233"/>
        <v>105</v>
      </c>
      <c r="BF144" s="20" t="str">
        <f t="shared" si="234"/>
        <v>44</v>
      </c>
      <c r="BG144" s="20" t="str">
        <f t="shared" si="235"/>
        <v>238</v>
      </c>
      <c r="BH144" s="11" t="s">
        <v>22</v>
      </c>
      <c r="BI144" s="25" t="s">
        <v>22</v>
      </c>
      <c r="CD144" s="155"/>
      <c r="CH144" s="155"/>
      <c r="CV144" s="25"/>
      <c r="CZ144" s="25"/>
    </row>
    <row r="145" spans="1:105" s="11" customFormat="1">
      <c r="A145" s="11" t="s">
        <v>2792</v>
      </c>
      <c r="L145" s="25"/>
      <c r="N145" s="125"/>
      <c r="Z145" s="25"/>
      <c r="AE145" s="36"/>
      <c r="AI145" s="25"/>
      <c r="AJ145" s="11" t="s">
        <v>27</v>
      </c>
      <c r="AK145" s="11" t="s">
        <v>515</v>
      </c>
      <c r="AL145" s="11">
        <v>4</v>
      </c>
      <c r="AM145" s="17" t="s">
        <v>521</v>
      </c>
      <c r="AN145" s="17" t="s">
        <v>418</v>
      </c>
      <c r="AO145" s="17" t="s">
        <v>419</v>
      </c>
      <c r="AP145" s="17" t="s">
        <v>945</v>
      </c>
      <c r="AQ145" s="11" t="s">
        <v>24</v>
      </c>
      <c r="AR145" s="11" t="s">
        <v>23</v>
      </c>
      <c r="AS145" s="11" t="s">
        <v>486</v>
      </c>
      <c r="AT145" s="11" t="s">
        <v>22</v>
      </c>
      <c r="AU145" s="84" t="s">
        <v>22</v>
      </c>
      <c r="AV145" s="11" t="s">
        <v>22</v>
      </c>
      <c r="AW145" s="11" t="s">
        <v>22</v>
      </c>
      <c r="AX145" s="11">
        <v>12</v>
      </c>
      <c r="AY145" s="58" t="s">
        <v>66</v>
      </c>
      <c r="AZ145" s="11" t="str">
        <f t="shared" si="221"/>
        <v>10</v>
      </c>
      <c r="BA145" s="11" t="str">
        <f t="shared" si="222"/>
        <v>10</v>
      </c>
      <c r="BB145" s="11" t="str">
        <f t="shared" si="223"/>
        <v>10</v>
      </c>
      <c r="BC145" s="11">
        <v>12</v>
      </c>
      <c r="BD145" s="15" t="s">
        <v>931</v>
      </c>
      <c r="BE145" s="20" t="str">
        <f t="shared" si="233"/>
        <v>105</v>
      </c>
      <c r="BF145" s="20" t="str">
        <f t="shared" si="234"/>
        <v>50</v>
      </c>
      <c r="BG145" s="20" t="str">
        <f t="shared" si="235"/>
        <v>223</v>
      </c>
      <c r="BH145" s="11" t="s">
        <v>22</v>
      </c>
      <c r="BI145" s="25" t="s">
        <v>22</v>
      </c>
      <c r="CD145" s="155"/>
      <c r="CH145" s="155"/>
      <c r="CV145" s="25"/>
      <c r="CZ145" s="25"/>
    </row>
    <row r="146" spans="1:105" s="11" customFormat="1">
      <c r="A146" s="11" t="s">
        <v>2792</v>
      </c>
      <c r="L146" s="25"/>
      <c r="N146" s="125"/>
      <c r="Z146" s="25"/>
      <c r="AE146" s="36"/>
      <c r="AI146" s="25"/>
      <c r="AJ146" s="11" t="s">
        <v>27</v>
      </c>
      <c r="AK146" s="11" t="s">
        <v>516</v>
      </c>
      <c r="AL146" s="11">
        <v>5</v>
      </c>
      <c r="AM146" s="17" t="s">
        <v>521</v>
      </c>
      <c r="AN146" s="17" t="s">
        <v>418</v>
      </c>
      <c r="AO146" s="17" t="s">
        <v>419</v>
      </c>
      <c r="AP146" s="17" t="s">
        <v>945</v>
      </c>
      <c r="AQ146" s="11" t="s">
        <v>24</v>
      </c>
      <c r="AR146" s="11" t="s">
        <v>23</v>
      </c>
      <c r="AS146" s="11" t="s">
        <v>486</v>
      </c>
      <c r="AT146" s="11" t="s">
        <v>22</v>
      </c>
      <c r="AU146" s="84" t="s">
        <v>22</v>
      </c>
      <c r="AV146" s="11" t="s">
        <v>22</v>
      </c>
      <c r="AW146" s="11" t="s">
        <v>22</v>
      </c>
      <c r="AX146" s="11">
        <v>12</v>
      </c>
      <c r="AY146" s="58" t="s">
        <v>66</v>
      </c>
      <c r="AZ146" s="11" t="str">
        <f t="shared" si="221"/>
        <v>10</v>
      </c>
      <c r="BA146" s="11" t="str">
        <f t="shared" si="222"/>
        <v>10</v>
      </c>
      <c r="BB146" s="11" t="str">
        <f t="shared" si="223"/>
        <v>10</v>
      </c>
      <c r="BC146" s="11">
        <v>12</v>
      </c>
      <c r="BD146" s="15" t="s">
        <v>932</v>
      </c>
      <c r="BE146" s="20" t="s">
        <v>511</v>
      </c>
      <c r="BF146" s="20" t="s">
        <v>511</v>
      </c>
      <c r="BG146" s="20" t="s">
        <v>511</v>
      </c>
      <c r="BH146" s="11" t="s">
        <v>22</v>
      </c>
      <c r="BI146" s="25" t="s">
        <v>22</v>
      </c>
      <c r="CD146" s="155"/>
      <c r="CH146" s="155"/>
      <c r="CV146" s="25"/>
      <c r="CZ146" s="25"/>
    </row>
    <row r="147" spans="1:105" s="11" customFormat="1">
      <c r="A147" s="11" t="s">
        <v>2792</v>
      </c>
      <c r="L147" s="25"/>
      <c r="N147" s="125"/>
      <c r="Z147" s="25"/>
      <c r="AE147" s="36"/>
      <c r="AI147" s="25"/>
      <c r="AJ147" s="11" t="s">
        <v>27</v>
      </c>
      <c r="AK147" s="11" t="s">
        <v>517</v>
      </c>
      <c r="AL147" s="11">
        <v>6</v>
      </c>
      <c r="AM147" s="17" t="s">
        <v>521</v>
      </c>
      <c r="AN147" s="17" t="s">
        <v>418</v>
      </c>
      <c r="AO147" s="17" t="s">
        <v>419</v>
      </c>
      <c r="AP147" s="17" t="s">
        <v>945</v>
      </c>
      <c r="AQ147" s="11" t="s">
        <v>24</v>
      </c>
      <c r="AR147" s="11" t="s">
        <v>23</v>
      </c>
      <c r="AS147" s="11" t="s">
        <v>486</v>
      </c>
      <c r="AT147" s="11" t="s">
        <v>22</v>
      </c>
      <c r="AU147" s="84" t="s">
        <v>22</v>
      </c>
      <c r="AV147" s="11" t="s">
        <v>22</v>
      </c>
      <c r="AW147" s="11" t="s">
        <v>22</v>
      </c>
      <c r="AX147" s="11">
        <v>12</v>
      </c>
      <c r="AY147" s="58" t="s">
        <v>66</v>
      </c>
      <c r="AZ147" s="11" t="str">
        <f t="shared" si="221"/>
        <v>10</v>
      </c>
      <c r="BA147" s="11" t="str">
        <f t="shared" si="222"/>
        <v>10</v>
      </c>
      <c r="BB147" s="11" t="str">
        <f t="shared" si="223"/>
        <v>10</v>
      </c>
      <c r="BC147" s="11">
        <v>12</v>
      </c>
      <c r="BD147" s="15" t="s">
        <v>933</v>
      </c>
      <c r="BE147" s="20" t="str">
        <f t="shared" ref="BE147:BE148" si="236">LEFT(BD147,FIND(" ", BD147)-1)</f>
        <v>81</v>
      </c>
      <c r="BF147" s="20" t="str">
        <f t="shared" ref="BF147:BF148" si="237">MID(LEFT(BD147,FIND("–",BD147)-1),FIND("(",BD147)+1,LEN(BD147))</f>
        <v>38</v>
      </c>
      <c r="BG147" s="20" t="str">
        <f t="shared" ref="BG147:BG148" si="238">MID(LEFT(BD147,FIND(")",BD147)-1),FIND("–",BD147)+1,LEN(BD147))</f>
        <v>171</v>
      </c>
      <c r="BH147" s="11" t="s">
        <v>22</v>
      </c>
      <c r="BI147" s="25" t="s">
        <v>22</v>
      </c>
      <c r="CD147" s="155"/>
      <c r="CH147" s="155"/>
      <c r="CV147" s="25"/>
      <c r="CZ147" s="25"/>
    </row>
    <row r="148" spans="1:105" s="11" customFormat="1">
      <c r="A148" s="11" t="s">
        <v>2792</v>
      </c>
      <c r="L148" s="25"/>
      <c r="N148" s="125"/>
      <c r="Z148" s="25"/>
      <c r="AE148" s="36"/>
      <c r="AI148" s="25"/>
      <c r="AJ148" s="11" t="s">
        <v>27</v>
      </c>
      <c r="AK148" s="11" t="s">
        <v>518</v>
      </c>
      <c r="AL148" s="11">
        <v>7</v>
      </c>
      <c r="AM148" s="17" t="s">
        <v>521</v>
      </c>
      <c r="AN148" s="17" t="s">
        <v>418</v>
      </c>
      <c r="AO148" s="17" t="s">
        <v>419</v>
      </c>
      <c r="AP148" s="17" t="s">
        <v>945</v>
      </c>
      <c r="AQ148" s="11" t="s">
        <v>24</v>
      </c>
      <c r="AR148" s="11" t="s">
        <v>23</v>
      </c>
      <c r="AS148" s="11" t="s">
        <v>486</v>
      </c>
      <c r="AT148" s="11" t="s">
        <v>22</v>
      </c>
      <c r="AU148" s="84" t="s">
        <v>22</v>
      </c>
      <c r="AV148" s="11" t="s">
        <v>22</v>
      </c>
      <c r="AW148" s="11" t="s">
        <v>22</v>
      </c>
      <c r="AX148" s="11">
        <v>12</v>
      </c>
      <c r="AY148" s="58" t="s">
        <v>66</v>
      </c>
      <c r="AZ148" s="11" t="str">
        <f t="shared" si="221"/>
        <v>10</v>
      </c>
      <c r="BA148" s="11" t="str">
        <f t="shared" si="222"/>
        <v>10</v>
      </c>
      <c r="BB148" s="11" t="str">
        <f t="shared" si="223"/>
        <v>10</v>
      </c>
      <c r="BC148" s="11">
        <v>12</v>
      </c>
      <c r="BD148" s="15" t="s">
        <v>934</v>
      </c>
      <c r="BE148" s="20" t="str">
        <f t="shared" si="236"/>
        <v>206</v>
      </c>
      <c r="BF148" s="20" t="str">
        <f t="shared" si="237"/>
        <v>108</v>
      </c>
      <c r="BG148" s="20" t="str">
        <f t="shared" si="238"/>
        <v>386</v>
      </c>
      <c r="BH148" s="11" t="s">
        <v>22</v>
      </c>
      <c r="BI148" s="25" t="s">
        <v>22</v>
      </c>
      <c r="CD148" s="155"/>
      <c r="CH148" s="155"/>
      <c r="CV148" s="25"/>
      <c r="CZ148" s="25"/>
    </row>
    <row r="149" spans="1:105" s="11" customFormat="1">
      <c r="A149" s="11" t="s">
        <v>2792</v>
      </c>
      <c r="L149" s="25"/>
      <c r="N149" s="125"/>
      <c r="Z149" s="25"/>
      <c r="AE149" s="36"/>
      <c r="AI149" s="25"/>
      <c r="AJ149" s="11" t="s">
        <v>60</v>
      </c>
      <c r="AK149" s="11" t="s">
        <v>22</v>
      </c>
      <c r="AL149" s="11" t="s">
        <v>22</v>
      </c>
      <c r="AM149" s="11" t="s">
        <v>26</v>
      </c>
      <c r="AN149" s="11" t="s">
        <v>22</v>
      </c>
      <c r="AO149" s="11" t="s">
        <v>22</v>
      </c>
      <c r="AP149" s="11" t="s">
        <v>22</v>
      </c>
      <c r="AQ149" s="11" t="s">
        <v>23</v>
      </c>
      <c r="AR149" s="11" t="s">
        <v>23</v>
      </c>
      <c r="AS149" s="11" t="s">
        <v>22</v>
      </c>
      <c r="AT149" s="11" t="s">
        <v>22</v>
      </c>
      <c r="AU149" s="84" t="s">
        <v>22</v>
      </c>
      <c r="AV149" s="11" t="s">
        <v>22</v>
      </c>
      <c r="AW149" s="11" t="s">
        <v>22</v>
      </c>
      <c r="AX149" s="11" t="s">
        <v>22</v>
      </c>
      <c r="AY149" s="11" t="s">
        <v>22</v>
      </c>
      <c r="AZ149" s="11" t="s">
        <v>22</v>
      </c>
      <c r="BA149" s="11" t="s">
        <v>22</v>
      </c>
      <c r="BB149" s="11" t="s">
        <v>22</v>
      </c>
      <c r="BC149" s="11" t="s">
        <v>22</v>
      </c>
      <c r="BD149" s="11" t="s">
        <v>22</v>
      </c>
      <c r="BE149" s="11" t="s">
        <v>22</v>
      </c>
      <c r="BF149" s="11" t="s">
        <v>22</v>
      </c>
      <c r="BG149" s="11" t="s">
        <v>22</v>
      </c>
      <c r="BH149" s="11" t="s">
        <v>22</v>
      </c>
      <c r="BI149" s="25" t="s">
        <v>22</v>
      </c>
      <c r="CD149" s="155"/>
      <c r="CH149" s="155"/>
      <c r="CV149" s="25"/>
      <c r="CZ149" s="25"/>
    </row>
    <row r="150" spans="1:105" s="44" customFormat="1">
      <c r="L150" s="45"/>
      <c r="N150" s="127"/>
      <c r="Z150" s="45"/>
      <c r="AE150" s="46"/>
      <c r="AI150" s="45"/>
      <c r="AU150" s="85"/>
      <c r="BI150" s="45"/>
      <c r="CD150" s="157"/>
      <c r="CH150" s="157"/>
      <c r="CV150" s="45"/>
      <c r="CZ150" s="45"/>
    </row>
    <row r="151" spans="1:105" s="112" customFormat="1" ht="17">
      <c r="A151" s="112" t="s">
        <v>2741</v>
      </c>
      <c r="B151" s="112" t="s">
        <v>1</v>
      </c>
      <c r="C151" s="112" t="s">
        <v>2</v>
      </c>
      <c r="D151" s="112" t="s">
        <v>1527</v>
      </c>
      <c r="E151" s="112" t="s">
        <v>10</v>
      </c>
      <c r="F151" s="112" t="s">
        <v>2312</v>
      </c>
      <c r="G151" s="112" t="s">
        <v>2742</v>
      </c>
      <c r="H151" s="114" t="s">
        <v>2743</v>
      </c>
      <c r="I151" s="112" t="s">
        <v>2744</v>
      </c>
      <c r="J151" s="114" t="s">
        <v>2745</v>
      </c>
      <c r="K151" s="112" t="s">
        <v>2746</v>
      </c>
      <c r="L151" s="115">
        <v>44308</v>
      </c>
      <c r="M151" s="112" t="s">
        <v>527</v>
      </c>
      <c r="N151" s="130">
        <v>44020</v>
      </c>
      <c r="O151" s="112" t="s">
        <v>24</v>
      </c>
      <c r="P151" s="112" t="s">
        <v>24</v>
      </c>
      <c r="Q151" s="112" t="s">
        <v>236</v>
      </c>
      <c r="R151" s="112" t="s">
        <v>89</v>
      </c>
      <c r="S151" s="112" t="s">
        <v>2747</v>
      </c>
      <c r="T151" s="112" t="s">
        <v>23</v>
      </c>
      <c r="U151" s="112" t="s">
        <v>23</v>
      </c>
      <c r="V151" s="112">
        <v>144</v>
      </c>
      <c r="W151" s="112" t="s">
        <v>24</v>
      </c>
      <c r="X151" s="112" t="s">
        <v>2748</v>
      </c>
      <c r="Y151" s="112" t="s">
        <v>2749</v>
      </c>
      <c r="Z151" s="113" t="s">
        <v>2750</v>
      </c>
      <c r="AA151" s="112" t="s">
        <v>333</v>
      </c>
      <c r="AB151" s="112" t="s">
        <v>1455</v>
      </c>
      <c r="AC151" s="112" t="s">
        <v>127</v>
      </c>
      <c r="AD151" s="112" t="s">
        <v>2751</v>
      </c>
      <c r="AE151" s="184" t="s">
        <v>2752</v>
      </c>
      <c r="AF151" s="112" t="s">
        <v>137</v>
      </c>
      <c r="AG151" s="204" t="s">
        <v>1888</v>
      </c>
      <c r="AH151" s="204" t="s">
        <v>2753</v>
      </c>
      <c r="AI151" s="185" t="s">
        <v>22</v>
      </c>
      <c r="AJ151" s="190" t="s">
        <v>27</v>
      </c>
      <c r="AK151" s="112" t="s">
        <v>1836</v>
      </c>
      <c r="AL151" s="112">
        <v>1</v>
      </c>
      <c r="AM151" s="190" t="s">
        <v>2759</v>
      </c>
      <c r="AN151" s="112" t="s">
        <v>44</v>
      </c>
      <c r="AO151" s="112" t="s">
        <v>78</v>
      </c>
      <c r="AP151" s="112" t="s">
        <v>948</v>
      </c>
      <c r="AQ151" s="112" t="s">
        <v>24</v>
      </c>
      <c r="AR151" s="112" t="s">
        <v>23</v>
      </c>
      <c r="AS151" s="112" t="s">
        <v>1914</v>
      </c>
      <c r="AT151" s="190" t="s">
        <v>62</v>
      </c>
      <c r="AU151" s="100" t="s">
        <v>493</v>
      </c>
      <c r="AV151" s="112" t="str">
        <f t="shared" ref="AV151:AV152" si="239">MID(LEFT(AU151,FIND(" (",AU151)-1),FIND("/",AU151)+1,LEN(AU151))</f>
        <v>24</v>
      </c>
      <c r="AW151" s="208" t="str">
        <f t="shared" ref="AW151:AW152" si="240">MID(LEFT(AU151,FIND("%",AU151)-1),FIND("(",AU151)+1,LEN(AU151))</f>
        <v>0</v>
      </c>
      <c r="AX151" s="112">
        <v>24</v>
      </c>
      <c r="AY151" s="105" t="s">
        <v>2766</v>
      </c>
      <c r="AZ151" s="112" t="str">
        <f t="shared" ref="AZ151:AZ156" si="241">LEFT(AY151,FIND(" ", AY151)-1)</f>
        <v>53.8</v>
      </c>
      <c r="BA151" s="112" t="str">
        <f t="shared" ref="BA151:BA156" si="242">MID(LEFT(AY151,FIND("–",AY151)-1),FIND("(",AY151)+1,LEN(AY151))</f>
        <v>47.3</v>
      </c>
      <c r="BB151" s="112" t="str">
        <f t="shared" ref="BB151:BB156" si="243">MID(LEFT(AY151,FIND(")",AY151)-1),FIND("–",AY151)+1,LEN(AY151))</f>
        <v>57.6</v>
      </c>
      <c r="BC151" s="112">
        <v>24</v>
      </c>
      <c r="BD151" s="105" t="s">
        <v>2772</v>
      </c>
      <c r="BE151" s="112" t="str">
        <f t="shared" ref="BE151:BE156" si="244">LEFT(BD151,FIND(" ", BD151)-1)</f>
        <v>50.0</v>
      </c>
      <c r="BF151" s="112" t="str">
        <f t="shared" ref="BF151:BF156" si="245">MID(LEFT(BD151,FIND("–",BD151)-1),FIND("(",BD151)+1,LEN(BD151))</f>
        <v>50.0</v>
      </c>
      <c r="BG151" s="112" t="str">
        <f t="shared" ref="BG151:BG156" si="246">MID(LEFT(BD151,FIND(")",BD151)-1),FIND("–",BD151)+1,LEN(BD151))</f>
        <v>50.0</v>
      </c>
      <c r="BH151" s="112" t="s">
        <v>22</v>
      </c>
      <c r="BI151" s="25" t="s">
        <v>2791</v>
      </c>
      <c r="BJ151" s="112" t="s">
        <v>26</v>
      </c>
      <c r="BK151" s="112" t="s">
        <v>22</v>
      </c>
      <c r="BL151" s="112" t="s">
        <v>22</v>
      </c>
      <c r="BM151" s="112" t="s">
        <v>22</v>
      </c>
      <c r="BN151" s="112" t="s">
        <v>22</v>
      </c>
      <c r="BO151" s="112" t="s">
        <v>22</v>
      </c>
      <c r="BP151" s="112" t="s">
        <v>22</v>
      </c>
      <c r="BQ151" s="112" t="s">
        <v>22</v>
      </c>
      <c r="BR151" s="112" t="s">
        <v>22</v>
      </c>
      <c r="BS151" s="112" t="s">
        <v>22</v>
      </c>
      <c r="BT151" s="112" t="s">
        <v>22</v>
      </c>
      <c r="BU151" s="112" t="s">
        <v>22</v>
      </c>
      <c r="BV151" s="112" t="s">
        <v>22</v>
      </c>
      <c r="BW151" s="112" t="s">
        <v>22</v>
      </c>
      <c r="BX151" s="112" t="s">
        <v>22</v>
      </c>
      <c r="BY151" s="112" t="s">
        <v>22</v>
      </c>
      <c r="BZ151" s="112" t="s">
        <v>22</v>
      </c>
      <c r="CA151" s="112" t="s">
        <v>22</v>
      </c>
      <c r="CB151" s="112" t="s">
        <v>22</v>
      </c>
      <c r="CC151" s="112" t="s">
        <v>22</v>
      </c>
      <c r="CD151" s="174" t="s">
        <v>22</v>
      </c>
      <c r="CE151" s="112" t="s">
        <v>22</v>
      </c>
      <c r="CF151" s="112" t="s">
        <v>22</v>
      </c>
      <c r="CG151" s="112" t="s">
        <v>22</v>
      </c>
      <c r="CH151" s="174" t="s">
        <v>26</v>
      </c>
      <c r="CI151" s="112" t="s">
        <v>22</v>
      </c>
      <c r="CJ151" s="112" t="s">
        <v>22</v>
      </c>
      <c r="CK151" s="112" t="s">
        <v>22</v>
      </c>
      <c r="CL151" s="112" t="s">
        <v>22</v>
      </c>
      <c r="CM151" s="112" t="s">
        <v>22</v>
      </c>
      <c r="CN151" s="112" t="s">
        <v>22</v>
      </c>
      <c r="CO151" s="112" t="s">
        <v>22</v>
      </c>
      <c r="CP151" s="112" t="s">
        <v>22</v>
      </c>
      <c r="CQ151" s="112" t="s">
        <v>22</v>
      </c>
      <c r="CR151" s="112" t="s">
        <v>22</v>
      </c>
      <c r="CS151" s="112" t="s">
        <v>22</v>
      </c>
      <c r="CT151" s="112" t="s">
        <v>22</v>
      </c>
      <c r="CU151" s="112" t="s">
        <v>22</v>
      </c>
      <c r="CV151" s="113" t="s">
        <v>22</v>
      </c>
      <c r="CW151" s="112" t="s">
        <v>2789</v>
      </c>
      <c r="CX151" s="112" t="s">
        <v>22</v>
      </c>
      <c r="CY151" s="112" t="s">
        <v>2795</v>
      </c>
      <c r="CZ151" s="113" t="s">
        <v>1261</v>
      </c>
      <c r="DA151" s="112" t="s">
        <v>68</v>
      </c>
    </row>
    <row r="152" spans="1:105" s="109" customFormat="1">
      <c r="A152" s="109" t="s">
        <v>2741</v>
      </c>
      <c r="L152" s="110"/>
      <c r="N152" s="131"/>
      <c r="Z152" s="110"/>
      <c r="AE152" s="169"/>
      <c r="AI152" s="110"/>
      <c r="AJ152" s="170" t="s">
        <v>27</v>
      </c>
      <c r="AK152" s="109" t="s">
        <v>2758</v>
      </c>
      <c r="AL152" s="109">
        <v>2</v>
      </c>
      <c r="AM152" s="170" t="s">
        <v>2759</v>
      </c>
      <c r="AN152" s="109" t="s">
        <v>44</v>
      </c>
      <c r="AO152" s="109" t="s">
        <v>78</v>
      </c>
      <c r="AP152" s="109" t="s">
        <v>948</v>
      </c>
      <c r="AQ152" s="109" t="s">
        <v>24</v>
      </c>
      <c r="AR152" s="109" t="s">
        <v>23</v>
      </c>
      <c r="AS152" s="109" t="s">
        <v>1914</v>
      </c>
      <c r="AT152" s="170" t="s">
        <v>62</v>
      </c>
      <c r="AU152" s="86" t="s">
        <v>494</v>
      </c>
      <c r="AV152" s="109" t="str">
        <f t="shared" si="239"/>
        <v>24</v>
      </c>
      <c r="AW152" s="188" t="str">
        <f t="shared" si="240"/>
        <v>100</v>
      </c>
      <c r="AX152" s="109">
        <v>24</v>
      </c>
      <c r="AY152" s="15" t="s">
        <v>2767</v>
      </c>
      <c r="AZ152" s="109" t="str">
        <f t="shared" si="241"/>
        <v>55.5</v>
      </c>
      <c r="BA152" s="109" t="str">
        <f t="shared" si="242"/>
        <v>43.4</v>
      </c>
      <c r="BB152" s="109" t="str">
        <f t="shared" si="243"/>
        <v>65.7</v>
      </c>
      <c r="BC152" s="109">
        <v>24</v>
      </c>
      <c r="BD152" s="15" t="s">
        <v>2773</v>
      </c>
      <c r="BE152" s="109" t="str">
        <f t="shared" si="244"/>
        <v>46,810.5</v>
      </c>
      <c r="BF152" s="109" t="str">
        <f t="shared" si="245"/>
        <v>41,853.3</v>
      </c>
      <c r="BG152" s="109" t="str">
        <f t="shared" si="246"/>
        <v>55,798.7</v>
      </c>
      <c r="BH152" s="109" t="s">
        <v>22</v>
      </c>
      <c r="BI152" s="110" t="s">
        <v>22</v>
      </c>
      <c r="CD152" s="160"/>
      <c r="CH152" s="160"/>
      <c r="CV152" s="110"/>
      <c r="CW152" s="109" t="s">
        <v>426</v>
      </c>
      <c r="CZ152" s="110"/>
    </row>
    <row r="153" spans="1:105" s="109" customFormat="1">
      <c r="A153" s="109" t="s">
        <v>2741</v>
      </c>
      <c r="L153" s="110"/>
      <c r="N153" s="131"/>
      <c r="Z153" s="110"/>
      <c r="AE153" s="169"/>
      <c r="AI153" s="110"/>
      <c r="AJ153" s="170" t="s">
        <v>27</v>
      </c>
      <c r="AK153" s="109" t="s">
        <v>2754</v>
      </c>
      <c r="AL153" s="109">
        <v>3</v>
      </c>
      <c r="AM153" s="170" t="s">
        <v>2759</v>
      </c>
      <c r="AN153" s="109" t="s">
        <v>44</v>
      </c>
      <c r="AO153" s="109" t="s">
        <v>78</v>
      </c>
      <c r="AP153" s="109" t="s">
        <v>948</v>
      </c>
      <c r="AQ153" s="109" t="s">
        <v>24</v>
      </c>
      <c r="AR153" s="109" t="s">
        <v>23</v>
      </c>
      <c r="AS153" s="109" t="s">
        <v>1914</v>
      </c>
      <c r="AT153" s="170" t="s">
        <v>62</v>
      </c>
      <c r="AU153" s="109" t="s">
        <v>960</v>
      </c>
      <c r="AV153" s="11" t="s">
        <v>22</v>
      </c>
      <c r="AW153" s="11" t="s">
        <v>22</v>
      </c>
      <c r="AX153" s="109">
        <v>24</v>
      </c>
      <c r="AY153" s="15" t="s">
        <v>2768</v>
      </c>
      <c r="AZ153" s="109" t="str">
        <f t="shared" si="241"/>
        <v>59.3</v>
      </c>
      <c r="BA153" s="109" t="str">
        <f t="shared" si="242"/>
        <v>39.2</v>
      </c>
      <c r="BB153" s="109" t="str">
        <f t="shared" si="243"/>
        <v>81.9</v>
      </c>
      <c r="BC153" s="109">
        <v>24</v>
      </c>
      <c r="BD153" s="42" t="s">
        <v>2774</v>
      </c>
      <c r="BE153" s="109" t="str">
        <f t="shared" si="244"/>
        <v>49,773.4</v>
      </c>
      <c r="BF153" s="109" t="str">
        <f t="shared" si="245"/>
        <v>42,829.9</v>
      </c>
      <c r="BG153" s="109" t="str">
        <f t="shared" si="246"/>
        <v>54,102.2</v>
      </c>
      <c r="BH153" s="109" t="s">
        <v>22</v>
      </c>
      <c r="BI153" s="110" t="s">
        <v>22</v>
      </c>
      <c r="CD153" s="160"/>
      <c r="CH153" s="160"/>
      <c r="CV153" s="110"/>
      <c r="CW153" s="109" t="s">
        <v>2790</v>
      </c>
      <c r="CZ153" s="110"/>
    </row>
    <row r="154" spans="1:105" s="109" customFormat="1">
      <c r="A154" s="109" t="s">
        <v>2741</v>
      </c>
      <c r="L154" s="110"/>
      <c r="N154" s="131"/>
      <c r="Z154" s="110"/>
      <c r="AE154" s="169"/>
      <c r="AI154" s="110"/>
      <c r="AJ154" s="170" t="s">
        <v>27</v>
      </c>
      <c r="AK154" s="109" t="s">
        <v>2757</v>
      </c>
      <c r="AL154" s="109">
        <v>4</v>
      </c>
      <c r="AM154" s="170" t="s">
        <v>2759</v>
      </c>
      <c r="AN154" s="109" t="s">
        <v>44</v>
      </c>
      <c r="AO154" s="109" t="s">
        <v>78</v>
      </c>
      <c r="AP154" s="109" t="s">
        <v>948</v>
      </c>
      <c r="AQ154" s="109" t="s">
        <v>24</v>
      </c>
      <c r="AR154" s="109" t="s">
        <v>23</v>
      </c>
      <c r="AS154" s="109" t="s">
        <v>1914</v>
      </c>
      <c r="AT154" s="170" t="s">
        <v>62</v>
      </c>
      <c r="AU154" s="86" t="s">
        <v>493</v>
      </c>
      <c r="AV154" s="109" t="str">
        <f t="shared" ref="AV154:AV156" si="247">MID(LEFT(AU154,FIND(" (",AU154)-1),FIND("/",AU154)+1,LEN(AU154))</f>
        <v>24</v>
      </c>
      <c r="AW154" s="188" t="str">
        <f t="shared" ref="AW154:AW156" si="248">MID(LEFT(AU154,FIND("%",AU154)-1),FIND("(",AU154)+1,LEN(AU154))</f>
        <v>0</v>
      </c>
      <c r="AX154" s="109">
        <v>24</v>
      </c>
      <c r="AY154" s="15" t="s">
        <v>2769</v>
      </c>
      <c r="AZ154" s="109" t="str">
        <f t="shared" si="241"/>
        <v>62.4</v>
      </c>
      <c r="BA154" s="109" t="str">
        <f t="shared" si="242"/>
        <v>43.9</v>
      </c>
      <c r="BB154" s="109" t="str">
        <f t="shared" si="243"/>
        <v>79.4</v>
      </c>
      <c r="BC154" s="109">
        <v>24</v>
      </c>
      <c r="BD154" s="15" t="s">
        <v>2775</v>
      </c>
      <c r="BE154" s="109" t="str">
        <f t="shared" si="244"/>
        <v>61.0</v>
      </c>
      <c r="BF154" s="109" t="str">
        <f t="shared" si="245"/>
        <v>44.0</v>
      </c>
      <c r="BG154" s="109" t="str">
        <f t="shared" si="246"/>
        <v>78.2</v>
      </c>
      <c r="BH154" s="109" t="s">
        <v>22</v>
      </c>
      <c r="BI154" s="110" t="s">
        <v>22</v>
      </c>
      <c r="CD154" s="160"/>
      <c r="CH154" s="160"/>
      <c r="CV154" s="110"/>
      <c r="CZ154" s="110"/>
    </row>
    <row r="155" spans="1:105" s="109" customFormat="1">
      <c r="A155" s="109" t="s">
        <v>2741</v>
      </c>
      <c r="L155" s="110"/>
      <c r="N155" s="131"/>
      <c r="Z155" s="110"/>
      <c r="AE155" s="169"/>
      <c r="AI155" s="110"/>
      <c r="AJ155" s="170" t="s">
        <v>27</v>
      </c>
      <c r="AK155" s="109" t="s">
        <v>2755</v>
      </c>
      <c r="AL155" s="109">
        <v>5</v>
      </c>
      <c r="AM155" s="170" t="s">
        <v>2759</v>
      </c>
      <c r="AN155" s="109" t="s">
        <v>44</v>
      </c>
      <c r="AO155" s="109" t="s">
        <v>78</v>
      </c>
      <c r="AP155" s="109" t="s">
        <v>948</v>
      </c>
      <c r="AQ155" s="109" t="s">
        <v>24</v>
      </c>
      <c r="AR155" s="109" t="s">
        <v>23</v>
      </c>
      <c r="AS155" s="109" t="s">
        <v>1914</v>
      </c>
      <c r="AT155" s="170" t="s">
        <v>62</v>
      </c>
      <c r="AU155" s="86" t="s">
        <v>884</v>
      </c>
      <c r="AV155" s="109" t="str">
        <f t="shared" si="247"/>
        <v>23</v>
      </c>
      <c r="AW155" s="188" t="str">
        <f t="shared" si="248"/>
        <v>100</v>
      </c>
      <c r="AX155" s="109">
        <v>24</v>
      </c>
      <c r="AY155" s="15" t="s">
        <v>2770</v>
      </c>
      <c r="AZ155" s="109" t="str">
        <f t="shared" si="241"/>
        <v>56.6</v>
      </c>
      <c r="BA155" s="109" t="str">
        <f t="shared" si="242"/>
        <v>44.1</v>
      </c>
      <c r="BB155" s="109" t="str">
        <f t="shared" si="243"/>
        <v>66.6</v>
      </c>
      <c r="BC155" s="109">
        <v>23</v>
      </c>
      <c r="BD155" s="15" t="s">
        <v>2776</v>
      </c>
      <c r="BE155" s="109" t="str">
        <f t="shared" si="244"/>
        <v>40,942.9</v>
      </c>
      <c r="BF155" s="109" t="str">
        <f t="shared" si="245"/>
        <v>31,808.3</v>
      </c>
      <c r="BG155" s="109" t="str">
        <f t="shared" si="246"/>
        <v>55,532.2</v>
      </c>
      <c r="BH155" s="109" t="s">
        <v>22</v>
      </c>
      <c r="BI155" s="110" t="s">
        <v>22</v>
      </c>
      <c r="CD155" s="160"/>
      <c r="CH155" s="160"/>
      <c r="CV155" s="110"/>
      <c r="CZ155" s="110"/>
    </row>
    <row r="156" spans="1:105" s="109" customFormat="1">
      <c r="A156" s="109" t="s">
        <v>2741</v>
      </c>
      <c r="L156" s="110"/>
      <c r="N156" s="131"/>
      <c r="Z156" s="110"/>
      <c r="AE156" s="169"/>
      <c r="AI156" s="110"/>
      <c r="AJ156" s="170" t="s">
        <v>27</v>
      </c>
      <c r="AK156" s="109" t="s">
        <v>2756</v>
      </c>
      <c r="AL156" s="109">
        <v>6</v>
      </c>
      <c r="AM156" s="170" t="s">
        <v>2759</v>
      </c>
      <c r="AN156" s="109" t="s">
        <v>44</v>
      </c>
      <c r="AO156" s="109" t="s">
        <v>78</v>
      </c>
      <c r="AP156" s="109" t="s">
        <v>948</v>
      </c>
      <c r="AQ156" s="109" t="s">
        <v>24</v>
      </c>
      <c r="AR156" s="109" t="s">
        <v>23</v>
      </c>
      <c r="AS156" s="109" t="s">
        <v>1914</v>
      </c>
      <c r="AT156" s="170" t="s">
        <v>62</v>
      </c>
      <c r="AU156" s="86" t="s">
        <v>884</v>
      </c>
      <c r="AV156" s="109" t="str">
        <f t="shared" si="247"/>
        <v>23</v>
      </c>
      <c r="AW156" s="188" t="str">
        <f t="shared" si="248"/>
        <v>100</v>
      </c>
      <c r="AX156" s="109">
        <v>24</v>
      </c>
      <c r="AY156" s="15" t="s">
        <v>2771</v>
      </c>
      <c r="AZ156" s="109" t="str">
        <f t="shared" si="241"/>
        <v>54.6</v>
      </c>
      <c r="BA156" s="109" t="str">
        <f t="shared" si="242"/>
        <v>44.2</v>
      </c>
      <c r="BB156" s="109" t="str">
        <f t="shared" si="243"/>
        <v>60.1</v>
      </c>
      <c r="BC156" s="109">
        <v>23</v>
      </c>
      <c r="BD156" s="15" t="s">
        <v>2777</v>
      </c>
      <c r="BE156" s="109" t="str">
        <f t="shared" si="244"/>
        <v>44,159.6</v>
      </c>
      <c r="BF156" s="109" t="str">
        <f t="shared" si="245"/>
        <v>36,219.5</v>
      </c>
      <c r="BG156" s="109" t="str">
        <f t="shared" si="246"/>
        <v>54,765.2</v>
      </c>
      <c r="BH156" s="109" t="s">
        <v>22</v>
      </c>
      <c r="BI156" s="110" t="s">
        <v>22</v>
      </c>
      <c r="CD156" s="160"/>
      <c r="CH156" s="160"/>
      <c r="CV156" s="110"/>
      <c r="CZ156" s="110"/>
    </row>
    <row r="157" spans="1:105" s="109" customFormat="1">
      <c r="A157" s="109" t="s">
        <v>2741</v>
      </c>
      <c r="L157" s="110"/>
      <c r="N157" s="131"/>
      <c r="Z157" s="110"/>
      <c r="AE157" s="169"/>
      <c r="AI157" s="110"/>
      <c r="AJ157" s="170" t="s">
        <v>27</v>
      </c>
      <c r="AK157" s="109" t="s">
        <v>1836</v>
      </c>
      <c r="AL157" s="109">
        <v>1</v>
      </c>
      <c r="AM157" s="170" t="s">
        <v>344</v>
      </c>
      <c r="AN157" s="109" t="s">
        <v>2760</v>
      </c>
      <c r="AO157" s="170" t="s">
        <v>2533</v>
      </c>
      <c r="AP157" s="170" t="s">
        <v>2534</v>
      </c>
      <c r="AQ157" s="109" t="s">
        <v>23</v>
      </c>
      <c r="AR157" s="109" t="s">
        <v>23</v>
      </c>
      <c r="AS157" s="109" t="s">
        <v>1914</v>
      </c>
      <c r="AT157" s="170" t="s">
        <v>62</v>
      </c>
      <c r="AU157" s="86" t="s">
        <v>493</v>
      </c>
      <c r="AV157" s="109" t="str">
        <f t="shared" ref="AV157:AV159" si="249">MID(LEFT(AU157,FIND(" (",AU157)-1),FIND("/",AU157)+1,LEN(AU157))</f>
        <v>24</v>
      </c>
      <c r="AW157" s="188" t="str">
        <f t="shared" ref="AW157:AW159" si="250">MID(LEFT(AU157,FIND("%",AU157)-1),FIND("(",AU157)+1,LEN(AU157))</f>
        <v>0</v>
      </c>
      <c r="AX157" s="109">
        <v>24</v>
      </c>
      <c r="AY157" s="58" t="s">
        <v>2765</v>
      </c>
      <c r="AZ157" s="109" t="str">
        <f>LEFT(AY157,FIND(" ", AY157)-1)</f>
        <v>5.0</v>
      </c>
      <c r="BA157" s="109" t="str">
        <f>MID(LEFT(AY157,FIND("–",AY157)-1),FIND("(",AY157)+1,LEN(AY157))</f>
        <v>5.0</v>
      </c>
      <c r="BB157" s="109" t="str">
        <f>MID(LEFT(AY157,FIND(")",AY157)-1),FIND("–",AY157)+1,LEN(AY157))</f>
        <v>5.0</v>
      </c>
      <c r="BC157" s="109">
        <v>24</v>
      </c>
      <c r="BD157" s="58" t="s">
        <v>2765</v>
      </c>
      <c r="BE157" s="109" t="str">
        <f>LEFT(BD157,FIND(" ", BD157)-1)</f>
        <v>5.0</v>
      </c>
      <c r="BF157" s="109" t="str">
        <f>MID(LEFT(BD157,FIND("–",BD157)-1),FIND("(",BD157)+1,LEN(BD157))</f>
        <v>5.0</v>
      </c>
      <c r="BG157" s="109" t="str">
        <f>MID(LEFT(BD157,FIND(")",BD157)-1),FIND("–",BD157)+1,LEN(BD157))</f>
        <v>5.0</v>
      </c>
      <c r="BH157" s="109" t="s">
        <v>22</v>
      </c>
      <c r="BI157" s="110" t="s">
        <v>22</v>
      </c>
      <c r="CD157" s="160"/>
      <c r="CH157" s="160"/>
      <c r="CV157" s="110"/>
      <c r="CZ157" s="110"/>
    </row>
    <row r="158" spans="1:105" s="109" customFormat="1">
      <c r="A158" s="109" t="s">
        <v>2741</v>
      </c>
      <c r="L158" s="110"/>
      <c r="N158" s="131"/>
      <c r="Z158" s="110"/>
      <c r="AE158" s="169"/>
      <c r="AI158" s="110"/>
      <c r="AJ158" s="170" t="s">
        <v>27</v>
      </c>
      <c r="AK158" s="109" t="s">
        <v>2758</v>
      </c>
      <c r="AL158" s="109">
        <v>2</v>
      </c>
      <c r="AM158" s="170" t="s">
        <v>344</v>
      </c>
      <c r="AN158" s="109" t="s">
        <v>2760</v>
      </c>
      <c r="AO158" s="170" t="s">
        <v>2533</v>
      </c>
      <c r="AP158" s="170" t="s">
        <v>2534</v>
      </c>
      <c r="AQ158" s="109" t="s">
        <v>23</v>
      </c>
      <c r="AR158" s="109" t="s">
        <v>23</v>
      </c>
      <c r="AS158" s="109" t="s">
        <v>1914</v>
      </c>
      <c r="AT158" s="170" t="s">
        <v>62</v>
      </c>
      <c r="AU158" s="86" t="s">
        <v>494</v>
      </c>
      <c r="AV158" s="109" t="str">
        <f t="shared" si="249"/>
        <v>24</v>
      </c>
      <c r="AW158" s="188" t="str">
        <f t="shared" si="250"/>
        <v>100</v>
      </c>
      <c r="AX158" s="109">
        <v>24</v>
      </c>
      <c r="AY158" s="58" t="s">
        <v>2765</v>
      </c>
      <c r="AZ158" s="109" t="str">
        <f t="shared" ref="AZ158:AZ162" si="251">LEFT(AY158,FIND(" ", AY158)-1)</f>
        <v>5.0</v>
      </c>
      <c r="BA158" s="109" t="str">
        <f t="shared" ref="BA158:BA162" si="252">MID(LEFT(AY158,FIND("–",AY158)-1),FIND("(",AY158)+1,LEN(AY158))</f>
        <v>5.0</v>
      </c>
      <c r="BB158" s="109" t="str">
        <f t="shared" ref="BB158:BB162" si="253">MID(LEFT(AY158,FIND(")",AY158)-1),FIND("–",AY158)+1,LEN(AY158))</f>
        <v>5.0</v>
      </c>
      <c r="BC158" s="109">
        <v>24</v>
      </c>
      <c r="BD158" s="58" t="s">
        <v>2761</v>
      </c>
      <c r="BE158" s="109" t="str">
        <f t="shared" ref="BE158:BE162" si="254">LEFT(BD158,FIND(" ", BD158)-1)</f>
        <v>232.9</v>
      </c>
      <c r="BF158" s="109" t="str">
        <f t="shared" ref="BF158:BF162" si="255">MID(LEFT(BD158,FIND("–",BD158)-1),FIND("(",BD158)+1,LEN(BD158))</f>
        <v>151.3</v>
      </c>
      <c r="BG158" s="109" t="str">
        <f t="shared" ref="BG158:BG162" si="256">MID(LEFT(BD158,FIND(")",BD158)-1),FIND("–",BD158)+1,LEN(BD158))</f>
        <v>358.5</v>
      </c>
      <c r="BH158" s="109" t="s">
        <v>22</v>
      </c>
      <c r="BI158" s="110" t="s">
        <v>22</v>
      </c>
      <c r="CD158" s="160"/>
      <c r="CH158" s="160"/>
      <c r="CV158" s="110"/>
      <c r="CZ158" s="110"/>
    </row>
    <row r="159" spans="1:105" s="109" customFormat="1">
      <c r="A159" s="109" t="s">
        <v>2741</v>
      </c>
      <c r="L159" s="110"/>
      <c r="N159" s="131"/>
      <c r="Z159" s="110"/>
      <c r="AE159" s="169"/>
      <c r="AI159" s="110"/>
      <c r="AJ159" s="170" t="s">
        <v>27</v>
      </c>
      <c r="AK159" s="109" t="s">
        <v>2754</v>
      </c>
      <c r="AL159" s="109">
        <v>3</v>
      </c>
      <c r="AM159" s="170" t="s">
        <v>344</v>
      </c>
      <c r="AN159" s="109" t="s">
        <v>2760</v>
      </c>
      <c r="AO159" s="170" t="s">
        <v>2533</v>
      </c>
      <c r="AP159" s="170" t="s">
        <v>2534</v>
      </c>
      <c r="AQ159" s="109" t="s">
        <v>23</v>
      </c>
      <c r="AR159" s="109" t="s">
        <v>23</v>
      </c>
      <c r="AS159" s="109" t="s">
        <v>1914</v>
      </c>
      <c r="AT159" s="170" t="s">
        <v>62</v>
      </c>
      <c r="AU159" s="86" t="s">
        <v>494</v>
      </c>
      <c r="AV159" s="109" t="str">
        <f t="shared" si="249"/>
        <v>24</v>
      </c>
      <c r="AW159" s="188" t="str">
        <f t="shared" si="250"/>
        <v>100</v>
      </c>
      <c r="AX159" s="109">
        <v>24</v>
      </c>
      <c r="AY159" s="58" t="s">
        <v>2765</v>
      </c>
      <c r="AZ159" s="109" t="str">
        <f t="shared" si="251"/>
        <v>5.0</v>
      </c>
      <c r="BA159" s="109" t="str">
        <f t="shared" si="252"/>
        <v>5.0</v>
      </c>
      <c r="BB159" s="109" t="str">
        <f t="shared" si="253"/>
        <v>5.0</v>
      </c>
      <c r="BC159" s="109">
        <v>24</v>
      </c>
      <c r="BD159" s="58" t="s">
        <v>2762</v>
      </c>
      <c r="BE159" s="109" t="str">
        <f t="shared" si="254"/>
        <v>254.0</v>
      </c>
      <c r="BF159" s="109" t="str">
        <f t="shared" si="255"/>
        <v>184.6</v>
      </c>
      <c r="BG159" s="109" t="str">
        <f t="shared" si="256"/>
        <v>349.4</v>
      </c>
      <c r="BH159" s="109" t="s">
        <v>22</v>
      </c>
      <c r="BI159" s="110" t="s">
        <v>22</v>
      </c>
      <c r="CD159" s="160"/>
      <c r="CH159" s="160"/>
      <c r="CV159" s="110"/>
      <c r="CZ159" s="110"/>
    </row>
    <row r="160" spans="1:105" s="109" customFormat="1">
      <c r="A160" s="109" t="s">
        <v>2741</v>
      </c>
      <c r="L160" s="110"/>
      <c r="N160" s="131"/>
      <c r="Z160" s="110"/>
      <c r="AE160" s="169"/>
      <c r="AI160" s="110"/>
      <c r="AJ160" s="170" t="s">
        <v>27</v>
      </c>
      <c r="AK160" s="109" t="s">
        <v>2757</v>
      </c>
      <c r="AL160" s="109">
        <v>4</v>
      </c>
      <c r="AM160" s="170" t="s">
        <v>344</v>
      </c>
      <c r="AN160" s="109" t="s">
        <v>2760</v>
      </c>
      <c r="AO160" s="170" t="s">
        <v>2533</v>
      </c>
      <c r="AP160" s="170" t="s">
        <v>2534</v>
      </c>
      <c r="AQ160" s="109" t="s">
        <v>23</v>
      </c>
      <c r="AR160" s="109" t="s">
        <v>23</v>
      </c>
      <c r="AS160" s="109" t="s">
        <v>1914</v>
      </c>
      <c r="AT160" s="170" t="s">
        <v>62</v>
      </c>
      <c r="AU160" s="86" t="s">
        <v>493</v>
      </c>
      <c r="AV160" s="109" t="str">
        <f t="shared" ref="AV160" si="257">MID(LEFT(AU160,FIND(" (",AU160)-1),FIND("/",AU160)+1,LEN(AU160))</f>
        <v>24</v>
      </c>
      <c r="AW160" s="188" t="str">
        <f t="shared" ref="AW160" si="258">MID(LEFT(AU160,FIND("%",AU160)-1),FIND("(",AU160)+1,LEN(AU160))</f>
        <v>0</v>
      </c>
      <c r="AX160" s="109">
        <v>24</v>
      </c>
      <c r="AY160" s="58" t="s">
        <v>2765</v>
      </c>
      <c r="AZ160" s="109" t="str">
        <f t="shared" si="251"/>
        <v>5.0</v>
      </c>
      <c r="BA160" s="109" t="str">
        <f t="shared" si="252"/>
        <v>5.0</v>
      </c>
      <c r="BB160" s="109" t="str">
        <f t="shared" si="253"/>
        <v>5.0</v>
      </c>
      <c r="BC160" s="109">
        <v>24</v>
      </c>
      <c r="BD160" s="58" t="s">
        <v>2765</v>
      </c>
      <c r="BE160" s="109" t="str">
        <f t="shared" si="254"/>
        <v>5.0</v>
      </c>
      <c r="BF160" s="109" t="str">
        <f t="shared" si="255"/>
        <v>5.0</v>
      </c>
      <c r="BG160" s="109" t="str">
        <f t="shared" si="256"/>
        <v>5.0</v>
      </c>
      <c r="BH160" s="109" t="s">
        <v>22</v>
      </c>
      <c r="BI160" s="110" t="s">
        <v>22</v>
      </c>
      <c r="CD160" s="160"/>
      <c r="CH160" s="160"/>
      <c r="CV160" s="110"/>
      <c r="CZ160" s="110"/>
    </row>
    <row r="161" spans="1:105" s="109" customFormat="1">
      <c r="A161" s="109" t="s">
        <v>2741</v>
      </c>
      <c r="L161" s="110"/>
      <c r="N161" s="131"/>
      <c r="Z161" s="111"/>
      <c r="AE161" s="110"/>
      <c r="AI161" s="110"/>
      <c r="AJ161" s="170" t="s">
        <v>27</v>
      </c>
      <c r="AK161" s="109" t="s">
        <v>2755</v>
      </c>
      <c r="AL161" s="109">
        <v>5</v>
      </c>
      <c r="AM161" s="170" t="s">
        <v>344</v>
      </c>
      <c r="AN161" s="109" t="s">
        <v>2760</v>
      </c>
      <c r="AO161" s="170" t="s">
        <v>2533</v>
      </c>
      <c r="AP161" s="170" t="s">
        <v>2534</v>
      </c>
      <c r="AQ161" s="109" t="s">
        <v>23</v>
      </c>
      <c r="AR161" s="109" t="s">
        <v>23</v>
      </c>
      <c r="AS161" s="109" t="s">
        <v>1914</v>
      </c>
      <c r="AT161" s="170" t="s">
        <v>62</v>
      </c>
      <c r="AU161" s="86" t="s">
        <v>2778</v>
      </c>
      <c r="AV161" s="109" t="str">
        <f t="shared" ref="AV161:AV162" si="259">MID(LEFT(AU161,FIND(" (",AU161)-1),FIND("/",AU161)+1,LEN(AU161))</f>
        <v>23</v>
      </c>
      <c r="AW161" s="188" t="str">
        <f t="shared" ref="AW161:AW162" si="260">MID(LEFT(AU161,FIND("%",AU161)-1),FIND("(",AU161)+1,LEN(AU161))</f>
        <v>91</v>
      </c>
      <c r="AX161" s="109">
        <v>24</v>
      </c>
      <c r="AY161" s="58" t="s">
        <v>2765</v>
      </c>
      <c r="AZ161" s="109" t="str">
        <f t="shared" si="251"/>
        <v>5.0</v>
      </c>
      <c r="BA161" s="109" t="str">
        <f t="shared" si="252"/>
        <v>5.0</v>
      </c>
      <c r="BB161" s="109" t="str">
        <f t="shared" si="253"/>
        <v>5.0</v>
      </c>
      <c r="BC161" s="109">
        <v>23</v>
      </c>
      <c r="BD161" s="58" t="s">
        <v>2763</v>
      </c>
      <c r="BE161" s="109" t="str">
        <f t="shared" si="254"/>
        <v>80.0</v>
      </c>
      <c r="BF161" s="109" t="str">
        <f t="shared" si="255"/>
        <v>49.2</v>
      </c>
      <c r="BG161" s="109" t="str">
        <f t="shared" si="256"/>
        <v>130.2</v>
      </c>
      <c r="BH161" s="109" t="s">
        <v>22</v>
      </c>
      <c r="BI161" s="110" t="s">
        <v>22</v>
      </c>
      <c r="CD161" s="160"/>
      <c r="CH161" s="160"/>
      <c r="CV161" s="110"/>
      <c r="CZ161" s="110"/>
    </row>
    <row r="162" spans="1:105" s="109" customFormat="1">
      <c r="A162" s="109" t="s">
        <v>2741</v>
      </c>
      <c r="L162" s="110"/>
      <c r="N162" s="131"/>
      <c r="Z162" s="111"/>
      <c r="AE162" s="110"/>
      <c r="AI162" s="110"/>
      <c r="AJ162" s="170" t="s">
        <v>27</v>
      </c>
      <c r="AK162" s="109" t="s">
        <v>2756</v>
      </c>
      <c r="AL162" s="109">
        <v>6</v>
      </c>
      <c r="AM162" s="170" t="s">
        <v>344</v>
      </c>
      <c r="AN162" s="109" t="s">
        <v>2760</v>
      </c>
      <c r="AO162" s="170" t="s">
        <v>2533</v>
      </c>
      <c r="AP162" s="170" t="s">
        <v>2534</v>
      </c>
      <c r="AQ162" s="109" t="s">
        <v>23</v>
      </c>
      <c r="AR162" s="109" t="s">
        <v>23</v>
      </c>
      <c r="AS162" s="109" t="s">
        <v>1914</v>
      </c>
      <c r="AT162" s="170" t="s">
        <v>62</v>
      </c>
      <c r="AU162" s="86" t="s">
        <v>1988</v>
      </c>
      <c r="AV162" s="109" t="str">
        <f t="shared" si="259"/>
        <v>23</v>
      </c>
      <c r="AW162" s="188" t="str">
        <f t="shared" si="260"/>
        <v>96</v>
      </c>
      <c r="AX162" s="109">
        <v>24</v>
      </c>
      <c r="AY162" s="58" t="s">
        <v>2765</v>
      </c>
      <c r="AZ162" s="109" t="str">
        <f t="shared" si="251"/>
        <v>5.0</v>
      </c>
      <c r="BA162" s="109" t="str">
        <f t="shared" si="252"/>
        <v>5.0</v>
      </c>
      <c r="BB162" s="109" t="str">
        <f t="shared" si="253"/>
        <v>5.0</v>
      </c>
      <c r="BC162" s="109">
        <v>23</v>
      </c>
      <c r="BD162" s="58" t="s">
        <v>2764</v>
      </c>
      <c r="BE162" s="109" t="str">
        <f t="shared" si="254"/>
        <v>160.0</v>
      </c>
      <c r="BF162" s="109" t="str">
        <f t="shared" si="255"/>
        <v>96.7</v>
      </c>
      <c r="BG162" s="109" t="str">
        <f t="shared" si="256"/>
        <v>264.6</v>
      </c>
      <c r="BH162" s="109" t="s">
        <v>22</v>
      </c>
      <c r="BI162" s="110" t="s">
        <v>22</v>
      </c>
      <c r="CD162" s="160"/>
      <c r="CH162" s="160"/>
      <c r="CV162" s="110"/>
      <c r="CZ162" s="110"/>
    </row>
    <row r="163" spans="1:105" s="109" customFormat="1">
      <c r="A163" s="109" t="s">
        <v>2741</v>
      </c>
      <c r="L163" s="110"/>
      <c r="N163" s="131"/>
      <c r="Z163" s="111"/>
      <c r="AE163" s="110"/>
      <c r="AI163" s="110"/>
      <c r="AJ163" s="170" t="s">
        <v>60</v>
      </c>
      <c r="AK163" s="109" t="s">
        <v>1836</v>
      </c>
      <c r="AL163" s="109">
        <v>1</v>
      </c>
      <c r="AM163" s="109" t="s">
        <v>551</v>
      </c>
      <c r="AN163" s="170" t="s">
        <v>2788</v>
      </c>
      <c r="AO163" s="170" t="s">
        <v>2779</v>
      </c>
      <c r="AP163" s="170" t="s">
        <v>2780</v>
      </c>
      <c r="AQ163" s="109" t="s">
        <v>24</v>
      </c>
      <c r="AR163" s="109" t="s">
        <v>23</v>
      </c>
      <c r="AS163" s="109" t="s">
        <v>2787</v>
      </c>
      <c r="AT163" s="109" t="s">
        <v>22</v>
      </c>
      <c r="AU163" s="109" t="s">
        <v>22</v>
      </c>
      <c r="AV163" s="109" t="s">
        <v>22</v>
      </c>
      <c r="AW163" s="109" t="s">
        <v>22</v>
      </c>
      <c r="AX163" s="109" t="s">
        <v>22</v>
      </c>
      <c r="AY163" s="109" t="s">
        <v>22</v>
      </c>
      <c r="AZ163" s="109" t="s">
        <v>22</v>
      </c>
      <c r="BA163" s="109" t="s">
        <v>22</v>
      </c>
      <c r="BB163" s="109" t="s">
        <v>22</v>
      </c>
      <c r="BC163" s="109">
        <v>24</v>
      </c>
      <c r="BD163" s="15" t="s">
        <v>2785</v>
      </c>
      <c r="BE163" s="109" t="str">
        <f t="shared" ref="BE163:BE168" si="261">LEFT(BD163,FIND(" ", BD163)-1)</f>
        <v>2.01</v>
      </c>
      <c r="BF163" s="109" t="str">
        <f t="shared" ref="BF163:BF168" si="262">MID(LEFT(BD163,FIND("–",BD163)-1),FIND("(",BD163)+1,LEN(BD163))</f>
        <v>1.26</v>
      </c>
      <c r="BG163" s="109" t="str">
        <f t="shared" ref="BG163:BG168" si="263">MID(LEFT(BD163,FIND(")",BD163)-1),FIND("–",BD163)+1,LEN(BD163))</f>
        <v>2.72</v>
      </c>
      <c r="BH163" s="109" t="s">
        <v>22</v>
      </c>
      <c r="BI163" s="110" t="s">
        <v>22</v>
      </c>
      <c r="CD163" s="160"/>
      <c r="CH163" s="160"/>
      <c r="CV163" s="110"/>
      <c r="CZ163" s="110"/>
    </row>
    <row r="164" spans="1:105" s="109" customFormat="1">
      <c r="A164" s="109" t="s">
        <v>2741</v>
      </c>
      <c r="L164" s="110"/>
      <c r="N164" s="131"/>
      <c r="Z164" s="111"/>
      <c r="AE164" s="110"/>
      <c r="AI164" s="110"/>
      <c r="AJ164" s="170" t="s">
        <v>60</v>
      </c>
      <c r="AK164" s="109" t="s">
        <v>2758</v>
      </c>
      <c r="AL164" s="109">
        <v>2</v>
      </c>
      <c r="AM164" s="109" t="s">
        <v>551</v>
      </c>
      <c r="AN164" s="170" t="s">
        <v>2788</v>
      </c>
      <c r="AO164" s="170" t="s">
        <v>2779</v>
      </c>
      <c r="AP164" s="170" t="s">
        <v>2780</v>
      </c>
      <c r="AQ164" s="109" t="s">
        <v>24</v>
      </c>
      <c r="AR164" s="109" t="s">
        <v>23</v>
      </c>
      <c r="AS164" s="109" t="s">
        <v>2787</v>
      </c>
      <c r="AT164" s="109" t="s">
        <v>22</v>
      </c>
      <c r="AU164" s="109" t="s">
        <v>22</v>
      </c>
      <c r="AV164" s="109" t="s">
        <v>22</v>
      </c>
      <c r="AW164" s="109" t="s">
        <v>22</v>
      </c>
      <c r="AX164" s="109" t="s">
        <v>22</v>
      </c>
      <c r="AY164" s="109" t="s">
        <v>22</v>
      </c>
      <c r="AZ164" s="109" t="s">
        <v>22</v>
      </c>
      <c r="BA164" s="109" t="s">
        <v>22</v>
      </c>
      <c r="BB164" s="109" t="s">
        <v>22</v>
      </c>
      <c r="BC164" s="109">
        <v>24</v>
      </c>
      <c r="BD164" s="58" t="s">
        <v>2781</v>
      </c>
      <c r="BE164" s="109" t="str">
        <f t="shared" si="261"/>
        <v>36.00</v>
      </c>
      <c r="BF164" s="109" t="str">
        <f t="shared" si="262"/>
        <v>21.44</v>
      </c>
      <c r="BG164" s="109" t="str">
        <f t="shared" si="263"/>
        <v>60.42</v>
      </c>
      <c r="BH164" s="109" t="s">
        <v>22</v>
      </c>
      <c r="BI164" s="110" t="s">
        <v>22</v>
      </c>
      <c r="CD164" s="160"/>
      <c r="CH164" s="160"/>
      <c r="CV164" s="110"/>
      <c r="CZ164" s="110"/>
    </row>
    <row r="165" spans="1:105" s="109" customFormat="1">
      <c r="A165" s="109" t="s">
        <v>2741</v>
      </c>
      <c r="L165" s="110"/>
      <c r="N165" s="131"/>
      <c r="Z165" s="111"/>
      <c r="AE165" s="110"/>
      <c r="AI165" s="110"/>
      <c r="AJ165" s="170" t="s">
        <v>60</v>
      </c>
      <c r="AK165" s="109" t="s">
        <v>2754</v>
      </c>
      <c r="AL165" s="109">
        <v>3</v>
      </c>
      <c r="AM165" s="109" t="s">
        <v>551</v>
      </c>
      <c r="AN165" s="170" t="s">
        <v>2788</v>
      </c>
      <c r="AO165" s="170" t="s">
        <v>2779</v>
      </c>
      <c r="AP165" s="170" t="s">
        <v>2780</v>
      </c>
      <c r="AQ165" s="109" t="s">
        <v>24</v>
      </c>
      <c r="AR165" s="109" t="s">
        <v>23</v>
      </c>
      <c r="AS165" s="109" t="s">
        <v>2787</v>
      </c>
      <c r="AT165" s="109" t="s">
        <v>22</v>
      </c>
      <c r="AU165" s="109" t="s">
        <v>22</v>
      </c>
      <c r="AV165" s="109" t="s">
        <v>22</v>
      </c>
      <c r="AW165" s="109" t="s">
        <v>22</v>
      </c>
      <c r="AX165" s="109" t="s">
        <v>22</v>
      </c>
      <c r="AY165" s="109" t="s">
        <v>22</v>
      </c>
      <c r="AZ165" s="109" t="s">
        <v>22</v>
      </c>
      <c r="BA165" s="109" t="s">
        <v>22</v>
      </c>
      <c r="BB165" s="109" t="s">
        <v>22</v>
      </c>
      <c r="BC165" s="109">
        <v>24</v>
      </c>
      <c r="BD165" s="58" t="s">
        <v>2782</v>
      </c>
      <c r="BE165" s="109" t="str">
        <f t="shared" si="261"/>
        <v>50.45</v>
      </c>
      <c r="BF165" s="109" t="str">
        <f t="shared" si="262"/>
        <v>29.63</v>
      </c>
      <c r="BG165" s="109" t="str">
        <f t="shared" si="263"/>
        <v>85.87</v>
      </c>
      <c r="BH165" s="109" t="s">
        <v>22</v>
      </c>
      <c r="BI165" s="110" t="s">
        <v>22</v>
      </c>
      <c r="CD165" s="160"/>
      <c r="CH165" s="160"/>
      <c r="CV165" s="110"/>
      <c r="CZ165" s="110"/>
    </row>
    <row r="166" spans="1:105" s="109" customFormat="1">
      <c r="A166" s="109" t="s">
        <v>2741</v>
      </c>
      <c r="L166" s="110"/>
      <c r="N166" s="131"/>
      <c r="Z166" s="111"/>
      <c r="AE166" s="110"/>
      <c r="AI166" s="110"/>
      <c r="AJ166" s="170" t="s">
        <v>60</v>
      </c>
      <c r="AK166" s="109" t="s">
        <v>2757</v>
      </c>
      <c r="AL166" s="109">
        <v>4</v>
      </c>
      <c r="AM166" s="109" t="s">
        <v>551</v>
      </c>
      <c r="AN166" s="170" t="s">
        <v>2788</v>
      </c>
      <c r="AO166" s="170" t="s">
        <v>2779</v>
      </c>
      <c r="AP166" s="170" t="s">
        <v>2780</v>
      </c>
      <c r="AQ166" s="109" t="s">
        <v>24</v>
      </c>
      <c r="AR166" s="109" t="s">
        <v>23</v>
      </c>
      <c r="AS166" s="109" t="s">
        <v>2787</v>
      </c>
      <c r="AT166" s="109" t="s">
        <v>22</v>
      </c>
      <c r="AU166" s="109" t="s">
        <v>22</v>
      </c>
      <c r="AV166" s="109" t="s">
        <v>22</v>
      </c>
      <c r="AW166" s="109" t="s">
        <v>22</v>
      </c>
      <c r="AX166" s="109" t="s">
        <v>22</v>
      </c>
      <c r="AY166" s="109" t="s">
        <v>22</v>
      </c>
      <c r="AZ166" s="109" t="s">
        <v>22</v>
      </c>
      <c r="BA166" s="109" t="s">
        <v>22</v>
      </c>
      <c r="BB166" s="109" t="s">
        <v>22</v>
      </c>
      <c r="BC166" s="109">
        <v>24</v>
      </c>
      <c r="BD166" s="15" t="s">
        <v>2786</v>
      </c>
      <c r="BE166" s="109" t="str">
        <f t="shared" si="261"/>
        <v>1.82</v>
      </c>
      <c r="BF166" s="109" t="str">
        <f t="shared" si="262"/>
        <v>0.57</v>
      </c>
      <c r="BG166" s="109" t="str">
        <f t="shared" si="263"/>
        <v>6.06</v>
      </c>
      <c r="BH166" s="109" t="s">
        <v>22</v>
      </c>
      <c r="BI166" s="110" t="s">
        <v>22</v>
      </c>
      <c r="CD166" s="160"/>
      <c r="CH166" s="160"/>
      <c r="CV166" s="110"/>
      <c r="CZ166" s="110"/>
    </row>
    <row r="167" spans="1:105" s="109" customFormat="1">
      <c r="A167" s="109" t="s">
        <v>2741</v>
      </c>
      <c r="L167" s="110"/>
      <c r="N167" s="131"/>
      <c r="Z167" s="111"/>
      <c r="AE167" s="110"/>
      <c r="AI167" s="110"/>
      <c r="AJ167" s="170" t="s">
        <v>60</v>
      </c>
      <c r="AK167" s="109" t="s">
        <v>2755</v>
      </c>
      <c r="AL167" s="109">
        <v>5</v>
      </c>
      <c r="AM167" s="109" t="s">
        <v>551</v>
      </c>
      <c r="AN167" s="170" t="s">
        <v>2788</v>
      </c>
      <c r="AO167" s="170" t="s">
        <v>2779</v>
      </c>
      <c r="AP167" s="170" t="s">
        <v>2780</v>
      </c>
      <c r="AQ167" s="109" t="s">
        <v>24</v>
      </c>
      <c r="AR167" s="109" t="s">
        <v>23</v>
      </c>
      <c r="AS167" s="109" t="s">
        <v>2787</v>
      </c>
      <c r="AT167" s="109" t="s">
        <v>22</v>
      </c>
      <c r="AU167" s="109" t="s">
        <v>22</v>
      </c>
      <c r="AV167" s="109" t="s">
        <v>22</v>
      </c>
      <c r="AW167" s="109" t="s">
        <v>22</v>
      </c>
      <c r="AX167" s="109" t="s">
        <v>22</v>
      </c>
      <c r="AY167" s="109" t="s">
        <v>22</v>
      </c>
      <c r="AZ167" s="109" t="s">
        <v>22</v>
      </c>
      <c r="BA167" s="109" t="s">
        <v>22</v>
      </c>
      <c r="BB167" s="109" t="s">
        <v>22</v>
      </c>
      <c r="BC167" s="109">
        <v>23</v>
      </c>
      <c r="BD167" s="58" t="s">
        <v>2784</v>
      </c>
      <c r="BE167" s="109" t="str">
        <f t="shared" si="261"/>
        <v>18.90</v>
      </c>
      <c r="BF167" s="109" t="str">
        <f t="shared" si="262"/>
        <v>3.67</v>
      </c>
      <c r="BG167" s="109" t="str">
        <f t="shared" si="263"/>
        <v>97.29</v>
      </c>
      <c r="BH167" s="109" t="s">
        <v>22</v>
      </c>
      <c r="BI167" s="110" t="s">
        <v>22</v>
      </c>
      <c r="CD167" s="160"/>
      <c r="CH167" s="160"/>
      <c r="CV167" s="110"/>
      <c r="CZ167" s="110"/>
    </row>
    <row r="168" spans="1:105" s="109" customFormat="1">
      <c r="A168" s="109" t="s">
        <v>2741</v>
      </c>
      <c r="L168" s="110"/>
      <c r="N168" s="131"/>
      <c r="Z168" s="111"/>
      <c r="AE168" s="110"/>
      <c r="AI168" s="110"/>
      <c r="AJ168" s="170" t="s">
        <v>60</v>
      </c>
      <c r="AK168" s="109" t="s">
        <v>2756</v>
      </c>
      <c r="AL168" s="109">
        <v>6</v>
      </c>
      <c r="AM168" s="109" t="s">
        <v>551</v>
      </c>
      <c r="AN168" s="170" t="s">
        <v>2788</v>
      </c>
      <c r="AO168" s="170" t="s">
        <v>2779</v>
      </c>
      <c r="AP168" s="170" t="s">
        <v>2780</v>
      </c>
      <c r="AQ168" s="109" t="s">
        <v>24</v>
      </c>
      <c r="AR168" s="109" t="s">
        <v>23</v>
      </c>
      <c r="AS168" s="109" t="s">
        <v>2787</v>
      </c>
      <c r="AT168" s="109" t="s">
        <v>22</v>
      </c>
      <c r="AU168" s="109" t="s">
        <v>22</v>
      </c>
      <c r="AV168" s="109" t="s">
        <v>22</v>
      </c>
      <c r="AW168" s="109" t="s">
        <v>22</v>
      </c>
      <c r="AX168" s="109" t="s">
        <v>22</v>
      </c>
      <c r="AY168" s="109" t="s">
        <v>22</v>
      </c>
      <c r="AZ168" s="109" t="s">
        <v>22</v>
      </c>
      <c r="BA168" s="109" t="s">
        <v>22</v>
      </c>
      <c r="BB168" s="109" t="s">
        <v>22</v>
      </c>
      <c r="BC168" s="109">
        <v>23</v>
      </c>
      <c r="BD168" s="58" t="s">
        <v>2783</v>
      </c>
      <c r="BE168" s="109" t="str">
        <f t="shared" si="261"/>
        <v>24.96</v>
      </c>
      <c r="BF168" s="109" t="str">
        <f t="shared" si="262"/>
        <v>5.96</v>
      </c>
      <c r="BG168" s="109" t="str">
        <f t="shared" si="263"/>
        <v>104.60</v>
      </c>
      <c r="BH168" s="109" t="s">
        <v>22</v>
      </c>
      <c r="BI168" s="110" t="s">
        <v>22</v>
      </c>
      <c r="CD168" s="160"/>
      <c r="CH168" s="160"/>
      <c r="CV168" s="110"/>
      <c r="CZ168" s="110"/>
    </row>
    <row r="170" spans="1:105" s="94" customFormat="1" ht="17">
      <c r="A170" s="94" t="s">
        <v>3048</v>
      </c>
      <c r="B170" s="94" t="s">
        <v>1</v>
      </c>
      <c r="C170" s="94" t="s">
        <v>2</v>
      </c>
      <c r="D170" s="94" t="s">
        <v>3034</v>
      </c>
      <c r="E170" s="94" t="s">
        <v>9</v>
      </c>
      <c r="F170" s="94" t="s">
        <v>2312</v>
      </c>
      <c r="G170" s="94" t="s">
        <v>407</v>
      </c>
      <c r="H170" s="104" t="s">
        <v>409</v>
      </c>
      <c r="I170" s="94" t="s">
        <v>3049</v>
      </c>
      <c r="J170" s="104" t="s">
        <v>3050</v>
      </c>
      <c r="K170" s="94" t="s">
        <v>3051</v>
      </c>
      <c r="L170" s="96">
        <v>44343</v>
      </c>
      <c r="M170" s="94" t="s">
        <v>3052</v>
      </c>
      <c r="N170" s="126">
        <v>43944</v>
      </c>
      <c r="O170" s="94" t="s">
        <v>24</v>
      </c>
      <c r="P170" s="94" t="s">
        <v>24</v>
      </c>
      <c r="Q170" s="94" t="s">
        <v>137</v>
      </c>
      <c r="R170" s="94" t="s">
        <v>408</v>
      </c>
      <c r="S170" s="94" t="s">
        <v>48</v>
      </c>
      <c r="T170" s="94" t="s">
        <v>23</v>
      </c>
      <c r="U170" s="94" t="s">
        <v>23</v>
      </c>
      <c r="V170" s="94">
        <v>48</v>
      </c>
      <c r="W170" s="94" t="s">
        <v>23</v>
      </c>
      <c r="X170" s="94" t="s">
        <v>3035</v>
      </c>
      <c r="Y170" s="94" t="s">
        <v>3036</v>
      </c>
      <c r="Z170" s="98" t="s">
        <v>3037</v>
      </c>
      <c r="AA170" s="94" t="s">
        <v>1384</v>
      </c>
      <c r="AB170" s="94" t="s">
        <v>1455</v>
      </c>
      <c r="AC170" s="94" t="s">
        <v>127</v>
      </c>
      <c r="AD170" s="94" t="s">
        <v>3038</v>
      </c>
      <c r="AE170" s="98" t="s">
        <v>26</v>
      </c>
      <c r="AF170" s="94" t="s">
        <v>137</v>
      </c>
      <c r="AG170" s="93" t="s">
        <v>1004</v>
      </c>
      <c r="AH170" s="94" t="s">
        <v>3039</v>
      </c>
      <c r="AI170" s="119" t="s">
        <v>22</v>
      </c>
      <c r="AJ170" s="94" t="s">
        <v>27</v>
      </c>
      <c r="AK170" s="94" t="s">
        <v>3040</v>
      </c>
      <c r="AL170" s="94">
        <v>1</v>
      </c>
      <c r="AM170" s="94" t="s">
        <v>1528</v>
      </c>
      <c r="AN170" s="94" t="s">
        <v>542</v>
      </c>
      <c r="AO170" s="94" t="s">
        <v>943</v>
      </c>
      <c r="AP170" s="94" t="s">
        <v>3063</v>
      </c>
      <c r="AQ170" s="94" t="s">
        <v>24</v>
      </c>
      <c r="AR170" s="94" t="s">
        <v>23</v>
      </c>
      <c r="AS170" s="94" t="s">
        <v>843</v>
      </c>
      <c r="AT170" s="94" t="s">
        <v>22</v>
      </c>
      <c r="AU170" s="106" t="s">
        <v>22</v>
      </c>
      <c r="AV170" s="94" t="s">
        <v>22</v>
      </c>
      <c r="AW170" s="94" t="s">
        <v>22</v>
      </c>
      <c r="AX170" s="94" t="s">
        <v>3041</v>
      </c>
      <c r="AY170" s="105" t="s">
        <v>3042</v>
      </c>
      <c r="AZ170" s="94" t="str">
        <f t="shared" ref="AZ170:AZ177" si="264">LEFT(AY170,FIND(" ", AY170)-1)</f>
        <v>1</v>
      </c>
      <c r="BA170" s="94" t="str">
        <f t="shared" ref="BA170:BA177" si="265">MID(LEFT(AY170,FIND("–",AY170)-1),FIND("(",AY170)+1,LEN(AY170))</f>
        <v>1</v>
      </c>
      <c r="BB170" s="94" t="str">
        <f t="shared" ref="BB170:BB177" si="266">MID(LEFT(AY170,FIND(")",AY170)-1),FIND("–",AY170)+1,LEN(AY170))</f>
        <v>2</v>
      </c>
      <c r="BC170" s="94">
        <v>10</v>
      </c>
      <c r="BD170" s="218" t="s">
        <v>3053</v>
      </c>
      <c r="BE170" s="94" t="str">
        <f t="shared" ref="BE170:BE177" si="267">LEFT(BD170,FIND(" ", BD170)-1)</f>
        <v>1,384</v>
      </c>
      <c r="BF170" s="94" t="str">
        <f t="shared" ref="BF170:BF177" si="268">MID(LEFT(BD170,FIND("–",BD170)-1),FIND("(",BD170)+1,LEN(BD170))</f>
        <v>666</v>
      </c>
      <c r="BG170" s="94" t="str">
        <f t="shared" ref="BG170:BG177" si="269">MID(LEFT(BD170,FIND(")",BD170)-1),FIND("–",BD170)+1,LEN(BD170))</f>
        <v>3,090</v>
      </c>
      <c r="BH170" s="94" t="s">
        <v>22</v>
      </c>
      <c r="BI170" s="98" t="s">
        <v>401</v>
      </c>
      <c r="BJ170" s="94" t="s">
        <v>26</v>
      </c>
      <c r="BK170" s="94" t="s">
        <v>22</v>
      </c>
      <c r="BL170" s="94" t="s">
        <v>22</v>
      </c>
      <c r="BM170" s="94" t="s">
        <v>22</v>
      </c>
      <c r="BN170" s="94" t="s">
        <v>22</v>
      </c>
      <c r="BO170" s="94" t="s">
        <v>22</v>
      </c>
      <c r="BP170" s="94" t="s">
        <v>22</v>
      </c>
      <c r="BQ170" s="94" t="s">
        <v>22</v>
      </c>
      <c r="BR170" s="94" t="s">
        <v>22</v>
      </c>
      <c r="BS170" s="94" t="s">
        <v>22</v>
      </c>
      <c r="BT170" s="94" t="s">
        <v>22</v>
      </c>
      <c r="BU170" s="94" t="s">
        <v>22</v>
      </c>
      <c r="BV170" s="94" t="s">
        <v>22</v>
      </c>
      <c r="BW170" s="94" t="s">
        <v>22</v>
      </c>
      <c r="BX170" s="94" t="s">
        <v>22</v>
      </c>
      <c r="BY170" s="94" t="s">
        <v>22</v>
      </c>
      <c r="BZ170" s="94" t="s">
        <v>22</v>
      </c>
      <c r="CA170" s="94" t="s">
        <v>22</v>
      </c>
      <c r="CB170" s="94" t="s">
        <v>22</v>
      </c>
      <c r="CC170" s="94" t="s">
        <v>22</v>
      </c>
      <c r="CD170" s="103" t="s">
        <v>22</v>
      </c>
      <c r="CE170" s="94" t="s">
        <v>22</v>
      </c>
      <c r="CF170" s="94" t="s">
        <v>22</v>
      </c>
      <c r="CG170" s="94" t="s">
        <v>22</v>
      </c>
      <c r="CH170" s="103" t="s">
        <v>26</v>
      </c>
      <c r="CI170" s="94" t="s">
        <v>22</v>
      </c>
      <c r="CJ170" s="94" t="s">
        <v>22</v>
      </c>
      <c r="CK170" s="94" t="s">
        <v>22</v>
      </c>
      <c r="CL170" s="94" t="s">
        <v>22</v>
      </c>
      <c r="CM170" s="94" t="s">
        <v>22</v>
      </c>
      <c r="CN170" s="94" t="s">
        <v>22</v>
      </c>
      <c r="CO170" s="94" t="s">
        <v>22</v>
      </c>
      <c r="CP170" s="94" t="s">
        <v>22</v>
      </c>
      <c r="CQ170" s="94" t="s">
        <v>22</v>
      </c>
      <c r="CR170" s="94" t="s">
        <v>22</v>
      </c>
      <c r="CS170" s="94" t="s">
        <v>22</v>
      </c>
      <c r="CT170" s="94" t="s">
        <v>22</v>
      </c>
      <c r="CU170" s="94" t="s">
        <v>22</v>
      </c>
      <c r="CV170" s="98" t="s">
        <v>22</v>
      </c>
      <c r="CW170" s="94" t="s">
        <v>3077</v>
      </c>
      <c r="CX170" s="94" t="s">
        <v>22</v>
      </c>
      <c r="CY170" s="94" t="s">
        <v>3079</v>
      </c>
      <c r="CZ170" s="98" t="s">
        <v>1261</v>
      </c>
      <c r="DA170" s="94" t="s">
        <v>68</v>
      </c>
    </row>
    <row r="171" spans="1:105" s="20" customFormat="1">
      <c r="A171" s="20" t="s">
        <v>3048</v>
      </c>
      <c r="L171" s="25"/>
      <c r="N171" s="200"/>
      <c r="Z171" s="25"/>
      <c r="AE171" s="25"/>
      <c r="AG171" s="10"/>
      <c r="AH171" s="10"/>
      <c r="AI171" s="25"/>
      <c r="AJ171" s="20" t="s">
        <v>27</v>
      </c>
      <c r="AK171" s="20" t="s">
        <v>477</v>
      </c>
      <c r="AL171" s="20">
        <v>2</v>
      </c>
      <c r="AM171" s="20" t="s">
        <v>1528</v>
      </c>
      <c r="AN171" s="20" t="s">
        <v>542</v>
      </c>
      <c r="AO171" s="11" t="s">
        <v>943</v>
      </c>
      <c r="AP171" s="11" t="s">
        <v>3063</v>
      </c>
      <c r="AQ171" s="20" t="s">
        <v>24</v>
      </c>
      <c r="AR171" s="20" t="s">
        <v>23</v>
      </c>
      <c r="AS171" s="20" t="s">
        <v>843</v>
      </c>
      <c r="AT171" s="20" t="s">
        <v>22</v>
      </c>
      <c r="AU171" s="201" t="s">
        <v>22</v>
      </c>
      <c r="AV171" s="20" t="s">
        <v>22</v>
      </c>
      <c r="AW171" s="20" t="s">
        <v>22</v>
      </c>
      <c r="AX171" s="20" t="s">
        <v>3041</v>
      </c>
      <c r="AY171" s="15" t="s">
        <v>3042</v>
      </c>
      <c r="AZ171" s="20" t="str">
        <f t="shared" si="264"/>
        <v>1</v>
      </c>
      <c r="BA171" s="20" t="str">
        <f t="shared" si="265"/>
        <v>1</v>
      </c>
      <c r="BB171" s="20" t="str">
        <f t="shared" si="266"/>
        <v>2</v>
      </c>
      <c r="BC171" s="20">
        <v>11</v>
      </c>
      <c r="BD171" s="15" t="s">
        <v>3054</v>
      </c>
      <c r="BE171" s="20" t="str">
        <f t="shared" si="267"/>
        <v>5,703</v>
      </c>
      <c r="BF171" s="20" t="str">
        <f t="shared" si="268"/>
        <v>3,281</v>
      </c>
      <c r="BG171" s="20" t="str">
        <f t="shared" si="269"/>
        <v>9,526</v>
      </c>
      <c r="BH171" s="20" t="s">
        <v>22</v>
      </c>
      <c r="BI171" s="25" t="s">
        <v>22</v>
      </c>
      <c r="CD171" s="155"/>
      <c r="CH171" s="155"/>
      <c r="CV171" s="25"/>
      <c r="CW171" s="20" t="s">
        <v>3062</v>
      </c>
      <c r="CZ171" s="25" t="s">
        <v>68</v>
      </c>
      <c r="DA171" s="20" t="s">
        <v>68</v>
      </c>
    </row>
    <row r="172" spans="1:105" s="20" customFormat="1">
      <c r="A172" s="20" t="s">
        <v>3048</v>
      </c>
      <c r="L172" s="25"/>
      <c r="N172" s="200"/>
      <c r="Z172" s="25"/>
      <c r="AE172" s="25"/>
      <c r="AI172" s="25"/>
      <c r="AJ172" s="20" t="s">
        <v>27</v>
      </c>
      <c r="AK172" s="20" t="s">
        <v>3043</v>
      </c>
      <c r="AL172" s="20">
        <v>3</v>
      </c>
      <c r="AM172" s="20" t="s">
        <v>1528</v>
      </c>
      <c r="AN172" s="20" t="s">
        <v>542</v>
      </c>
      <c r="AO172" s="11" t="s">
        <v>943</v>
      </c>
      <c r="AP172" s="11" t="s">
        <v>3063</v>
      </c>
      <c r="AQ172" s="20" t="s">
        <v>24</v>
      </c>
      <c r="AR172" s="20" t="s">
        <v>23</v>
      </c>
      <c r="AS172" s="20" t="s">
        <v>843</v>
      </c>
      <c r="AT172" s="20" t="s">
        <v>22</v>
      </c>
      <c r="AU172" s="201" t="s">
        <v>22</v>
      </c>
      <c r="AV172" s="20" t="s">
        <v>22</v>
      </c>
      <c r="AW172" s="20" t="s">
        <v>22</v>
      </c>
      <c r="AX172" s="20" t="s">
        <v>3041</v>
      </c>
      <c r="AY172" s="15" t="s">
        <v>3042</v>
      </c>
      <c r="AZ172" s="20" t="str">
        <f t="shared" si="264"/>
        <v>1</v>
      </c>
      <c r="BA172" s="20" t="str">
        <f t="shared" si="265"/>
        <v>1</v>
      </c>
      <c r="BB172" s="20" t="str">
        <f t="shared" si="266"/>
        <v>2</v>
      </c>
      <c r="BC172" s="20">
        <v>12</v>
      </c>
      <c r="BD172" s="15" t="s">
        <v>3055</v>
      </c>
      <c r="BE172" s="20" t="str">
        <f t="shared" si="267"/>
        <v>3,894</v>
      </c>
      <c r="BF172" s="20" t="str">
        <f t="shared" si="268"/>
        <v>2,380</v>
      </c>
      <c r="BG172" s="20" t="str">
        <f t="shared" si="269"/>
        <v>7,212</v>
      </c>
      <c r="BH172" s="20" t="s">
        <v>22</v>
      </c>
      <c r="BI172" s="25" t="s">
        <v>22</v>
      </c>
      <c r="CD172" s="155"/>
      <c r="CH172" s="155"/>
      <c r="CV172" s="25"/>
      <c r="CW172" s="20" t="s">
        <v>3064</v>
      </c>
      <c r="CZ172" s="25"/>
    </row>
    <row r="173" spans="1:105" s="20" customFormat="1">
      <c r="A173" s="20" t="s">
        <v>3048</v>
      </c>
      <c r="L173" s="25"/>
      <c r="N173" s="200"/>
      <c r="Z173" s="25"/>
      <c r="AE173" s="25"/>
      <c r="AI173" s="25"/>
      <c r="AJ173" s="20" t="s">
        <v>27</v>
      </c>
      <c r="AK173" s="20" t="s">
        <v>536</v>
      </c>
      <c r="AL173" s="20">
        <v>4</v>
      </c>
      <c r="AM173" s="20" t="s">
        <v>1528</v>
      </c>
      <c r="AN173" s="20" t="s">
        <v>542</v>
      </c>
      <c r="AO173" s="11" t="s">
        <v>943</v>
      </c>
      <c r="AP173" s="11" t="s">
        <v>3063</v>
      </c>
      <c r="AQ173" s="20" t="s">
        <v>24</v>
      </c>
      <c r="AR173" s="20" t="s">
        <v>23</v>
      </c>
      <c r="AS173" s="20" t="s">
        <v>843</v>
      </c>
      <c r="AT173" s="20" t="s">
        <v>22</v>
      </c>
      <c r="AU173" s="201" t="s">
        <v>22</v>
      </c>
      <c r="AV173" s="20" t="s">
        <v>22</v>
      </c>
      <c r="AW173" s="20" t="s">
        <v>22</v>
      </c>
      <c r="AX173" s="20" t="s">
        <v>3041</v>
      </c>
      <c r="AY173" s="15" t="s">
        <v>3042</v>
      </c>
      <c r="AZ173" s="20" t="str">
        <f t="shared" si="264"/>
        <v>1</v>
      </c>
      <c r="BA173" s="20" t="str">
        <f t="shared" si="265"/>
        <v>1</v>
      </c>
      <c r="BB173" s="20" t="str">
        <f t="shared" si="266"/>
        <v>2</v>
      </c>
      <c r="BC173" s="20">
        <v>12</v>
      </c>
      <c r="BD173" s="42" t="s">
        <v>3056</v>
      </c>
      <c r="BE173" s="20" t="str">
        <f t="shared" si="267"/>
        <v>5,550</v>
      </c>
      <c r="BF173" s="20" t="str">
        <f t="shared" si="268"/>
        <v>3,882</v>
      </c>
      <c r="BG173" s="20" t="str">
        <f t="shared" si="269"/>
        <v>8,014</v>
      </c>
      <c r="BH173" s="20" t="s">
        <v>22</v>
      </c>
      <c r="BI173" s="25" t="s">
        <v>22</v>
      </c>
      <c r="CD173" s="155"/>
      <c r="CH173" s="155"/>
      <c r="CV173" s="25"/>
      <c r="CW173" s="20" t="s">
        <v>3065</v>
      </c>
      <c r="CZ173" s="25"/>
    </row>
    <row r="174" spans="1:105" s="20" customFormat="1">
      <c r="A174" s="20" t="s">
        <v>3048</v>
      </c>
      <c r="L174" s="25"/>
      <c r="N174" s="200"/>
      <c r="Z174" s="25"/>
      <c r="AE174" s="25"/>
      <c r="AI174" s="25"/>
      <c r="AJ174" s="20" t="s">
        <v>27</v>
      </c>
      <c r="AK174" s="20" t="s">
        <v>3040</v>
      </c>
      <c r="AL174" s="20">
        <v>1</v>
      </c>
      <c r="AM174" s="20" t="s">
        <v>344</v>
      </c>
      <c r="AN174" s="20" t="s">
        <v>3061</v>
      </c>
      <c r="AO174" s="20" t="s">
        <v>2533</v>
      </c>
      <c r="AP174" s="20" t="s">
        <v>2534</v>
      </c>
      <c r="AQ174" s="20" t="s">
        <v>24</v>
      </c>
      <c r="AR174" s="20" t="s">
        <v>23</v>
      </c>
      <c r="AS174" s="20" t="s">
        <v>843</v>
      </c>
      <c r="AT174" s="17" t="s">
        <v>62</v>
      </c>
      <c r="AU174" s="51">
        <v>0.43</v>
      </c>
      <c r="AV174" s="20">
        <v>10</v>
      </c>
      <c r="AW174" s="20">
        <v>43</v>
      </c>
      <c r="AX174" s="20" t="s">
        <v>3041</v>
      </c>
      <c r="AY174" s="58" t="s">
        <v>66</v>
      </c>
      <c r="AZ174" s="20" t="str">
        <f t="shared" si="264"/>
        <v>10</v>
      </c>
      <c r="BA174" s="20" t="str">
        <f t="shared" si="265"/>
        <v>10</v>
      </c>
      <c r="BB174" s="20" t="str">
        <f t="shared" si="266"/>
        <v>10</v>
      </c>
      <c r="BC174" s="20">
        <v>10</v>
      </c>
      <c r="BD174" s="15" t="s">
        <v>3057</v>
      </c>
      <c r="BE174" s="20" t="str">
        <f t="shared" si="267"/>
        <v>26</v>
      </c>
      <c r="BF174" s="20" t="str">
        <f t="shared" si="268"/>
        <v>13</v>
      </c>
      <c r="BG174" s="20" t="str">
        <f t="shared" si="269"/>
        <v>48</v>
      </c>
      <c r="BH174" s="20" t="s">
        <v>22</v>
      </c>
      <c r="BI174" s="25" t="s">
        <v>22</v>
      </c>
      <c r="CD174" s="155"/>
      <c r="CH174" s="155"/>
      <c r="CV174" s="25"/>
      <c r="CW174" s="20" t="s">
        <v>3078</v>
      </c>
      <c r="CZ174" s="25"/>
    </row>
    <row r="175" spans="1:105" s="20" customFormat="1">
      <c r="A175" s="20" t="s">
        <v>3048</v>
      </c>
      <c r="L175" s="25"/>
      <c r="N175" s="200"/>
      <c r="Z175" s="25"/>
      <c r="AE175" s="25"/>
      <c r="AI175" s="25"/>
      <c r="AJ175" s="20" t="s">
        <v>27</v>
      </c>
      <c r="AK175" s="20" t="s">
        <v>477</v>
      </c>
      <c r="AL175" s="20">
        <v>2</v>
      </c>
      <c r="AM175" s="20" t="s">
        <v>344</v>
      </c>
      <c r="AN175" s="20" t="s">
        <v>3061</v>
      </c>
      <c r="AO175" s="20" t="s">
        <v>2533</v>
      </c>
      <c r="AP175" s="20" t="s">
        <v>2534</v>
      </c>
      <c r="AQ175" s="20" t="s">
        <v>24</v>
      </c>
      <c r="AR175" s="20" t="s">
        <v>23</v>
      </c>
      <c r="AS175" s="20" t="s">
        <v>843</v>
      </c>
      <c r="AT175" s="17" t="s">
        <v>62</v>
      </c>
      <c r="AU175" s="51">
        <v>1</v>
      </c>
      <c r="AV175" s="20">
        <v>11</v>
      </c>
      <c r="AW175" s="20">
        <v>100</v>
      </c>
      <c r="AX175" s="20" t="s">
        <v>3041</v>
      </c>
      <c r="AY175" s="58" t="s">
        <v>66</v>
      </c>
      <c r="AZ175" s="20" t="str">
        <f t="shared" si="264"/>
        <v>10</v>
      </c>
      <c r="BA175" s="20" t="str">
        <f t="shared" si="265"/>
        <v>10</v>
      </c>
      <c r="BB175" s="20" t="str">
        <f t="shared" si="266"/>
        <v>10</v>
      </c>
      <c r="BC175" s="20">
        <v>11</v>
      </c>
      <c r="BD175" s="15" t="s">
        <v>3058</v>
      </c>
      <c r="BE175" s="20" t="str">
        <f t="shared" si="267"/>
        <v>148</v>
      </c>
      <c r="BF175" s="20" t="str">
        <f t="shared" si="268"/>
        <v>98</v>
      </c>
      <c r="BG175" s="20" t="str">
        <f t="shared" si="269"/>
        <v>225</v>
      </c>
      <c r="BH175" s="20" t="s">
        <v>22</v>
      </c>
      <c r="BI175" s="25" t="s">
        <v>22</v>
      </c>
      <c r="CD175" s="155"/>
      <c r="CH175" s="155"/>
      <c r="CV175" s="25"/>
      <c r="CW175" s="20" t="s">
        <v>3044</v>
      </c>
      <c r="CZ175" s="25"/>
    </row>
    <row r="176" spans="1:105" s="20" customFormat="1">
      <c r="A176" s="20" t="s">
        <v>3048</v>
      </c>
      <c r="L176" s="25"/>
      <c r="N176" s="200"/>
      <c r="Z176" s="25"/>
      <c r="AE176" s="25"/>
      <c r="AI176" s="25"/>
      <c r="AJ176" s="20" t="s">
        <v>27</v>
      </c>
      <c r="AK176" s="20" t="s">
        <v>3043</v>
      </c>
      <c r="AL176" s="20">
        <v>3</v>
      </c>
      <c r="AM176" s="20" t="s">
        <v>344</v>
      </c>
      <c r="AN176" s="20" t="s">
        <v>3061</v>
      </c>
      <c r="AO176" s="20" t="s">
        <v>2533</v>
      </c>
      <c r="AP176" s="20" t="s">
        <v>2534</v>
      </c>
      <c r="AQ176" s="20" t="s">
        <v>24</v>
      </c>
      <c r="AR176" s="20" t="s">
        <v>23</v>
      </c>
      <c r="AS176" s="20" t="s">
        <v>843</v>
      </c>
      <c r="AT176" s="17" t="s">
        <v>62</v>
      </c>
      <c r="AU176" s="51">
        <v>0.81</v>
      </c>
      <c r="AV176" s="20">
        <v>12</v>
      </c>
      <c r="AW176" s="20">
        <v>81</v>
      </c>
      <c r="AX176" s="20" t="s">
        <v>3041</v>
      </c>
      <c r="AY176" s="58" t="s">
        <v>66</v>
      </c>
      <c r="AZ176" s="20" t="str">
        <f t="shared" si="264"/>
        <v>10</v>
      </c>
      <c r="BA176" s="20" t="str">
        <f t="shared" si="265"/>
        <v>10</v>
      </c>
      <c r="BB176" s="20" t="str">
        <f t="shared" si="266"/>
        <v>10</v>
      </c>
      <c r="BC176" s="20">
        <v>12</v>
      </c>
      <c r="BD176" s="15" t="s">
        <v>3059</v>
      </c>
      <c r="BE176" s="20" t="str">
        <f t="shared" si="267"/>
        <v>86</v>
      </c>
      <c r="BF176" s="20" t="str">
        <f t="shared" si="268"/>
        <v>45</v>
      </c>
      <c r="BG176" s="20" t="str">
        <f t="shared" si="269"/>
        <v>168</v>
      </c>
      <c r="BH176" s="20" t="s">
        <v>22</v>
      </c>
      <c r="BI176" s="25" t="s">
        <v>22</v>
      </c>
      <c r="CD176" s="155"/>
      <c r="CH176" s="155"/>
      <c r="CV176" s="25"/>
      <c r="CZ176" s="25"/>
    </row>
    <row r="177" spans="1:104" s="20" customFormat="1">
      <c r="A177" s="20" t="s">
        <v>3048</v>
      </c>
      <c r="L177" s="25"/>
      <c r="N177" s="200"/>
      <c r="Z177" s="25"/>
      <c r="AE177" s="25"/>
      <c r="AI177" s="25"/>
      <c r="AJ177" s="20" t="s">
        <v>27</v>
      </c>
      <c r="AK177" s="20" t="s">
        <v>536</v>
      </c>
      <c r="AL177" s="20">
        <v>4</v>
      </c>
      <c r="AM177" s="20" t="s">
        <v>344</v>
      </c>
      <c r="AN177" s="20" t="s">
        <v>3061</v>
      </c>
      <c r="AO177" s="20" t="s">
        <v>2533</v>
      </c>
      <c r="AP177" s="20" t="s">
        <v>2534</v>
      </c>
      <c r="AQ177" s="20" t="s">
        <v>24</v>
      </c>
      <c r="AR177" s="20" t="s">
        <v>23</v>
      </c>
      <c r="AS177" s="20" t="s">
        <v>843</v>
      </c>
      <c r="AT177" s="17" t="s">
        <v>62</v>
      </c>
      <c r="AU177" s="51">
        <v>1</v>
      </c>
      <c r="AV177" s="20">
        <v>12</v>
      </c>
      <c r="AW177" s="20">
        <v>100</v>
      </c>
      <c r="AX177" s="20" t="s">
        <v>3041</v>
      </c>
      <c r="AY177" s="58" t="s">
        <v>66</v>
      </c>
      <c r="AZ177" s="20" t="str">
        <f t="shared" si="264"/>
        <v>10</v>
      </c>
      <c r="BA177" s="20" t="str">
        <f t="shared" si="265"/>
        <v>10</v>
      </c>
      <c r="BB177" s="20" t="str">
        <f t="shared" si="266"/>
        <v>10</v>
      </c>
      <c r="BC177" s="20">
        <v>12</v>
      </c>
      <c r="BD177" s="15" t="s">
        <v>3060</v>
      </c>
      <c r="BE177" s="20" t="str">
        <f t="shared" si="267"/>
        <v>133</v>
      </c>
      <c r="BF177" s="20" t="str">
        <f t="shared" si="268"/>
        <v>95</v>
      </c>
      <c r="BG177" s="20" t="str">
        <f t="shared" si="269"/>
        <v>197</v>
      </c>
      <c r="BH177" s="20" t="s">
        <v>22</v>
      </c>
      <c r="BI177" s="25" t="s">
        <v>22</v>
      </c>
      <c r="CD177" s="155"/>
      <c r="CH177" s="155"/>
      <c r="CV177" s="25"/>
      <c r="CZ177" s="25"/>
    </row>
    <row r="178" spans="1:104" s="20" customFormat="1">
      <c r="A178" s="20" t="s">
        <v>3048</v>
      </c>
      <c r="L178" s="25"/>
      <c r="N178" s="200"/>
      <c r="Z178" s="25"/>
      <c r="AE178" s="25"/>
      <c r="AI178" s="25"/>
      <c r="AJ178" s="20" t="s">
        <v>60</v>
      </c>
      <c r="AK178" s="20" t="s">
        <v>3040</v>
      </c>
      <c r="AL178" s="20">
        <v>1</v>
      </c>
      <c r="AM178" s="20" t="s">
        <v>3066</v>
      </c>
      <c r="AN178" s="20" t="s">
        <v>420</v>
      </c>
      <c r="AO178" s="20" t="s">
        <v>423</v>
      </c>
      <c r="AP178" s="20" t="s">
        <v>947</v>
      </c>
      <c r="AQ178" s="20" t="s">
        <v>23</v>
      </c>
      <c r="AR178" s="20" t="s">
        <v>24</v>
      </c>
      <c r="AS178" s="20" t="s">
        <v>2787</v>
      </c>
      <c r="AT178" s="20" t="s">
        <v>422</v>
      </c>
      <c r="AU178" s="86" t="s">
        <v>637</v>
      </c>
      <c r="AV178" s="20" t="str">
        <f t="shared" ref="AV178:AV185" si="270">MID(LEFT(AU178,FIND(" (",AU178)-1),FIND("/",AU178)+1,LEN(AU178))</f>
        <v>9</v>
      </c>
      <c r="AW178" s="202" t="str">
        <f t="shared" ref="AW178:AW185" si="271">MID(LEFT(AU178,FIND("%",AU178)-1),FIND("(",AU178)+1,LEN(AU178))</f>
        <v>100</v>
      </c>
      <c r="AX178" s="20" t="s">
        <v>22</v>
      </c>
      <c r="AY178" s="20" t="s">
        <v>22</v>
      </c>
      <c r="AZ178" s="20" t="s">
        <v>22</v>
      </c>
      <c r="BA178" s="20" t="s">
        <v>22</v>
      </c>
      <c r="BB178" s="20" t="s">
        <v>22</v>
      </c>
      <c r="BC178" s="20" t="s">
        <v>22</v>
      </c>
      <c r="BD178" s="20" t="s">
        <v>22</v>
      </c>
      <c r="BE178" s="20" t="s">
        <v>22</v>
      </c>
      <c r="BF178" s="20" t="s">
        <v>22</v>
      </c>
      <c r="BG178" s="20" t="s">
        <v>22</v>
      </c>
      <c r="BH178" s="20" t="s">
        <v>22</v>
      </c>
      <c r="BI178" s="25" t="s">
        <v>22</v>
      </c>
      <c r="CD178" s="155"/>
      <c r="CH178" s="155"/>
      <c r="CV178" s="25"/>
      <c r="CZ178" s="25"/>
    </row>
    <row r="179" spans="1:104" s="20" customFormat="1">
      <c r="A179" s="20" t="s">
        <v>3048</v>
      </c>
      <c r="L179" s="25"/>
      <c r="N179" s="200"/>
      <c r="Z179" s="25"/>
      <c r="AE179" s="25"/>
      <c r="AI179" s="25"/>
      <c r="AJ179" s="20" t="s">
        <v>60</v>
      </c>
      <c r="AK179" s="20" t="s">
        <v>477</v>
      </c>
      <c r="AL179" s="20">
        <v>2</v>
      </c>
      <c r="AM179" s="20" t="s">
        <v>3066</v>
      </c>
      <c r="AN179" s="20" t="s">
        <v>420</v>
      </c>
      <c r="AO179" s="20" t="s">
        <v>423</v>
      </c>
      <c r="AP179" s="20" t="s">
        <v>947</v>
      </c>
      <c r="AQ179" s="20" t="s">
        <v>23</v>
      </c>
      <c r="AR179" s="20" t="s">
        <v>24</v>
      </c>
      <c r="AS179" s="20" t="s">
        <v>2787</v>
      </c>
      <c r="AT179" s="20" t="s">
        <v>422</v>
      </c>
      <c r="AU179" s="86" t="s">
        <v>637</v>
      </c>
      <c r="AV179" s="20" t="str">
        <f t="shared" si="270"/>
        <v>9</v>
      </c>
      <c r="AW179" s="202" t="str">
        <f t="shared" si="271"/>
        <v>100</v>
      </c>
      <c r="AX179" s="20" t="s">
        <v>22</v>
      </c>
      <c r="AY179" s="20" t="s">
        <v>22</v>
      </c>
      <c r="AZ179" s="20" t="s">
        <v>22</v>
      </c>
      <c r="BA179" s="20" t="s">
        <v>22</v>
      </c>
      <c r="BB179" s="20" t="s">
        <v>22</v>
      </c>
      <c r="BC179" s="20" t="s">
        <v>22</v>
      </c>
      <c r="BD179" s="20" t="s">
        <v>22</v>
      </c>
      <c r="BE179" s="20" t="s">
        <v>22</v>
      </c>
      <c r="BF179" s="20" t="s">
        <v>22</v>
      </c>
      <c r="BG179" s="20" t="s">
        <v>22</v>
      </c>
      <c r="BH179" s="20" t="s">
        <v>22</v>
      </c>
      <c r="BI179" s="25" t="s">
        <v>22</v>
      </c>
      <c r="CD179" s="155"/>
      <c r="CH179" s="155"/>
      <c r="CV179" s="25"/>
      <c r="CZ179" s="25"/>
    </row>
    <row r="180" spans="1:104" s="20" customFormat="1">
      <c r="A180" s="20" t="s">
        <v>3048</v>
      </c>
      <c r="L180" s="25"/>
      <c r="N180" s="200"/>
      <c r="Z180" s="25"/>
      <c r="AE180" s="25"/>
      <c r="AI180" s="25"/>
      <c r="AJ180" s="20" t="s">
        <v>60</v>
      </c>
      <c r="AK180" s="20" t="s">
        <v>3043</v>
      </c>
      <c r="AL180" s="20">
        <v>3</v>
      </c>
      <c r="AM180" s="20" t="s">
        <v>3066</v>
      </c>
      <c r="AN180" s="20" t="s">
        <v>420</v>
      </c>
      <c r="AO180" s="20" t="s">
        <v>423</v>
      </c>
      <c r="AP180" s="20" t="s">
        <v>947</v>
      </c>
      <c r="AQ180" s="20" t="s">
        <v>23</v>
      </c>
      <c r="AR180" s="20" t="s">
        <v>24</v>
      </c>
      <c r="AS180" s="20" t="s">
        <v>2787</v>
      </c>
      <c r="AT180" s="20" t="s">
        <v>422</v>
      </c>
      <c r="AU180" s="86" t="s">
        <v>637</v>
      </c>
      <c r="AV180" s="20" t="str">
        <f t="shared" si="270"/>
        <v>9</v>
      </c>
      <c r="AW180" s="202" t="str">
        <f t="shared" si="271"/>
        <v>100</v>
      </c>
      <c r="AX180" s="20" t="s">
        <v>22</v>
      </c>
      <c r="AY180" s="20" t="s">
        <v>22</v>
      </c>
      <c r="AZ180" s="20" t="s">
        <v>22</v>
      </c>
      <c r="BA180" s="20" t="s">
        <v>22</v>
      </c>
      <c r="BB180" s="20" t="s">
        <v>22</v>
      </c>
      <c r="BC180" s="20" t="s">
        <v>22</v>
      </c>
      <c r="BD180" s="20" t="s">
        <v>22</v>
      </c>
      <c r="BE180" s="20" t="s">
        <v>22</v>
      </c>
      <c r="BF180" s="20" t="s">
        <v>22</v>
      </c>
      <c r="BG180" s="20" t="s">
        <v>22</v>
      </c>
      <c r="BH180" s="20" t="s">
        <v>22</v>
      </c>
      <c r="BI180" s="25" t="s">
        <v>22</v>
      </c>
      <c r="CD180" s="155"/>
      <c r="CH180" s="155"/>
      <c r="CV180" s="25"/>
      <c r="CZ180" s="25"/>
    </row>
    <row r="181" spans="1:104" s="20" customFormat="1">
      <c r="A181" s="20" t="s">
        <v>3048</v>
      </c>
      <c r="L181" s="25"/>
      <c r="N181" s="200"/>
      <c r="Z181" s="25"/>
      <c r="AE181" s="25"/>
      <c r="AI181" s="25"/>
      <c r="AJ181" s="20" t="s">
        <v>60</v>
      </c>
      <c r="AK181" s="20" t="s">
        <v>536</v>
      </c>
      <c r="AL181" s="20">
        <v>4</v>
      </c>
      <c r="AM181" s="20" t="s">
        <v>3066</v>
      </c>
      <c r="AN181" s="20" t="s">
        <v>420</v>
      </c>
      <c r="AO181" s="20" t="s">
        <v>423</v>
      </c>
      <c r="AP181" s="20" t="s">
        <v>947</v>
      </c>
      <c r="AQ181" s="20" t="s">
        <v>23</v>
      </c>
      <c r="AR181" s="20" t="s">
        <v>24</v>
      </c>
      <c r="AS181" s="20" t="s">
        <v>2787</v>
      </c>
      <c r="AT181" s="20" t="s">
        <v>422</v>
      </c>
      <c r="AU181" s="86" t="s">
        <v>3045</v>
      </c>
      <c r="AV181" s="20" t="str">
        <f t="shared" si="270"/>
        <v>10</v>
      </c>
      <c r="AW181" s="202" t="str">
        <f t="shared" si="271"/>
        <v>90</v>
      </c>
      <c r="AX181" s="20" t="s">
        <v>22</v>
      </c>
      <c r="AY181" s="20" t="s">
        <v>22</v>
      </c>
      <c r="AZ181" s="20" t="s">
        <v>22</v>
      </c>
      <c r="BA181" s="20" t="s">
        <v>22</v>
      </c>
      <c r="BB181" s="20" t="s">
        <v>22</v>
      </c>
      <c r="BC181" s="20" t="s">
        <v>22</v>
      </c>
      <c r="BD181" s="20" t="s">
        <v>22</v>
      </c>
      <c r="BE181" s="20" t="s">
        <v>22</v>
      </c>
      <c r="BF181" s="20" t="s">
        <v>22</v>
      </c>
      <c r="BG181" s="20" t="s">
        <v>22</v>
      </c>
      <c r="BH181" s="20" t="s">
        <v>22</v>
      </c>
      <c r="BI181" s="25" t="s">
        <v>22</v>
      </c>
      <c r="CD181" s="155"/>
      <c r="CH181" s="155"/>
      <c r="CV181" s="25"/>
      <c r="CZ181" s="25"/>
    </row>
    <row r="182" spans="1:104" s="20" customFormat="1">
      <c r="A182" s="20" t="s">
        <v>3048</v>
      </c>
      <c r="L182" s="25"/>
      <c r="N182" s="200"/>
      <c r="Z182" s="25"/>
      <c r="AE182" s="25"/>
      <c r="AI182" s="25"/>
      <c r="AJ182" s="20" t="s">
        <v>60</v>
      </c>
      <c r="AK182" s="20" t="s">
        <v>3040</v>
      </c>
      <c r="AL182" s="20">
        <v>1</v>
      </c>
      <c r="AM182" s="20" t="s">
        <v>3067</v>
      </c>
      <c r="AN182" s="20" t="s">
        <v>421</v>
      </c>
      <c r="AO182" s="20" t="s">
        <v>423</v>
      </c>
      <c r="AP182" s="20" t="s">
        <v>947</v>
      </c>
      <c r="AQ182" s="20" t="s">
        <v>23</v>
      </c>
      <c r="AR182" s="20" t="s">
        <v>24</v>
      </c>
      <c r="AS182" s="20" t="s">
        <v>2787</v>
      </c>
      <c r="AT182" s="20" t="s">
        <v>422</v>
      </c>
      <c r="AU182" s="86" t="s">
        <v>3046</v>
      </c>
      <c r="AV182" s="20" t="str">
        <f t="shared" si="270"/>
        <v>9</v>
      </c>
      <c r="AW182" s="202" t="str">
        <f t="shared" si="271"/>
        <v>78</v>
      </c>
      <c r="AX182" s="20" t="s">
        <v>22</v>
      </c>
      <c r="AY182" s="20" t="s">
        <v>22</v>
      </c>
      <c r="AZ182" s="20" t="s">
        <v>22</v>
      </c>
      <c r="BA182" s="20" t="s">
        <v>22</v>
      </c>
      <c r="BB182" s="20" t="s">
        <v>22</v>
      </c>
      <c r="BC182" s="20" t="s">
        <v>22</v>
      </c>
      <c r="BD182" s="20" t="s">
        <v>22</v>
      </c>
      <c r="BE182" s="20" t="s">
        <v>22</v>
      </c>
      <c r="BF182" s="20" t="s">
        <v>22</v>
      </c>
      <c r="BG182" s="20" t="s">
        <v>22</v>
      </c>
      <c r="BH182" s="20" t="s">
        <v>22</v>
      </c>
      <c r="BI182" s="25" t="s">
        <v>22</v>
      </c>
      <c r="CD182" s="155"/>
      <c r="CH182" s="155"/>
      <c r="CV182" s="25"/>
      <c r="CZ182" s="25"/>
    </row>
    <row r="183" spans="1:104" s="20" customFormat="1">
      <c r="A183" s="20" t="s">
        <v>3048</v>
      </c>
      <c r="L183" s="25"/>
      <c r="N183" s="200"/>
      <c r="Z183" s="25"/>
      <c r="AE183" s="25"/>
      <c r="AI183" s="25"/>
      <c r="AJ183" s="20" t="s">
        <v>60</v>
      </c>
      <c r="AK183" s="20" t="s">
        <v>477</v>
      </c>
      <c r="AL183" s="20">
        <v>2</v>
      </c>
      <c r="AM183" s="20" t="s">
        <v>3067</v>
      </c>
      <c r="AN183" s="20" t="s">
        <v>421</v>
      </c>
      <c r="AO183" s="20" t="s">
        <v>423</v>
      </c>
      <c r="AP183" s="20" t="s">
        <v>947</v>
      </c>
      <c r="AQ183" s="20" t="s">
        <v>23</v>
      </c>
      <c r="AR183" s="20" t="s">
        <v>24</v>
      </c>
      <c r="AS183" s="20" t="s">
        <v>2787</v>
      </c>
      <c r="AT183" s="20" t="s">
        <v>422</v>
      </c>
      <c r="AU183" s="86" t="s">
        <v>637</v>
      </c>
      <c r="AV183" s="20" t="str">
        <f t="shared" si="270"/>
        <v>9</v>
      </c>
      <c r="AW183" s="202" t="str">
        <f t="shared" si="271"/>
        <v>100</v>
      </c>
      <c r="AX183" s="20" t="s">
        <v>22</v>
      </c>
      <c r="AY183" s="20" t="s">
        <v>22</v>
      </c>
      <c r="AZ183" s="20" t="s">
        <v>22</v>
      </c>
      <c r="BA183" s="20" t="s">
        <v>22</v>
      </c>
      <c r="BB183" s="20" t="s">
        <v>22</v>
      </c>
      <c r="BC183" s="20" t="s">
        <v>22</v>
      </c>
      <c r="BD183" s="20" t="s">
        <v>22</v>
      </c>
      <c r="BE183" s="20" t="s">
        <v>22</v>
      </c>
      <c r="BF183" s="20" t="s">
        <v>22</v>
      </c>
      <c r="BG183" s="20" t="s">
        <v>22</v>
      </c>
      <c r="BH183" s="20" t="s">
        <v>22</v>
      </c>
      <c r="BI183" s="25" t="s">
        <v>22</v>
      </c>
      <c r="CD183" s="155"/>
      <c r="CH183" s="155"/>
      <c r="CV183" s="25"/>
      <c r="CZ183" s="25"/>
    </row>
    <row r="184" spans="1:104" s="20" customFormat="1">
      <c r="A184" s="20" t="s">
        <v>3048</v>
      </c>
      <c r="L184" s="25"/>
      <c r="N184" s="200"/>
      <c r="Z184" s="25"/>
      <c r="AE184" s="25"/>
      <c r="AI184" s="25"/>
      <c r="AJ184" s="20" t="s">
        <v>60</v>
      </c>
      <c r="AK184" s="20" t="s">
        <v>3043</v>
      </c>
      <c r="AL184" s="20">
        <v>3</v>
      </c>
      <c r="AM184" s="20" t="s">
        <v>3067</v>
      </c>
      <c r="AN184" s="20" t="s">
        <v>421</v>
      </c>
      <c r="AO184" s="20" t="s">
        <v>423</v>
      </c>
      <c r="AP184" s="20" t="s">
        <v>947</v>
      </c>
      <c r="AQ184" s="20" t="s">
        <v>23</v>
      </c>
      <c r="AR184" s="20" t="s">
        <v>24</v>
      </c>
      <c r="AS184" s="20" t="s">
        <v>2787</v>
      </c>
      <c r="AT184" s="20" t="s">
        <v>422</v>
      </c>
      <c r="AU184" s="86" t="s">
        <v>3046</v>
      </c>
      <c r="AV184" s="20" t="str">
        <f t="shared" si="270"/>
        <v>9</v>
      </c>
      <c r="AW184" s="202" t="str">
        <f t="shared" si="271"/>
        <v>78</v>
      </c>
      <c r="AX184" s="20" t="s">
        <v>22</v>
      </c>
      <c r="AY184" s="20" t="s">
        <v>22</v>
      </c>
      <c r="AZ184" s="20" t="s">
        <v>22</v>
      </c>
      <c r="BA184" s="20" t="s">
        <v>22</v>
      </c>
      <c r="BB184" s="20" t="s">
        <v>22</v>
      </c>
      <c r="BC184" s="20" t="s">
        <v>22</v>
      </c>
      <c r="BD184" s="20" t="s">
        <v>22</v>
      </c>
      <c r="BE184" s="20" t="s">
        <v>22</v>
      </c>
      <c r="BF184" s="20" t="s">
        <v>22</v>
      </c>
      <c r="BG184" s="20" t="s">
        <v>22</v>
      </c>
      <c r="BH184" s="20" t="s">
        <v>22</v>
      </c>
      <c r="BI184" s="25" t="s">
        <v>22</v>
      </c>
      <c r="CD184" s="155"/>
      <c r="CH184" s="155"/>
      <c r="CV184" s="25"/>
      <c r="CZ184" s="25"/>
    </row>
    <row r="185" spans="1:104" s="20" customFormat="1">
      <c r="A185" s="20" t="s">
        <v>3048</v>
      </c>
      <c r="L185" s="25"/>
      <c r="N185" s="200"/>
      <c r="Z185" s="25"/>
      <c r="AE185" s="25"/>
      <c r="AI185" s="25"/>
      <c r="AJ185" s="20" t="s">
        <v>60</v>
      </c>
      <c r="AK185" s="20" t="s">
        <v>536</v>
      </c>
      <c r="AL185" s="20">
        <v>4</v>
      </c>
      <c r="AM185" s="20" t="s">
        <v>3067</v>
      </c>
      <c r="AN185" s="20" t="s">
        <v>421</v>
      </c>
      <c r="AO185" s="20" t="s">
        <v>423</v>
      </c>
      <c r="AP185" s="20" t="s">
        <v>947</v>
      </c>
      <c r="AQ185" s="20" t="s">
        <v>23</v>
      </c>
      <c r="AR185" s="20" t="s">
        <v>24</v>
      </c>
      <c r="AS185" s="20" t="s">
        <v>2787</v>
      </c>
      <c r="AT185" s="20" t="s">
        <v>422</v>
      </c>
      <c r="AU185" s="86" t="s">
        <v>3045</v>
      </c>
      <c r="AV185" s="20" t="str">
        <f t="shared" si="270"/>
        <v>10</v>
      </c>
      <c r="AW185" s="202" t="str">
        <f t="shared" si="271"/>
        <v>90</v>
      </c>
      <c r="AX185" s="20" t="s">
        <v>22</v>
      </c>
      <c r="AY185" s="20" t="s">
        <v>22</v>
      </c>
      <c r="AZ185" s="20" t="s">
        <v>22</v>
      </c>
      <c r="BA185" s="20" t="s">
        <v>22</v>
      </c>
      <c r="BB185" s="20" t="s">
        <v>22</v>
      </c>
      <c r="BC185" s="20" t="s">
        <v>22</v>
      </c>
      <c r="BD185" s="20" t="s">
        <v>22</v>
      </c>
      <c r="BE185" s="20" t="s">
        <v>22</v>
      </c>
      <c r="BF185" s="20" t="s">
        <v>22</v>
      </c>
      <c r="BG185" s="20" t="s">
        <v>22</v>
      </c>
      <c r="BH185" s="20" t="s">
        <v>22</v>
      </c>
      <c r="BI185" s="25" t="s">
        <v>22</v>
      </c>
      <c r="CD185" s="155"/>
      <c r="CH185" s="155"/>
      <c r="CV185" s="25"/>
      <c r="CZ185" s="25"/>
    </row>
    <row r="186" spans="1:104" s="20" customFormat="1">
      <c r="A186" s="20" t="s">
        <v>3048</v>
      </c>
      <c r="L186" s="25"/>
      <c r="N186" s="200"/>
      <c r="Z186" s="25"/>
      <c r="AE186" s="25"/>
      <c r="AI186" s="25"/>
      <c r="AJ186" s="20" t="s">
        <v>60</v>
      </c>
      <c r="AK186" s="20" t="s">
        <v>3040</v>
      </c>
      <c r="AL186" s="20">
        <v>1</v>
      </c>
      <c r="AM186" s="11" t="s">
        <v>3068</v>
      </c>
      <c r="AN186" s="20" t="s">
        <v>3047</v>
      </c>
      <c r="AO186" s="20" t="s">
        <v>3080</v>
      </c>
      <c r="AP186" s="20" t="s">
        <v>3082</v>
      </c>
      <c r="AQ186" s="20" t="s">
        <v>24</v>
      </c>
      <c r="AR186" s="20" t="s">
        <v>24</v>
      </c>
      <c r="AS186" s="20" t="s">
        <v>2787</v>
      </c>
      <c r="AT186" s="20" t="s">
        <v>22</v>
      </c>
      <c r="AU186" s="201" t="s">
        <v>22</v>
      </c>
      <c r="AV186" s="20" t="s">
        <v>22</v>
      </c>
      <c r="AW186" s="20" t="s">
        <v>22</v>
      </c>
      <c r="AX186" s="20" t="s">
        <v>22</v>
      </c>
      <c r="AY186" s="20" t="s">
        <v>22</v>
      </c>
      <c r="AZ186" s="20" t="s">
        <v>22</v>
      </c>
      <c r="BA186" s="20" t="s">
        <v>22</v>
      </c>
      <c r="BB186" s="20" t="s">
        <v>22</v>
      </c>
      <c r="BC186" s="20">
        <v>8</v>
      </c>
      <c r="BD186" s="15" t="s">
        <v>3070</v>
      </c>
      <c r="BE186" s="20" t="str">
        <f t="shared" ref="BE186:BE193" si="272">LEFT(BD186,FIND(" ", BD186)-1)</f>
        <v>30</v>
      </c>
      <c r="BF186" s="20" t="str">
        <f t="shared" ref="BF186:BF193" si="273">MID(LEFT(BD186,FIND("–",BD186)-1),FIND("(",BD186)+1,LEN(BD186))</f>
        <v>18</v>
      </c>
      <c r="BG186" s="20" t="str">
        <f t="shared" ref="BG186:BG193" si="274">MID(LEFT(BD186,FIND(")",BD186)-1),FIND("–",BD186)+1,LEN(BD186))</f>
        <v>40</v>
      </c>
      <c r="BH186" s="20">
        <v>100</v>
      </c>
      <c r="BI186" s="25" t="s">
        <v>22</v>
      </c>
      <c r="CD186" s="155"/>
      <c r="CH186" s="155"/>
      <c r="CV186" s="25"/>
      <c r="CZ186" s="25"/>
    </row>
    <row r="187" spans="1:104" s="20" customFormat="1">
      <c r="A187" s="20" t="s">
        <v>3048</v>
      </c>
      <c r="L187" s="25"/>
      <c r="N187" s="200"/>
      <c r="Z187" s="25"/>
      <c r="AE187" s="25"/>
      <c r="AI187" s="25"/>
      <c r="AJ187" s="20" t="s">
        <v>60</v>
      </c>
      <c r="AK187" s="20" t="s">
        <v>477</v>
      </c>
      <c r="AL187" s="20">
        <v>2</v>
      </c>
      <c r="AM187" s="11" t="s">
        <v>3068</v>
      </c>
      <c r="AN187" s="20" t="s">
        <v>3047</v>
      </c>
      <c r="AO187" s="20" t="s">
        <v>3080</v>
      </c>
      <c r="AP187" s="20" t="s">
        <v>3082</v>
      </c>
      <c r="AQ187" s="20" t="s">
        <v>24</v>
      </c>
      <c r="AR187" s="20" t="s">
        <v>24</v>
      </c>
      <c r="AS187" s="20" t="s">
        <v>2787</v>
      </c>
      <c r="AT187" s="20" t="s">
        <v>22</v>
      </c>
      <c r="AU187" s="201" t="s">
        <v>22</v>
      </c>
      <c r="AV187" s="20" t="s">
        <v>22</v>
      </c>
      <c r="AW187" s="20" t="s">
        <v>22</v>
      </c>
      <c r="AX187" s="20" t="s">
        <v>22</v>
      </c>
      <c r="AY187" s="20" t="s">
        <v>22</v>
      </c>
      <c r="AZ187" s="20" t="s">
        <v>22</v>
      </c>
      <c r="BA187" s="20" t="s">
        <v>22</v>
      </c>
      <c r="BB187" s="20" t="s">
        <v>22</v>
      </c>
      <c r="BC187" s="20">
        <v>11</v>
      </c>
      <c r="BD187" s="15" t="s">
        <v>3071</v>
      </c>
      <c r="BE187" s="20" t="str">
        <f t="shared" si="272"/>
        <v>42</v>
      </c>
      <c r="BF187" s="20" t="str">
        <f t="shared" si="273"/>
        <v>36</v>
      </c>
      <c r="BG187" s="20" t="str">
        <f t="shared" si="274"/>
        <v>48</v>
      </c>
      <c r="BH187" s="20">
        <v>100</v>
      </c>
      <c r="BI187" s="25" t="s">
        <v>22</v>
      </c>
      <c r="CD187" s="155"/>
      <c r="CH187" s="155"/>
      <c r="CV187" s="25"/>
      <c r="CZ187" s="25"/>
    </row>
    <row r="188" spans="1:104" s="20" customFormat="1">
      <c r="A188" s="20" t="s">
        <v>3048</v>
      </c>
      <c r="L188" s="25"/>
      <c r="N188" s="200"/>
      <c r="Z188" s="25"/>
      <c r="AE188" s="25"/>
      <c r="AI188" s="25"/>
      <c r="AJ188" s="20" t="s">
        <v>60</v>
      </c>
      <c r="AK188" s="20" t="s">
        <v>3043</v>
      </c>
      <c r="AL188" s="20">
        <v>3</v>
      </c>
      <c r="AM188" s="11" t="s">
        <v>3068</v>
      </c>
      <c r="AN188" s="20" t="s">
        <v>3047</v>
      </c>
      <c r="AO188" s="20" t="s">
        <v>3080</v>
      </c>
      <c r="AP188" s="20" t="s">
        <v>3082</v>
      </c>
      <c r="AQ188" s="20" t="s">
        <v>24</v>
      </c>
      <c r="AR188" s="20" t="s">
        <v>24</v>
      </c>
      <c r="AS188" s="20" t="s">
        <v>2787</v>
      </c>
      <c r="AT188" s="20" t="s">
        <v>22</v>
      </c>
      <c r="AU188" s="201" t="s">
        <v>22</v>
      </c>
      <c r="AV188" s="20" t="s">
        <v>22</v>
      </c>
      <c r="AW188" s="20" t="s">
        <v>22</v>
      </c>
      <c r="AX188" s="20" t="s">
        <v>22</v>
      </c>
      <c r="AY188" s="20" t="s">
        <v>22</v>
      </c>
      <c r="AZ188" s="20" t="s">
        <v>22</v>
      </c>
      <c r="BA188" s="20" t="s">
        <v>22</v>
      </c>
      <c r="BB188" s="20" t="s">
        <v>22</v>
      </c>
      <c r="BC188" s="20">
        <v>11</v>
      </c>
      <c r="BD188" s="15" t="s">
        <v>2063</v>
      </c>
      <c r="BE188" s="20" t="str">
        <f t="shared" si="272"/>
        <v>40</v>
      </c>
      <c r="BF188" s="20" t="str">
        <f t="shared" si="273"/>
        <v>35</v>
      </c>
      <c r="BG188" s="20" t="str">
        <f t="shared" si="274"/>
        <v>46</v>
      </c>
      <c r="BH188" s="20">
        <v>100</v>
      </c>
      <c r="BI188" s="25" t="s">
        <v>22</v>
      </c>
      <c r="CD188" s="155"/>
      <c r="CH188" s="155"/>
      <c r="CV188" s="25"/>
      <c r="CZ188" s="25"/>
    </row>
    <row r="189" spans="1:104" s="20" customFormat="1">
      <c r="A189" s="20" t="s">
        <v>3048</v>
      </c>
      <c r="L189" s="25"/>
      <c r="N189" s="200"/>
      <c r="Z189" s="25"/>
      <c r="AE189" s="25"/>
      <c r="AI189" s="25"/>
      <c r="AJ189" s="20" t="s">
        <v>60</v>
      </c>
      <c r="AK189" s="20" t="s">
        <v>536</v>
      </c>
      <c r="AL189" s="20">
        <v>4</v>
      </c>
      <c r="AM189" s="11" t="s">
        <v>3068</v>
      </c>
      <c r="AN189" s="20" t="s">
        <v>3047</v>
      </c>
      <c r="AO189" s="20" t="s">
        <v>3080</v>
      </c>
      <c r="AP189" s="20" t="s">
        <v>3082</v>
      </c>
      <c r="AQ189" s="20" t="s">
        <v>24</v>
      </c>
      <c r="AR189" s="20" t="s">
        <v>24</v>
      </c>
      <c r="AS189" s="20" t="s">
        <v>2787</v>
      </c>
      <c r="AT189" s="20" t="s">
        <v>22</v>
      </c>
      <c r="AU189" s="201" t="s">
        <v>22</v>
      </c>
      <c r="AV189" s="20" t="s">
        <v>22</v>
      </c>
      <c r="AW189" s="20" t="s">
        <v>22</v>
      </c>
      <c r="AX189" s="20" t="s">
        <v>22</v>
      </c>
      <c r="AY189" s="20" t="s">
        <v>22</v>
      </c>
      <c r="AZ189" s="20" t="s">
        <v>22</v>
      </c>
      <c r="BA189" s="20" t="s">
        <v>22</v>
      </c>
      <c r="BB189" s="20" t="s">
        <v>22</v>
      </c>
      <c r="BC189" s="20">
        <v>11</v>
      </c>
      <c r="BD189" s="15" t="s">
        <v>3072</v>
      </c>
      <c r="BE189" s="20" t="str">
        <f t="shared" si="272"/>
        <v>36</v>
      </c>
      <c r="BF189" s="20" t="str">
        <f t="shared" si="273"/>
        <v>30</v>
      </c>
      <c r="BG189" s="20" t="str">
        <f t="shared" si="274"/>
        <v>42</v>
      </c>
      <c r="BH189" s="20">
        <v>100</v>
      </c>
      <c r="BI189" s="25" t="s">
        <v>22</v>
      </c>
      <c r="CD189" s="155"/>
      <c r="CH189" s="155"/>
      <c r="CV189" s="25"/>
      <c r="CZ189" s="25"/>
    </row>
    <row r="190" spans="1:104" s="20" customFormat="1">
      <c r="A190" s="20" t="s">
        <v>3048</v>
      </c>
      <c r="L190" s="25"/>
      <c r="N190" s="200"/>
      <c r="Z190" s="25"/>
      <c r="AE190" s="25"/>
      <c r="AI190" s="25"/>
      <c r="AJ190" s="20" t="s">
        <v>60</v>
      </c>
      <c r="AK190" s="20" t="s">
        <v>3040</v>
      </c>
      <c r="AL190" s="20">
        <v>1</v>
      </c>
      <c r="AM190" s="11" t="s">
        <v>3069</v>
      </c>
      <c r="AN190" s="20" t="s">
        <v>3047</v>
      </c>
      <c r="AO190" s="20" t="s">
        <v>3081</v>
      </c>
      <c r="AP190" s="20" t="s">
        <v>3083</v>
      </c>
      <c r="AQ190" s="20" t="s">
        <v>24</v>
      </c>
      <c r="AR190" s="20" t="s">
        <v>24</v>
      </c>
      <c r="AS190" s="20" t="s">
        <v>2787</v>
      </c>
      <c r="AT190" s="20" t="s">
        <v>22</v>
      </c>
      <c r="AU190" s="201" t="s">
        <v>22</v>
      </c>
      <c r="AV190" s="20" t="s">
        <v>22</v>
      </c>
      <c r="AW190" s="20" t="s">
        <v>22</v>
      </c>
      <c r="AX190" s="20" t="s">
        <v>22</v>
      </c>
      <c r="AY190" s="20" t="s">
        <v>22</v>
      </c>
      <c r="AZ190" s="20" t="s">
        <v>22</v>
      </c>
      <c r="BA190" s="20" t="s">
        <v>22</v>
      </c>
      <c r="BB190" s="20" t="s">
        <v>22</v>
      </c>
      <c r="BC190" s="20">
        <v>8</v>
      </c>
      <c r="BD190" s="15" t="s">
        <v>3073</v>
      </c>
      <c r="BE190" s="20" t="str">
        <f t="shared" si="272"/>
        <v>4</v>
      </c>
      <c r="BF190" s="20" t="str">
        <f t="shared" si="273"/>
        <v>0</v>
      </c>
      <c r="BG190" s="20" t="str">
        <f t="shared" si="274"/>
        <v>14</v>
      </c>
      <c r="BH190" s="20">
        <v>100</v>
      </c>
      <c r="BI190" s="25" t="s">
        <v>22</v>
      </c>
      <c r="CD190" s="155"/>
      <c r="CH190" s="155"/>
      <c r="CV190" s="25"/>
      <c r="CZ190" s="25"/>
    </row>
    <row r="191" spans="1:104" s="20" customFormat="1">
      <c r="A191" s="20" t="s">
        <v>3048</v>
      </c>
      <c r="L191" s="25"/>
      <c r="N191" s="200"/>
      <c r="Z191" s="25"/>
      <c r="AE191" s="25"/>
      <c r="AI191" s="25"/>
      <c r="AJ191" s="20" t="s">
        <v>60</v>
      </c>
      <c r="AK191" s="20" t="s">
        <v>477</v>
      </c>
      <c r="AL191" s="20">
        <v>2</v>
      </c>
      <c r="AM191" s="11" t="s">
        <v>3069</v>
      </c>
      <c r="AN191" s="20" t="s">
        <v>3047</v>
      </c>
      <c r="AO191" s="20" t="s">
        <v>3081</v>
      </c>
      <c r="AP191" s="20" t="s">
        <v>3083</v>
      </c>
      <c r="AQ191" s="20" t="s">
        <v>24</v>
      </c>
      <c r="AR191" s="20" t="s">
        <v>24</v>
      </c>
      <c r="AS191" s="20" t="s">
        <v>2787</v>
      </c>
      <c r="AT191" s="20" t="s">
        <v>22</v>
      </c>
      <c r="AU191" s="201" t="s">
        <v>22</v>
      </c>
      <c r="AV191" s="20" t="s">
        <v>22</v>
      </c>
      <c r="AW191" s="20" t="s">
        <v>22</v>
      </c>
      <c r="AX191" s="20" t="s">
        <v>22</v>
      </c>
      <c r="AY191" s="20" t="s">
        <v>22</v>
      </c>
      <c r="AZ191" s="20" t="s">
        <v>22</v>
      </c>
      <c r="BA191" s="20" t="s">
        <v>22</v>
      </c>
      <c r="BB191" s="20" t="s">
        <v>22</v>
      </c>
      <c r="BC191" s="20">
        <v>11</v>
      </c>
      <c r="BD191" s="15" t="s">
        <v>3074</v>
      </c>
      <c r="BE191" s="20" t="str">
        <f t="shared" si="272"/>
        <v>2</v>
      </c>
      <c r="BF191" s="20" t="str">
        <f t="shared" si="273"/>
        <v>0</v>
      </c>
      <c r="BG191" s="20" t="str">
        <f t="shared" si="274"/>
        <v>5</v>
      </c>
      <c r="BH191" s="20">
        <v>100</v>
      </c>
      <c r="BI191" s="25" t="s">
        <v>22</v>
      </c>
      <c r="CD191" s="155"/>
      <c r="CH191" s="155"/>
      <c r="CV191" s="25"/>
      <c r="CZ191" s="25"/>
    </row>
    <row r="192" spans="1:104" s="20" customFormat="1">
      <c r="A192" s="20" t="s">
        <v>3048</v>
      </c>
      <c r="L192" s="25"/>
      <c r="N192" s="200"/>
      <c r="Z192" s="25"/>
      <c r="AE192" s="25"/>
      <c r="AI192" s="25"/>
      <c r="AJ192" s="20" t="s">
        <v>60</v>
      </c>
      <c r="AK192" s="20" t="s">
        <v>3043</v>
      </c>
      <c r="AL192" s="20">
        <v>3</v>
      </c>
      <c r="AM192" s="11" t="s">
        <v>3069</v>
      </c>
      <c r="AN192" s="20" t="s">
        <v>3047</v>
      </c>
      <c r="AO192" s="20" t="s">
        <v>3081</v>
      </c>
      <c r="AP192" s="20" t="s">
        <v>3083</v>
      </c>
      <c r="AQ192" s="20" t="s">
        <v>24</v>
      </c>
      <c r="AR192" s="20" t="s">
        <v>24</v>
      </c>
      <c r="AS192" s="20" t="s">
        <v>2787</v>
      </c>
      <c r="AT192" s="20" t="s">
        <v>22</v>
      </c>
      <c r="AU192" s="201" t="s">
        <v>22</v>
      </c>
      <c r="AV192" s="20" t="s">
        <v>22</v>
      </c>
      <c r="AW192" s="20" t="s">
        <v>22</v>
      </c>
      <c r="AX192" s="20" t="s">
        <v>22</v>
      </c>
      <c r="AY192" s="20" t="s">
        <v>22</v>
      </c>
      <c r="AZ192" s="20" t="s">
        <v>22</v>
      </c>
      <c r="BA192" s="20" t="s">
        <v>22</v>
      </c>
      <c r="BB192" s="20" t="s">
        <v>22</v>
      </c>
      <c r="BC192" s="20">
        <v>11</v>
      </c>
      <c r="BD192" s="15" t="s">
        <v>3075</v>
      </c>
      <c r="BE192" s="20" t="str">
        <f t="shared" si="272"/>
        <v>6</v>
      </c>
      <c r="BF192" s="20" t="str">
        <f t="shared" si="273"/>
        <v>3</v>
      </c>
      <c r="BG192" s="20" t="str">
        <f t="shared" si="274"/>
        <v>10</v>
      </c>
      <c r="BH192" s="20">
        <v>100</v>
      </c>
      <c r="BI192" s="25" t="s">
        <v>22</v>
      </c>
      <c r="CD192" s="155"/>
      <c r="CH192" s="155"/>
      <c r="CV192" s="25"/>
      <c r="CZ192" s="25"/>
    </row>
    <row r="193" spans="1:105" s="20" customFormat="1">
      <c r="A193" s="20" t="s">
        <v>3048</v>
      </c>
      <c r="L193" s="25"/>
      <c r="N193" s="200"/>
      <c r="Z193" s="25"/>
      <c r="AE193" s="25"/>
      <c r="AI193" s="25"/>
      <c r="AJ193" s="20" t="s">
        <v>60</v>
      </c>
      <c r="AK193" s="20" t="s">
        <v>536</v>
      </c>
      <c r="AL193" s="20">
        <v>4</v>
      </c>
      <c r="AM193" s="11" t="s">
        <v>3069</v>
      </c>
      <c r="AN193" s="20" t="s">
        <v>3047</v>
      </c>
      <c r="AO193" s="20" t="s">
        <v>3081</v>
      </c>
      <c r="AP193" s="20" t="s">
        <v>3083</v>
      </c>
      <c r="AQ193" s="20" t="s">
        <v>24</v>
      </c>
      <c r="AR193" s="20" t="s">
        <v>24</v>
      </c>
      <c r="AS193" s="20" t="s">
        <v>2787</v>
      </c>
      <c r="AT193" s="20" t="s">
        <v>22</v>
      </c>
      <c r="AU193" s="201" t="s">
        <v>22</v>
      </c>
      <c r="AV193" s="20" t="s">
        <v>22</v>
      </c>
      <c r="AW193" s="20" t="s">
        <v>22</v>
      </c>
      <c r="AX193" s="20" t="s">
        <v>22</v>
      </c>
      <c r="AY193" s="20" t="s">
        <v>22</v>
      </c>
      <c r="AZ193" s="20" t="s">
        <v>22</v>
      </c>
      <c r="BA193" s="20" t="s">
        <v>22</v>
      </c>
      <c r="BB193" s="20" t="s">
        <v>22</v>
      </c>
      <c r="BC193" s="20">
        <v>11</v>
      </c>
      <c r="BD193" s="15" t="s">
        <v>3076</v>
      </c>
      <c r="BE193" s="20" t="str">
        <f t="shared" si="272"/>
        <v>8</v>
      </c>
      <c r="BF193" s="20" t="str">
        <f t="shared" si="273"/>
        <v>3</v>
      </c>
      <c r="BG193" s="20" t="str">
        <f t="shared" si="274"/>
        <v>12</v>
      </c>
      <c r="BH193" s="20">
        <v>100</v>
      </c>
      <c r="BI193" s="25" t="s">
        <v>22</v>
      </c>
      <c r="CD193" s="155"/>
      <c r="CH193" s="155"/>
      <c r="CV193" s="25"/>
      <c r="CZ193" s="25"/>
    </row>
    <row r="194" spans="1:105" s="215" customFormat="1">
      <c r="L194" s="26"/>
      <c r="N194" s="216"/>
      <c r="Z194" s="34"/>
      <c r="AE194" s="26"/>
      <c r="AI194" s="26"/>
      <c r="AU194" s="217"/>
      <c r="BI194" s="26"/>
      <c r="CD194" s="156"/>
      <c r="CH194" s="156"/>
      <c r="CV194" s="26"/>
      <c r="CZ194" s="26"/>
    </row>
    <row r="195" spans="1:105" s="94" customFormat="1">
      <c r="A195" s="94" t="s">
        <v>2468</v>
      </c>
      <c r="B195" s="94" t="s">
        <v>834</v>
      </c>
      <c r="C195" s="94" t="s">
        <v>34</v>
      </c>
      <c r="D195" s="94" t="s">
        <v>1262</v>
      </c>
      <c r="E195" s="94" t="s">
        <v>10</v>
      </c>
      <c r="F195" s="94" t="s">
        <v>2312</v>
      </c>
      <c r="G195" s="94" t="s">
        <v>835</v>
      </c>
      <c r="H195" s="104" t="s">
        <v>1003</v>
      </c>
      <c r="I195" s="93" t="s">
        <v>2471</v>
      </c>
      <c r="J195" s="104" t="s">
        <v>2469</v>
      </c>
      <c r="K195" s="94" t="s">
        <v>2470</v>
      </c>
      <c r="L195" s="96">
        <v>44328</v>
      </c>
      <c r="M195" s="94" t="s">
        <v>527</v>
      </c>
      <c r="N195" s="126">
        <v>43966</v>
      </c>
      <c r="O195" s="94" t="s">
        <v>24</v>
      </c>
      <c r="P195" s="94" t="s">
        <v>24</v>
      </c>
      <c r="Q195" s="94" t="s">
        <v>236</v>
      </c>
      <c r="R195" s="94" t="s">
        <v>89</v>
      </c>
      <c r="S195" s="94" t="s">
        <v>48</v>
      </c>
      <c r="T195" s="94" t="s">
        <v>23</v>
      </c>
      <c r="U195" s="94" t="s">
        <v>23</v>
      </c>
      <c r="V195" s="94">
        <v>192</v>
      </c>
      <c r="W195" s="94" t="s">
        <v>24</v>
      </c>
      <c r="X195" s="94" t="s">
        <v>369</v>
      </c>
      <c r="Y195" s="94" t="s">
        <v>2472</v>
      </c>
      <c r="Z195" s="98" t="s">
        <v>2473</v>
      </c>
      <c r="AA195" s="94" t="s">
        <v>837</v>
      </c>
      <c r="AB195" s="94" t="s">
        <v>450</v>
      </c>
      <c r="AC195" s="94" t="s">
        <v>127</v>
      </c>
      <c r="AD195" s="94" t="s">
        <v>2507</v>
      </c>
      <c r="AE195" s="99" t="s">
        <v>838</v>
      </c>
      <c r="AF195" s="94" t="s">
        <v>137</v>
      </c>
      <c r="AG195" s="94" t="s">
        <v>451</v>
      </c>
      <c r="AH195" s="94" t="s">
        <v>451</v>
      </c>
      <c r="AI195" s="98" t="s">
        <v>22</v>
      </c>
      <c r="AJ195" s="94" t="s">
        <v>27</v>
      </c>
      <c r="AK195" s="94" t="s">
        <v>850</v>
      </c>
      <c r="AL195" s="94">
        <v>1</v>
      </c>
      <c r="AM195" s="94" t="s">
        <v>431</v>
      </c>
      <c r="AN195" s="94" t="s">
        <v>44</v>
      </c>
      <c r="AO195" s="94" t="s">
        <v>78</v>
      </c>
      <c r="AP195" s="94" t="s">
        <v>948</v>
      </c>
      <c r="AQ195" s="94" t="s">
        <v>24</v>
      </c>
      <c r="AR195" s="94" t="s">
        <v>23</v>
      </c>
      <c r="AS195" s="94" t="s">
        <v>843</v>
      </c>
      <c r="AT195" s="94" t="s">
        <v>845</v>
      </c>
      <c r="AU195" s="203" t="s">
        <v>848</v>
      </c>
      <c r="AV195" s="94">
        <v>24</v>
      </c>
      <c r="AW195" s="94">
        <v>0</v>
      </c>
      <c r="AX195" s="94">
        <v>24</v>
      </c>
      <c r="AY195" s="105" t="s">
        <v>2476</v>
      </c>
      <c r="AZ195" s="94" t="str">
        <f t="shared" ref="AZ195" si="275">LEFT(AY195,FIND(" ", AY195)-1)</f>
        <v>200</v>
      </c>
      <c r="BA195" s="94" t="str">
        <f t="shared" ref="BA195" si="276">MID(LEFT(AY195,FIND("–",AY195)-1),FIND("(",AY195)+1,LEN(AY195))</f>
        <v>200</v>
      </c>
      <c r="BB195" s="94" t="str">
        <f t="shared" ref="BB195" si="277">MID(LEFT(AY195,FIND(")",AY195)-1),FIND("–",AY195)+1,LEN(AY195))</f>
        <v>200</v>
      </c>
      <c r="BC195" s="94">
        <v>24</v>
      </c>
      <c r="BD195" s="105" t="s">
        <v>2476</v>
      </c>
      <c r="BE195" s="94" t="str">
        <f t="shared" ref="BE195" si="278">LEFT(BD195,FIND(" ", BD195)-1)</f>
        <v>200</v>
      </c>
      <c r="BF195" s="94" t="str">
        <f t="shared" ref="BF195" si="279">MID(LEFT(BD195,FIND("–",BD195)-1),FIND("(",BD195)+1,LEN(BD195))</f>
        <v>200</v>
      </c>
      <c r="BG195" s="94" t="str">
        <f t="shared" ref="BG195" si="280">MID(LEFT(BD195,FIND(")",BD195)-1),FIND("–",BD195)+1,LEN(BD195))</f>
        <v>200</v>
      </c>
      <c r="BH195" s="94" t="s">
        <v>22</v>
      </c>
      <c r="BI195" s="98" t="s">
        <v>2791</v>
      </c>
      <c r="BJ195" s="94" t="s">
        <v>26</v>
      </c>
      <c r="BK195" s="94" t="s">
        <v>22</v>
      </c>
      <c r="BL195" s="94" t="s">
        <v>22</v>
      </c>
      <c r="BM195" s="94" t="s">
        <v>22</v>
      </c>
      <c r="BN195" s="94" t="s">
        <v>22</v>
      </c>
      <c r="BO195" s="94" t="s">
        <v>22</v>
      </c>
      <c r="BP195" s="94" t="s">
        <v>22</v>
      </c>
      <c r="BQ195" s="94" t="s">
        <v>22</v>
      </c>
      <c r="BR195" s="94" t="s">
        <v>22</v>
      </c>
      <c r="BS195" s="94" t="s">
        <v>22</v>
      </c>
      <c r="BT195" s="94" t="s">
        <v>22</v>
      </c>
      <c r="BU195" s="94" t="s">
        <v>22</v>
      </c>
      <c r="BV195" s="94" t="s">
        <v>22</v>
      </c>
      <c r="BW195" s="94" t="s">
        <v>22</v>
      </c>
      <c r="BX195" s="94" t="s">
        <v>22</v>
      </c>
      <c r="BY195" s="94" t="s">
        <v>22</v>
      </c>
      <c r="BZ195" s="94" t="s">
        <v>22</v>
      </c>
      <c r="CA195" s="94" t="s">
        <v>22</v>
      </c>
      <c r="CB195" s="94" t="s">
        <v>22</v>
      </c>
      <c r="CC195" s="94" t="s">
        <v>22</v>
      </c>
      <c r="CD195" s="103" t="s">
        <v>22</v>
      </c>
      <c r="CE195" s="94" t="s">
        <v>22</v>
      </c>
      <c r="CF195" s="94" t="s">
        <v>22</v>
      </c>
      <c r="CG195" s="94" t="s">
        <v>22</v>
      </c>
      <c r="CH195" s="103" t="s">
        <v>26</v>
      </c>
      <c r="CI195" s="94" t="s">
        <v>22</v>
      </c>
      <c r="CJ195" s="94" t="s">
        <v>22</v>
      </c>
      <c r="CK195" s="94" t="s">
        <v>22</v>
      </c>
      <c r="CL195" s="94" t="s">
        <v>22</v>
      </c>
      <c r="CM195" s="94" t="s">
        <v>22</v>
      </c>
      <c r="CN195" s="94" t="s">
        <v>22</v>
      </c>
      <c r="CO195" s="94" t="s">
        <v>22</v>
      </c>
      <c r="CP195" s="94" t="s">
        <v>22</v>
      </c>
      <c r="CQ195" s="94" t="s">
        <v>22</v>
      </c>
      <c r="CR195" s="94" t="s">
        <v>22</v>
      </c>
      <c r="CS195" s="94" t="s">
        <v>22</v>
      </c>
      <c r="CT195" s="94" t="s">
        <v>22</v>
      </c>
      <c r="CU195" s="94" t="s">
        <v>22</v>
      </c>
      <c r="CV195" s="98" t="s">
        <v>22</v>
      </c>
      <c r="CW195" s="94" t="s">
        <v>847</v>
      </c>
      <c r="CX195" s="94" t="s">
        <v>22</v>
      </c>
      <c r="CY195" s="94" t="s">
        <v>2508</v>
      </c>
      <c r="CZ195" s="98" t="s">
        <v>23</v>
      </c>
      <c r="DA195" s="94" t="s">
        <v>68</v>
      </c>
    </row>
    <row r="196" spans="1:105" s="20" customFormat="1">
      <c r="A196" s="20" t="s">
        <v>2468</v>
      </c>
      <c r="L196" s="25"/>
      <c r="N196" s="200"/>
      <c r="Z196" s="25"/>
      <c r="AE196" s="36"/>
      <c r="AI196" s="25"/>
      <c r="AJ196" s="20" t="s">
        <v>27</v>
      </c>
      <c r="AK196" s="20" t="s">
        <v>2474</v>
      </c>
      <c r="AL196" s="20">
        <v>2</v>
      </c>
      <c r="AM196" s="20" t="s">
        <v>431</v>
      </c>
      <c r="AN196" s="20" t="s">
        <v>44</v>
      </c>
      <c r="AO196" s="20" t="s">
        <v>78</v>
      </c>
      <c r="AP196" s="20" t="s">
        <v>948</v>
      </c>
      <c r="AQ196" s="20" t="s">
        <v>24</v>
      </c>
      <c r="AR196" s="20" t="s">
        <v>23</v>
      </c>
      <c r="AS196" s="20" t="s">
        <v>843</v>
      </c>
      <c r="AT196" s="20" t="s">
        <v>845</v>
      </c>
      <c r="AU196" s="89" t="s">
        <v>2475</v>
      </c>
      <c r="AV196" s="20">
        <v>24</v>
      </c>
      <c r="AW196" s="20">
        <v>90</v>
      </c>
      <c r="AX196" s="20">
        <v>24</v>
      </c>
      <c r="AY196" s="15" t="s">
        <v>2476</v>
      </c>
      <c r="AZ196" s="20" t="str">
        <f t="shared" ref="AZ196:AZ210" si="281">LEFT(AY196,FIND(" ", AY196)-1)</f>
        <v>200</v>
      </c>
      <c r="BA196" s="20" t="str">
        <f t="shared" ref="BA196:BA210" si="282">MID(LEFT(AY196,FIND("–",AY196)-1),FIND("(",AY196)+1,LEN(AY196))</f>
        <v>200</v>
      </c>
      <c r="BB196" s="20" t="str">
        <f t="shared" ref="BB196:BB210" si="283">MID(LEFT(AY196,FIND(")",AY196)-1),FIND("–",AY196)+1,LEN(AY196))</f>
        <v>200</v>
      </c>
      <c r="BC196" s="20">
        <v>24</v>
      </c>
      <c r="BD196" s="15" t="s">
        <v>2477</v>
      </c>
      <c r="BE196" s="20" t="str">
        <f t="shared" ref="BE196:BE218" si="284">LEFT(BD196,FIND(" ", BD196)-1)</f>
        <v>1,907</v>
      </c>
      <c r="BF196" s="20" t="str">
        <f t="shared" ref="BF196:BF218" si="285">MID(LEFT(BD196,FIND("–",BD196)-1),FIND("(",BD196)+1,LEN(BD196))</f>
        <v>507</v>
      </c>
      <c r="BG196" s="20" t="str">
        <f t="shared" ref="BG196:BG218" si="286">MID(LEFT(BD196,FIND(")",BD196)-1),FIND("–",BD196)+1,LEN(BD196))</f>
        <v>7,246</v>
      </c>
      <c r="BH196" s="20" t="s">
        <v>22</v>
      </c>
      <c r="BI196" s="25" t="s">
        <v>22</v>
      </c>
      <c r="CD196" s="155"/>
      <c r="CH196" s="155"/>
      <c r="CV196" s="25"/>
      <c r="CW196" s="20" t="s">
        <v>2478</v>
      </c>
      <c r="CZ196" s="25"/>
    </row>
    <row r="197" spans="1:105" s="20" customFormat="1">
      <c r="A197" s="20" t="s">
        <v>2468</v>
      </c>
      <c r="L197" s="25"/>
      <c r="N197" s="200"/>
      <c r="Z197" s="25"/>
      <c r="AE197" s="36"/>
      <c r="AI197" s="25"/>
      <c r="AJ197" s="20" t="s">
        <v>27</v>
      </c>
      <c r="AK197" s="20" t="s">
        <v>839</v>
      </c>
      <c r="AL197" s="20">
        <v>3</v>
      </c>
      <c r="AM197" s="20" t="s">
        <v>431</v>
      </c>
      <c r="AN197" s="20" t="s">
        <v>44</v>
      </c>
      <c r="AO197" s="20" t="s">
        <v>78</v>
      </c>
      <c r="AP197" s="20" t="s">
        <v>948</v>
      </c>
      <c r="AQ197" s="20" t="s">
        <v>24</v>
      </c>
      <c r="AR197" s="20" t="s">
        <v>23</v>
      </c>
      <c r="AS197" s="20" t="s">
        <v>843</v>
      </c>
      <c r="AT197" s="20" t="s">
        <v>845</v>
      </c>
      <c r="AU197" s="89" t="s">
        <v>1779</v>
      </c>
      <c r="AV197" s="20">
        <v>24</v>
      </c>
      <c r="AW197" s="20">
        <v>100</v>
      </c>
      <c r="AX197" s="20">
        <v>24</v>
      </c>
      <c r="AY197" s="15" t="s">
        <v>2476</v>
      </c>
      <c r="AZ197" s="20" t="str">
        <f t="shared" si="281"/>
        <v>200</v>
      </c>
      <c r="BA197" s="20" t="str">
        <f t="shared" si="282"/>
        <v>200</v>
      </c>
      <c r="BB197" s="20" t="str">
        <f t="shared" si="283"/>
        <v>200</v>
      </c>
      <c r="BC197" s="20">
        <v>24</v>
      </c>
      <c r="BD197" s="15" t="s">
        <v>2479</v>
      </c>
      <c r="BE197" s="20" t="str">
        <f t="shared" si="284"/>
        <v>2,244</v>
      </c>
      <c r="BF197" s="20" t="str">
        <f t="shared" si="285"/>
        <v>1,026</v>
      </c>
      <c r="BG197" s="20" t="str">
        <f t="shared" si="286"/>
        <v>4,764</v>
      </c>
      <c r="BH197" s="20" t="s">
        <v>22</v>
      </c>
      <c r="BI197" s="25" t="s">
        <v>22</v>
      </c>
      <c r="CD197" s="155"/>
      <c r="CH197" s="155"/>
      <c r="CV197" s="25"/>
      <c r="CW197" s="20" t="s">
        <v>2480</v>
      </c>
      <c r="CZ197" s="25"/>
    </row>
    <row r="198" spans="1:105" s="20" customFormat="1">
      <c r="A198" s="20" t="s">
        <v>2468</v>
      </c>
      <c r="L198" s="25"/>
      <c r="N198" s="200"/>
      <c r="Z198" s="25"/>
      <c r="AE198" s="36"/>
      <c r="AI198" s="25"/>
      <c r="AJ198" s="20" t="s">
        <v>27</v>
      </c>
      <c r="AK198" s="20" t="s">
        <v>840</v>
      </c>
      <c r="AL198" s="20">
        <v>4</v>
      </c>
      <c r="AM198" s="20" t="s">
        <v>431</v>
      </c>
      <c r="AN198" s="20" t="s">
        <v>44</v>
      </c>
      <c r="AO198" s="20" t="s">
        <v>78</v>
      </c>
      <c r="AP198" s="20" t="s">
        <v>948</v>
      </c>
      <c r="AQ198" s="20" t="s">
        <v>24</v>
      </c>
      <c r="AR198" s="20" t="s">
        <v>23</v>
      </c>
      <c r="AS198" s="20" t="s">
        <v>843</v>
      </c>
      <c r="AT198" s="20" t="s">
        <v>845</v>
      </c>
      <c r="AU198" s="89" t="s">
        <v>1779</v>
      </c>
      <c r="AV198" s="20">
        <v>24</v>
      </c>
      <c r="AW198" s="20">
        <v>100</v>
      </c>
      <c r="AX198" s="20">
        <v>24</v>
      </c>
      <c r="AY198" s="15" t="s">
        <v>2476</v>
      </c>
      <c r="AZ198" s="20" t="str">
        <f t="shared" si="281"/>
        <v>200</v>
      </c>
      <c r="BA198" s="20" t="str">
        <f t="shared" si="282"/>
        <v>200</v>
      </c>
      <c r="BB198" s="20" t="str">
        <f t="shared" si="283"/>
        <v>200</v>
      </c>
      <c r="BC198" s="20">
        <v>24</v>
      </c>
      <c r="BD198" s="15" t="s">
        <v>2510</v>
      </c>
      <c r="BE198" s="20" t="str">
        <f t="shared" si="284"/>
        <v>1,506</v>
      </c>
      <c r="BF198" s="20" t="str">
        <f t="shared" si="285"/>
        <v>688</v>
      </c>
      <c r="BG198" s="20" t="str">
        <f t="shared" si="286"/>
        <v>3,227</v>
      </c>
      <c r="BH198" s="20" t="s">
        <v>22</v>
      </c>
      <c r="BI198" s="25" t="s">
        <v>22</v>
      </c>
      <c r="CD198" s="155"/>
      <c r="CH198" s="155"/>
      <c r="CV198" s="25"/>
      <c r="CW198" s="20" t="s">
        <v>2481</v>
      </c>
      <c r="CZ198" s="25"/>
    </row>
    <row r="199" spans="1:105" s="20" customFormat="1">
      <c r="A199" s="20" t="s">
        <v>2468</v>
      </c>
      <c r="L199" s="25"/>
      <c r="N199" s="200"/>
      <c r="Z199" s="25"/>
      <c r="AE199" s="36"/>
      <c r="AI199" s="25"/>
      <c r="AJ199" s="20" t="s">
        <v>27</v>
      </c>
      <c r="AK199" s="20" t="s">
        <v>851</v>
      </c>
      <c r="AL199" s="20">
        <v>5</v>
      </c>
      <c r="AM199" s="20" t="s">
        <v>431</v>
      </c>
      <c r="AN199" s="20" t="s">
        <v>44</v>
      </c>
      <c r="AO199" s="20" t="s">
        <v>78</v>
      </c>
      <c r="AP199" s="20" t="s">
        <v>948</v>
      </c>
      <c r="AQ199" s="20" t="s">
        <v>24</v>
      </c>
      <c r="AR199" s="20" t="s">
        <v>23</v>
      </c>
      <c r="AS199" s="20" t="s">
        <v>843</v>
      </c>
      <c r="AT199" s="20" t="s">
        <v>845</v>
      </c>
      <c r="AU199" s="89" t="s">
        <v>2482</v>
      </c>
      <c r="AV199" s="20">
        <v>24</v>
      </c>
      <c r="AW199" s="20">
        <v>14</v>
      </c>
      <c r="AX199" s="20">
        <v>24</v>
      </c>
      <c r="AY199" s="15" t="s">
        <v>2476</v>
      </c>
      <c r="AZ199" s="20" t="str">
        <f t="shared" si="281"/>
        <v>200</v>
      </c>
      <c r="BA199" s="20" t="str">
        <f t="shared" si="282"/>
        <v>200</v>
      </c>
      <c r="BB199" s="20" t="str">
        <f t="shared" si="283"/>
        <v>200</v>
      </c>
      <c r="BC199" s="20">
        <v>24</v>
      </c>
      <c r="BD199" s="15" t="s">
        <v>2483</v>
      </c>
      <c r="BE199" s="20" t="str">
        <f t="shared" si="284"/>
        <v>245</v>
      </c>
      <c r="BF199" s="20" t="str">
        <f t="shared" si="285"/>
        <v>200</v>
      </c>
      <c r="BG199" s="20" t="str">
        <f t="shared" si="286"/>
        <v>315</v>
      </c>
      <c r="BH199" s="20" t="s">
        <v>22</v>
      </c>
      <c r="BI199" s="25" t="s">
        <v>22</v>
      </c>
      <c r="CD199" s="155"/>
      <c r="CH199" s="155"/>
      <c r="CV199" s="25"/>
      <c r="CW199" s="20" t="s">
        <v>2484</v>
      </c>
      <c r="CZ199" s="25"/>
    </row>
    <row r="200" spans="1:105" s="20" customFormat="1">
      <c r="A200" s="20" t="s">
        <v>2468</v>
      </c>
      <c r="L200" s="25"/>
      <c r="N200" s="200"/>
      <c r="Z200" s="25"/>
      <c r="AE200" s="36"/>
      <c r="AI200" s="25"/>
      <c r="AJ200" s="20" t="s">
        <v>27</v>
      </c>
      <c r="AK200" s="20" t="s">
        <v>2485</v>
      </c>
      <c r="AL200" s="20">
        <v>6</v>
      </c>
      <c r="AM200" s="20" t="s">
        <v>431</v>
      </c>
      <c r="AN200" s="20" t="s">
        <v>44</v>
      </c>
      <c r="AO200" s="20" t="s">
        <v>78</v>
      </c>
      <c r="AP200" s="20" t="s">
        <v>948</v>
      </c>
      <c r="AQ200" s="20" t="s">
        <v>24</v>
      </c>
      <c r="AR200" s="20" t="s">
        <v>23</v>
      </c>
      <c r="AS200" s="20" t="s">
        <v>843</v>
      </c>
      <c r="AT200" s="20" t="s">
        <v>845</v>
      </c>
      <c r="AU200" s="89" t="s">
        <v>849</v>
      </c>
      <c r="AV200" s="20">
        <v>23</v>
      </c>
      <c r="AW200" s="20">
        <v>93</v>
      </c>
      <c r="AX200" s="20">
        <v>24</v>
      </c>
      <c r="AY200" s="15" t="s">
        <v>2476</v>
      </c>
      <c r="AZ200" s="20" t="str">
        <f t="shared" si="281"/>
        <v>200</v>
      </c>
      <c r="BA200" s="20" t="str">
        <f t="shared" si="282"/>
        <v>200</v>
      </c>
      <c r="BB200" s="20" t="str">
        <f t="shared" si="283"/>
        <v>200</v>
      </c>
      <c r="BC200" s="20">
        <v>23</v>
      </c>
      <c r="BD200" s="15" t="s">
        <v>2486</v>
      </c>
      <c r="BE200" s="20" t="str">
        <f t="shared" si="284"/>
        <v>2,049</v>
      </c>
      <c r="BF200" s="20" t="str">
        <f t="shared" si="285"/>
        <v>643</v>
      </c>
      <c r="BG200" s="20" t="str">
        <f t="shared" si="286"/>
        <v>6,533</v>
      </c>
      <c r="BH200" s="20" t="s">
        <v>22</v>
      </c>
      <c r="BI200" s="25" t="s">
        <v>22</v>
      </c>
      <c r="CD200" s="155"/>
      <c r="CH200" s="155"/>
      <c r="CV200" s="25"/>
      <c r="CZ200" s="25"/>
    </row>
    <row r="201" spans="1:105" s="20" customFormat="1">
      <c r="A201" s="20" t="s">
        <v>2468</v>
      </c>
      <c r="L201" s="25"/>
      <c r="N201" s="200"/>
      <c r="Z201" s="25"/>
      <c r="AE201" s="36"/>
      <c r="AI201" s="25"/>
      <c r="AJ201" s="20" t="s">
        <v>27</v>
      </c>
      <c r="AK201" s="20" t="s">
        <v>841</v>
      </c>
      <c r="AL201" s="20">
        <v>7</v>
      </c>
      <c r="AM201" s="20" t="s">
        <v>431</v>
      </c>
      <c r="AN201" s="20" t="s">
        <v>44</v>
      </c>
      <c r="AO201" s="20" t="s">
        <v>78</v>
      </c>
      <c r="AP201" s="20" t="s">
        <v>948</v>
      </c>
      <c r="AQ201" s="20" t="s">
        <v>24</v>
      </c>
      <c r="AR201" s="20" t="s">
        <v>23</v>
      </c>
      <c r="AS201" s="20" t="s">
        <v>843</v>
      </c>
      <c r="AT201" s="20" t="s">
        <v>845</v>
      </c>
      <c r="AU201" s="89" t="s">
        <v>1779</v>
      </c>
      <c r="AV201" s="20">
        <v>24</v>
      </c>
      <c r="AW201" s="20">
        <v>100</v>
      </c>
      <c r="AX201" s="20">
        <v>24</v>
      </c>
      <c r="AY201" s="15" t="s">
        <v>2476</v>
      </c>
      <c r="AZ201" s="20" t="str">
        <f t="shared" si="281"/>
        <v>200</v>
      </c>
      <c r="BA201" s="20" t="str">
        <f t="shared" si="282"/>
        <v>200</v>
      </c>
      <c r="BB201" s="20" t="str">
        <f t="shared" si="283"/>
        <v>200</v>
      </c>
      <c r="BC201" s="20">
        <v>24</v>
      </c>
      <c r="BD201" s="15" t="s">
        <v>2487</v>
      </c>
      <c r="BE201" s="20" t="str">
        <f t="shared" si="284"/>
        <v>3,025</v>
      </c>
      <c r="BF201" s="20" t="str">
        <f t="shared" si="285"/>
        <v>1,463</v>
      </c>
      <c r="BG201" s="20" t="str">
        <f t="shared" si="286"/>
        <v>6,252</v>
      </c>
      <c r="BH201" s="20" t="s">
        <v>22</v>
      </c>
      <c r="BI201" s="25" t="s">
        <v>22</v>
      </c>
      <c r="CD201" s="155"/>
      <c r="CH201" s="155"/>
      <c r="CV201" s="25"/>
      <c r="CZ201" s="25"/>
    </row>
    <row r="202" spans="1:105" s="20" customFormat="1">
      <c r="A202" s="20" t="s">
        <v>2468</v>
      </c>
      <c r="L202" s="25"/>
      <c r="N202" s="200"/>
      <c r="Z202" s="25"/>
      <c r="AE202" s="36"/>
      <c r="AI202" s="25"/>
      <c r="AJ202" s="20" t="s">
        <v>27</v>
      </c>
      <c r="AK202" s="20" t="s">
        <v>842</v>
      </c>
      <c r="AL202" s="20">
        <v>8</v>
      </c>
      <c r="AM202" s="20" t="s">
        <v>431</v>
      </c>
      <c r="AN202" s="20" t="s">
        <v>44</v>
      </c>
      <c r="AO202" s="20" t="s">
        <v>78</v>
      </c>
      <c r="AP202" s="20" t="s">
        <v>948</v>
      </c>
      <c r="AQ202" s="20" t="s">
        <v>24</v>
      </c>
      <c r="AR202" s="20" t="s">
        <v>23</v>
      </c>
      <c r="AS202" s="20" t="s">
        <v>843</v>
      </c>
      <c r="AT202" s="20" t="s">
        <v>845</v>
      </c>
      <c r="AU202" s="89" t="s">
        <v>1779</v>
      </c>
      <c r="AV202" s="20">
        <v>24</v>
      </c>
      <c r="AW202" s="20">
        <v>100</v>
      </c>
      <c r="AX202" s="20">
        <v>24</v>
      </c>
      <c r="AY202" s="15" t="s">
        <v>2476</v>
      </c>
      <c r="AZ202" s="20" t="str">
        <f t="shared" si="281"/>
        <v>200</v>
      </c>
      <c r="BA202" s="20" t="str">
        <f t="shared" si="282"/>
        <v>200</v>
      </c>
      <c r="BB202" s="20" t="str">
        <f t="shared" si="283"/>
        <v>200</v>
      </c>
      <c r="BC202" s="20">
        <v>24</v>
      </c>
      <c r="BD202" s="50" t="s">
        <v>2488</v>
      </c>
      <c r="BE202" s="20" t="str">
        <f t="shared" si="284"/>
        <v>5,248</v>
      </c>
      <c r="BF202" s="20" t="str">
        <f t="shared" si="285"/>
        <v>1,748</v>
      </c>
      <c r="BG202" s="20" t="str">
        <f t="shared" si="286"/>
        <v>16,240</v>
      </c>
      <c r="BH202" s="20" t="s">
        <v>22</v>
      </c>
      <c r="BI202" s="25" t="s">
        <v>22</v>
      </c>
      <c r="CD202" s="155"/>
      <c r="CH202" s="155"/>
      <c r="CV202" s="25"/>
      <c r="CZ202" s="25"/>
    </row>
    <row r="203" spans="1:105" s="20" customFormat="1">
      <c r="A203" s="20" t="s">
        <v>2468</v>
      </c>
      <c r="L203" s="25"/>
      <c r="N203" s="200"/>
      <c r="Z203" s="25"/>
      <c r="AE203" s="36"/>
      <c r="AI203" s="25"/>
      <c r="AJ203" s="20" t="s">
        <v>27</v>
      </c>
      <c r="AK203" s="20" t="s">
        <v>850</v>
      </c>
      <c r="AL203" s="20">
        <v>1</v>
      </c>
      <c r="AM203" s="20" t="s">
        <v>344</v>
      </c>
      <c r="AN203" s="20" t="s">
        <v>844</v>
      </c>
      <c r="AO203" s="20" t="s">
        <v>78</v>
      </c>
      <c r="AP203" s="20" t="s">
        <v>948</v>
      </c>
      <c r="AQ203" s="20" t="s">
        <v>24</v>
      </c>
      <c r="AR203" s="20" t="s">
        <v>23</v>
      </c>
      <c r="AS203" s="20" t="s">
        <v>843</v>
      </c>
      <c r="AT203" s="20" t="s">
        <v>846</v>
      </c>
      <c r="AU203" s="89" t="s">
        <v>848</v>
      </c>
      <c r="AV203" s="20">
        <v>24</v>
      </c>
      <c r="AW203" s="202">
        <v>0</v>
      </c>
      <c r="AX203" s="20">
        <v>24</v>
      </c>
      <c r="AY203" s="15" t="s">
        <v>80</v>
      </c>
      <c r="AZ203" s="20" t="str">
        <f t="shared" si="281"/>
        <v>1</v>
      </c>
      <c r="BA203" s="20" t="str">
        <f t="shared" si="282"/>
        <v>1</v>
      </c>
      <c r="BB203" s="20" t="str">
        <f t="shared" si="283"/>
        <v>1</v>
      </c>
      <c r="BC203" s="20">
        <v>24</v>
      </c>
      <c r="BD203" s="15" t="s">
        <v>80</v>
      </c>
      <c r="BE203" s="20" t="str">
        <f t="shared" si="284"/>
        <v>1</v>
      </c>
      <c r="BF203" s="20" t="str">
        <f t="shared" si="285"/>
        <v>1</v>
      </c>
      <c r="BG203" s="20" t="str">
        <f t="shared" si="286"/>
        <v>1</v>
      </c>
      <c r="BH203" s="20" t="s">
        <v>22</v>
      </c>
      <c r="BI203" s="25" t="s">
        <v>22</v>
      </c>
      <c r="CD203" s="155"/>
      <c r="CH203" s="155"/>
      <c r="CV203" s="25"/>
      <c r="CZ203" s="25"/>
    </row>
    <row r="204" spans="1:105" s="20" customFormat="1">
      <c r="A204" s="20" t="s">
        <v>2468</v>
      </c>
      <c r="L204" s="25"/>
      <c r="N204" s="200"/>
      <c r="Z204" s="33"/>
      <c r="AE204" s="25"/>
      <c r="AI204" s="25"/>
      <c r="AJ204" s="20" t="s">
        <v>27</v>
      </c>
      <c r="AK204" s="20" t="s">
        <v>2474</v>
      </c>
      <c r="AL204" s="20">
        <v>2</v>
      </c>
      <c r="AM204" s="20" t="s">
        <v>344</v>
      </c>
      <c r="AN204" s="20" t="s">
        <v>844</v>
      </c>
      <c r="AO204" s="20" t="s">
        <v>78</v>
      </c>
      <c r="AP204" s="20" t="s">
        <v>948</v>
      </c>
      <c r="AQ204" s="20" t="s">
        <v>24</v>
      </c>
      <c r="AR204" s="20" t="s">
        <v>23</v>
      </c>
      <c r="AS204" s="20" t="s">
        <v>843</v>
      </c>
      <c r="AT204" s="20" t="s">
        <v>846</v>
      </c>
      <c r="AU204" s="89" t="s">
        <v>1805</v>
      </c>
      <c r="AV204" s="20">
        <v>24</v>
      </c>
      <c r="AW204" s="20">
        <v>64</v>
      </c>
      <c r="AX204" s="20">
        <v>24</v>
      </c>
      <c r="AY204" s="15" t="s">
        <v>80</v>
      </c>
      <c r="AZ204" s="20" t="str">
        <f t="shared" si="281"/>
        <v>1</v>
      </c>
      <c r="BA204" s="20" t="str">
        <f t="shared" si="282"/>
        <v>1</v>
      </c>
      <c r="BB204" s="20" t="str">
        <f t="shared" si="283"/>
        <v>1</v>
      </c>
      <c r="BC204" s="20">
        <v>24</v>
      </c>
      <c r="BD204" s="15" t="s">
        <v>2489</v>
      </c>
      <c r="BE204" s="20" t="str">
        <f t="shared" si="284"/>
        <v>20</v>
      </c>
      <c r="BF204" s="20" t="str">
        <f t="shared" si="285"/>
        <v>1</v>
      </c>
      <c r="BG204" s="20" t="str">
        <f t="shared" si="286"/>
        <v>51</v>
      </c>
      <c r="BH204" s="20" t="s">
        <v>22</v>
      </c>
      <c r="BI204" s="25" t="s">
        <v>22</v>
      </c>
      <c r="CD204" s="155"/>
      <c r="CH204" s="155"/>
      <c r="CV204" s="25"/>
      <c r="CZ204" s="25"/>
    </row>
    <row r="205" spans="1:105" s="20" customFormat="1">
      <c r="A205" s="20" t="s">
        <v>2468</v>
      </c>
      <c r="L205" s="25"/>
      <c r="N205" s="200"/>
      <c r="Z205" s="33"/>
      <c r="AE205" s="25"/>
      <c r="AI205" s="25"/>
      <c r="AJ205" s="20" t="s">
        <v>27</v>
      </c>
      <c r="AK205" s="20" t="s">
        <v>839</v>
      </c>
      <c r="AL205" s="20">
        <v>3</v>
      </c>
      <c r="AM205" s="20" t="s">
        <v>344</v>
      </c>
      <c r="AN205" s="20" t="s">
        <v>844</v>
      </c>
      <c r="AO205" s="20" t="s">
        <v>78</v>
      </c>
      <c r="AP205" s="20" t="s">
        <v>948</v>
      </c>
      <c r="AQ205" s="20" t="s">
        <v>24</v>
      </c>
      <c r="AR205" s="20" t="s">
        <v>23</v>
      </c>
      <c r="AS205" s="20" t="s">
        <v>843</v>
      </c>
      <c r="AT205" s="20" t="s">
        <v>846</v>
      </c>
      <c r="AU205" s="89" t="s">
        <v>1855</v>
      </c>
      <c r="AV205" s="20">
        <v>24</v>
      </c>
      <c r="AW205" s="20">
        <v>94</v>
      </c>
      <c r="AX205" s="20">
        <v>24</v>
      </c>
      <c r="AY205" s="15" t="s">
        <v>80</v>
      </c>
      <c r="AZ205" s="20" t="str">
        <f t="shared" si="281"/>
        <v>1</v>
      </c>
      <c r="BA205" s="20" t="str">
        <f t="shared" si="282"/>
        <v>1</v>
      </c>
      <c r="BB205" s="20" t="str">
        <f t="shared" si="283"/>
        <v>1</v>
      </c>
      <c r="BC205" s="20">
        <v>24</v>
      </c>
      <c r="BD205" s="15" t="s">
        <v>2490</v>
      </c>
      <c r="BE205" s="20" t="str">
        <f t="shared" si="284"/>
        <v>24</v>
      </c>
      <c r="BF205" s="20" t="str">
        <f t="shared" si="285"/>
        <v>6</v>
      </c>
      <c r="BG205" s="20" t="str">
        <f t="shared" si="286"/>
        <v>80</v>
      </c>
      <c r="BH205" s="20" t="s">
        <v>22</v>
      </c>
      <c r="BI205" s="25" t="s">
        <v>22</v>
      </c>
      <c r="CD205" s="155"/>
      <c r="CH205" s="155"/>
      <c r="CV205" s="25"/>
      <c r="CZ205" s="25"/>
    </row>
    <row r="206" spans="1:105" s="20" customFormat="1">
      <c r="A206" s="20" t="s">
        <v>2468</v>
      </c>
      <c r="L206" s="25"/>
      <c r="N206" s="200"/>
      <c r="Z206" s="33"/>
      <c r="AE206" s="25"/>
      <c r="AI206" s="25"/>
      <c r="AJ206" s="20" t="s">
        <v>27</v>
      </c>
      <c r="AK206" s="20" t="s">
        <v>840</v>
      </c>
      <c r="AL206" s="20">
        <v>4</v>
      </c>
      <c r="AM206" s="20" t="s">
        <v>344</v>
      </c>
      <c r="AN206" s="20" t="s">
        <v>844</v>
      </c>
      <c r="AO206" s="20" t="s">
        <v>78</v>
      </c>
      <c r="AP206" s="20" t="s">
        <v>948</v>
      </c>
      <c r="AQ206" s="20" t="s">
        <v>24</v>
      </c>
      <c r="AR206" s="20" t="s">
        <v>23</v>
      </c>
      <c r="AS206" s="20" t="s">
        <v>843</v>
      </c>
      <c r="AT206" s="20" t="s">
        <v>846</v>
      </c>
      <c r="AU206" s="89" t="s">
        <v>1855</v>
      </c>
      <c r="AV206" s="20">
        <v>24</v>
      </c>
      <c r="AW206" s="20">
        <v>94</v>
      </c>
      <c r="AX206" s="20">
        <v>24</v>
      </c>
      <c r="AY206" s="15" t="s">
        <v>80</v>
      </c>
      <c r="AZ206" s="20" t="str">
        <f t="shared" si="281"/>
        <v>1</v>
      </c>
      <c r="BA206" s="20" t="str">
        <f t="shared" si="282"/>
        <v>1</v>
      </c>
      <c r="BB206" s="20" t="str">
        <f t="shared" si="283"/>
        <v>1</v>
      </c>
      <c r="BC206" s="20">
        <v>24</v>
      </c>
      <c r="BD206" s="15" t="s">
        <v>2491</v>
      </c>
      <c r="BE206" s="20" t="str">
        <f t="shared" si="284"/>
        <v>21</v>
      </c>
      <c r="BF206" s="20" t="str">
        <f t="shared" si="285"/>
        <v>8</v>
      </c>
      <c r="BG206" s="20" t="str">
        <f t="shared" si="286"/>
        <v>71</v>
      </c>
      <c r="BH206" s="20" t="s">
        <v>22</v>
      </c>
      <c r="BI206" s="25" t="s">
        <v>22</v>
      </c>
      <c r="CD206" s="155"/>
      <c r="CH206" s="155"/>
      <c r="CV206" s="25"/>
      <c r="CZ206" s="25"/>
    </row>
    <row r="207" spans="1:105" s="20" customFormat="1">
      <c r="A207" s="20" t="s">
        <v>2468</v>
      </c>
      <c r="L207" s="25"/>
      <c r="N207" s="200"/>
      <c r="Z207" s="33"/>
      <c r="AE207" s="25"/>
      <c r="AI207" s="25"/>
      <c r="AJ207" s="20" t="s">
        <v>27</v>
      </c>
      <c r="AK207" s="20" t="s">
        <v>851</v>
      </c>
      <c r="AL207" s="20">
        <v>5</v>
      </c>
      <c r="AM207" s="20" t="s">
        <v>344</v>
      </c>
      <c r="AN207" s="20" t="s">
        <v>844</v>
      </c>
      <c r="AO207" s="20" t="s">
        <v>78</v>
      </c>
      <c r="AP207" s="20" t="s">
        <v>948</v>
      </c>
      <c r="AQ207" s="20" t="s">
        <v>24</v>
      </c>
      <c r="AR207" s="20" t="s">
        <v>23</v>
      </c>
      <c r="AS207" s="20" t="s">
        <v>843</v>
      </c>
      <c r="AT207" s="20" t="s">
        <v>846</v>
      </c>
      <c r="AU207" s="89" t="s">
        <v>848</v>
      </c>
      <c r="AV207" s="20">
        <v>24</v>
      </c>
      <c r="AW207" s="20">
        <v>0</v>
      </c>
      <c r="AX207" s="20">
        <v>24</v>
      </c>
      <c r="AY207" s="15" t="s">
        <v>80</v>
      </c>
      <c r="AZ207" s="20" t="str">
        <f t="shared" si="281"/>
        <v>1</v>
      </c>
      <c r="BA207" s="20" t="str">
        <f t="shared" si="282"/>
        <v>1</v>
      </c>
      <c r="BB207" s="20" t="str">
        <f t="shared" si="283"/>
        <v>1</v>
      </c>
      <c r="BC207" s="20">
        <v>24</v>
      </c>
      <c r="BD207" s="77" t="s">
        <v>80</v>
      </c>
      <c r="BE207" s="20" t="str">
        <f t="shared" si="284"/>
        <v>1</v>
      </c>
      <c r="BF207" s="20" t="str">
        <f t="shared" si="285"/>
        <v>1</v>
      </c>
      <c r="BG207" s="20" t="str">
        <f t="shared" si="286"/>
        <v>1</v>
      </c>
      <c r="BH207" s="20" t="s">
        <v>22</v>
      </c>
      <c r="BI207" s="25" t="s">
        <v>22</v>
      </c>
      <c r="CD207" s="155"/>
      <c r="CH207" s="155"/>
      <c r="CV207" s="25"/>
      <c r="CZ207" s="25"/>
    </row>
    <row r="208" spans="1:105" s="20" customFormat="1">
      <c r="A208" s="20" t="s">
        <v>2468</v>
      </c>
      <c r="L208" s="25"/>
      <c r="N208" s="200"/>
      <c r="Z208" s="33"/>
      <c r="AE208" s="25"/>
      <c r="AI208" s="25"/>
      <c r="AJ208" s="20" t="s">
        <v>27</v>
      </c>
      <c r="AK208" s="20" t="s">
        <v>2485</v>
      </c>
      <c r="AL208" s="20">
        <v>6</v>
      </c>
      <c r="AM208" s="20" t="s">
        <v>344</v>
      </c>
      <c r="AN208" s="20" t="s">
        <v>844</v>
      </c>
      <c r="AO208" s="20" t="s">
        <v>78</v>
      </c>
      <c r="AP208" s="20" t="s">
        <v>948</v>
      </c>
      <c r="AQ208" s="20" t="s">
        <v>24</v>
      </c>
      <c r="AR208" s="20" t="s">
        <v>23</v>
      </c>
      <c r="AS208" s="20" t="s">
        <v>843</v>
      </c>
      <c r="AT208" s="20" t="s">
        <v>846</v>
      </c>
      <c r="AU208" s="89" t="s">
        <v>2492</v>
      </c>
      <c r="AV208" s="20">
        <v>23</v>
      </c>
      <c r="AW208" s="20">
        <v>73</v>
      </c>
      <c r="AX208" s="20">
        <v>24</v>
      </c>
      <c r="AY208" s="15" t="s">
        <v>80</v>
      </c>
      <c r="AZ208" s="20" t="str">
        <f t="shared" si="281"/>
        <v>1</v>
      </c>
      <c r="BA208" s="20" t="str">
        <f t="shared" si="282"/>
        <v>1</v>
      </c>
      <c r="BB208" s="20" t="str">
        <f t="shared" si="283"/>
        <v>1</v>
      </c>
      <c r="BC208" s="20">
        <v>23</v>
      </c>
      <c r="BD208" s="15" t="s">
        <v>2493</v>
      </c>
      <c r="BE208" s="20" t="str">
        <f t="shared" si="284"/>
        <v>17</v>
      </c>
      <c r="BF208" s="20" t="str">
        <f t="shared" si="285"/>
        <v>9</v>
      </c>
      <c r="BG208" s="20" t="str">
        <f t="shared" si="286"/>
        <v>55</v>
      </c>
      <c r="BH208" s="20" t="s">
        <v>22</v>
      </c>
      <c r="BI208" s="25" t="s">
        <v>22</v>
      </c>
      <c r="CD208" s="155"/>
      <c r="CH208" s="155"/>
      <c r="CV208" s="25"/>
      <c r="CZ208" s="25"/>
    </row>
    <row r="209" spans="1:105" s="20" customFormat="1">
      <c r="A209" s="20" t="s">
        <v>2468</v>
      </c>
      <c r="L209" s="25"/>
      <c r="N209" s="200"/>
      <c r="Z209" s="33"/>
      <c r="AE209" s="25"/>
      <c r="AI209" s="25"/>
      <c r="AJ209" s="20" t="s">
        <v>27</v>
      </c>
      <c r="AK209" s="20" t="s">
        <v>841</v>
      </c>
      <c r="AL209" s="20">
        <v>7</v>
      </c>
      <c r="AM209" s="20" t="s">
        <v>344</v>
      </c>
      <c r="AN209" s="20" t="s">
        <v>844</v>
      </c>
      <c r="AO209" s="20" t="s">
        <v>78</v>
      </c>
      <c r="AP209" s="20" t="s">
        <v>948</v>
      </c>
      <c r="AQ209" s="20" t="s">
        <v>24</v>
      </c>
      <c r="AR209" s="20" t="s">
        <v>23</v>
      </c>
      <c r="AS209" s="20" t="s">
        <v>843</v>
      </c>
      <c r="AT209" s="20" t="s">
        <v>846</v>
      </c>
      <c r="AU209" s="89" t="s">
        <v>2494</v>
      </c>
      <c r="AV209" s="20">
        <v>24</v>
      </c>
      <c r="AW209" s="20">
        <v>86</v>
      </c>
      <c r="AX209" s="20">
        <v>24</v>
      </c>
      <c r="AY209" s="15" t="s">
        <v>80</v>
      </c>
      <c r="AZ209" s="20" t="str">
        <f t="shared" si="281"/>
        <v>1</v>
      </c>
      <c r="BA209" s="20" t="str">
        <f t="shared" si="282"/>
        <v>1</v>
      </c>
      <c r="BB209" s="20" t="str">
        <f t="shared" si="283"/>
        <v>1</v>
      </c>
      <c r="BC209" s="20">
        <v>24</v>
      </c>
      <c r="BD209" s="15" t="s">
        <v>2495</v>
      </c>
      <c r="BE209" s="20" t="str">
        <f t="shared" si="284"/>
        <v>23</v>
      </c>
      <c r="BF209" s="20" t="str">
        <f t="shared" si="285"/>
        <v>11</v>
      </c>
      <c r="BG209" s="20" t="str">
        <f t="shared" si="286"/>
        <v>56</v>
      </c>
      <c r="BH209" s="20" t="s">
        <v>22</v>
      </c>
      <c r="BI209" s="25" t="s">
        <v>22</v>
      </c>
      <c r="CD209" s="155"/>
      <c r="CH209" s="155"/>
      <c r="CV209" s="25"/>
      <c r="CZ209" s="25"/>
    </row>
    <row r="210" spans="1:105" s="20" customFormat="1">
      <c r="A210" s="20" t="s">
        <v>2468</v>
      </c>
      <c r="L210" s="25"/>
      <c r="N210" s="200"/>
      <c r="Z210" s="33"/>
      <c r="AE210" s="25"/>
      <c r="AI210" s="25"/>
      <c r="AJ210" s="20" t="s">
        <v>27</v>
      </c>
      <c r="AK210" s="20" t="s">
        <v>842</v>
      </c>
      <c r="AL210" s="20">
        <v>8</v>
      </c>
      <c r="AM210" s="20" t="s">
        <v>344</v>
      </c>
      <c r="AN210" s="20" t="s">
        <v>844</v>
      </c>
      <c r="AO210" s="20" t="s">
        <v>78</v>
      </c>
      <c r="AP210" s="20" t="s">
        <v>948</v>
      </c>
      <c r="AQ210" s="20" t="s">
        <v>24</v>
      </c>
      <c r="AR210" s="20" t="s">
        <v>23</v>
      </c>
      <c r="AS210" s="20" t="s">
        <v>843</v>
      </c>
      <c r="AT210" s="20" t="s">
        <v>846</v>
      </c>
      <c r="AU210" s="89" t="s">
        <v>2496</v>
      </c>
      <c r="AV210" s="20">
        <v>24</v>
      </c>
      <c r="AW210" s="20">
        <v>82</v>
      </c>
      <c r="AX210" s="20">
        <v>24</v>
      </c>
      <c r="AY210" s="15" t="s">
        <v>80</v>
      </c>
      <c r="AZ210" s="20" t="str">
        <f t="shared" si="281"/>
        <v>1</v>
      </c>
      <c r="BA210" s="20" t="str">
        <f t="shared" si="282"/>
        <v>1</v>
      </c>
      <c r="BB210" s="20" t="str">
        <f t="shared" si="283"/>
        <v>1</v>
      </c>
      <c r="BC210" s="20">
        <v>24</v>
      </c>
      <c r="BD210" s="50" t="s">
        <v>2497</v>
      </c>
      <c r="BE210" s="20" t="str">
        <f t="shared" si="284"/>
        <v>27</v>
      </c>
      <c r="BF210" s="20" t="str">
        <f t="shared" si="285"/>
        <v>11</v>
      </c>
      <c r="BG210" s="20" t="str">
        <f t="shared" si="286"/>
        <v>92</v>
      </c>
      <c r="BH210" s="20" t="s">
        <v>22</v>
      </c>
      <c r="BI210" s="25" t="s">
        <v>22</v>
      </c>
      <c r="CD210" s="155"/>
      <c r="CH210" s="155"/>
      <c r="CV210" s="25"/>
      <c r="CZ210" s="25"/>
    </row>
    <row r="211" spans="1:105" s="20" customFormat="1">
      <c r="A211" s="20" t="s">
        <v>2468</v>
      </c>
      <c r="L211" s="25"/>
      <c r="N211" s="200"/>
      <c r="Z211" s="33"/>
      <c r="AE211" s="25"/>
      <c r="AI211" s="25"/>
      <c r="AJ211" s="20" t="s">
        <v>60</v>
      </c>
      <c r="AK211" s="20" t="s">
        <v>850</v>
      </c>
      <c r="AL211" s="20">
        <v>1</v>
      </c>
      <c r="AM211" s="20" t="s">
        <v>551</v>
      </c>
      <c r="AN211" s="20" t="s">
        <v>2509</v>
      </c>
      <c r="AO211" s="20" t="s">
        <v>2498</v>
      </c>
      <c r="AP211" s="20" t="s">
        <v>2412</v>
      </c>
      <c r="AQ211" s="20" t="s">
        <v>24</v>
      </c>
      <c r="AR211" s="20" t="s">
        <v>23</v>
      </c>
      <c r="AS211" s="20" t="s">
        <v>843</v>
      </c>
      <c r="AT211" s="20" t="s">
        <v>22</v>
      </c>
      <c r="AU211" s="201" t="s">
        <v>22</v>
      </c>
      <c r="AV211" s="20" t="s">
        <v>22</v>
      </c>
      <c r="AW211" s="20" t="s">
        <v>22</v>
      </c>
      <c r="AX211" s="20" t="s">
        <v>22</v>
      </c>
      <c r="AY211" s="20" t="s">
        <v>22</v>
      </c>
      <c r="AZ211" s="20" t="s">
        <v>22</v>
      </c>
      <c r="BA211" s="20" t="s">
        <v>22</v>
      </c>
      <c r="BB211" s="20" t="s">
        <v>22</v>
      </c>
      <c r="BC211" s="20">
        <v>24</v>
      </c>
      <c r="BD211" s="15" t="s">
        <v>2499</v>
      </c>
      <c r="BE211" s="20" t="str">
        <f t="shared" si="284"/>
        <v>11</v>
      </c>
      <c r="BF211" s="20" t="str">
        <f t="shared" si="285"/>
        <v>0</v>
      </c>
      <c r="BG211" s="20" t="str">
        <f t="shared" si="286"/>
        <v>30</v>
      </c>
      <c r="BH211" s="20">
        <v>300</v>
      </c>
      <c r="BI211" s="25" t="s">
        <v>22</v>
      </c>
      <c r="CD211" s="155"/>
      <c r="CH211" s="155"/>
      <c r="CV211" s="25"/>
      <c r="CZ211" s="25"/>
    </row>
    <row r="212" spans="1:105" s="20" customFormat="1">
      <c r="A212" s="20" t="s">
        <v>2468</v>
      </c>
      <c r="L212" s="25"/>
      <c r="N212" s="200"/>
      <c r="Z212" s="33"/>
      <c r="AE212" s="25"/>
      <c r="AI212" s="25"/>
      <c r="AJ212" s="20" t="s">
        <v>60</v>
      </c>
      <c r="AK212" s="20" t="s">
        <v>2474</v>
      </c>
      <c r="AL212" s="20">
        <v>2</v>
      </c>
      <c r="AM212" s="20" t="s">
        <v>551</v>
      </c>
      <c r="AN212" s="20" t="s">
        <v>2509</v>
      </c>
      <c r="AO212" s="20" t="s">
        <v>2498</v>
      </c>
      <c r="AP212" s="20" t="s">
        <v>2412</v>
      </c>
      <c r="AQ212" s="20" t="s">
        <v>24</v>
      </c>
      <c r="AR212" s="20" t="s">
        <v>23</v>
      </c>
      <c r="AS212" s="20" t="s">
        <v>843</v>
      </c>
      <c r="AT212" s="20" t="s">
        <v>22</v>
      </c>
      <c r="AU212" s="201" t="s">
        <v>22</v>
      </c>
      <c r="AV212" s="20" t="s">
        <v>22</v>
      </c>
      <c r="AW212" s="20" t="s">
        <v>22</v>
      </c>
      <c r="AX212" s="20" t="s">
        <v>22</v>
      </c>
      <c r="AY212" s="20" t="s">
        <v>22</v>
      </c>
      <c r="AZ212" s="20" t="s">
        <v>22</v>
      </c>
      <c r="BA212" s="20" t="s">
        <v>22</v>
      </c>
      <c r="BB212" s="20" t="s">
        <v>22</v>
      </c>
      <c r="BC212" s="20">
        <v>24</v>
      </c>
      <c r="BD212" s="15" t="s">
        <v>2500</v>
      </c>
      <c r="BE212" s="20" t="str">
        <f t="shared" si="284"/>
        <v>25</v>
      </c>
      <c r="BF212" s="20" t="str">
        <f t="shared" si="285"/>
        <v>2</v>
      </c>
      <c r="BG212" s="20" t="str">
        <f t="shared" si="286"/>
        <v>47</v>
      </c>
      <c r="BH212" s="20">
        <v>300</v>
      </c>
      <c r="BI212" s="25" t="s">
        <v>22</v>
      </c>
      <c r="CD212" s="155"/>
      <c r="CH212" s="155"/>
      <c r="CV212" s="25"/>
      <c r="CZ212" s="25"/>
    </row>
    <row r="213" spans="1:105" s="20" customFormat="1">
      <c r="A213" s="20" t="s">
        <v>2468</v>
      </c>
      <c r="L213" s="25"/>
      <c r="N213" s="200"/>
      <c r="Z213" s="33"/>
      <c r="AE213" s="25"/>
      <c r="AI213" s="25"/>
      <c r="AJ213" s="20" t="s">
        <v>60</v>
      </c>
      <c r="AK213" s="20" t="s">
        <v>839</v>
      </c>
      <c r="AL213" s="20">
        <v>3</v>
      </c>
      <c r="AM213" s="20" t="s">
        <v>551</v>
      </c>
      <c r="AN213" s="20" t="s">
        <v>2509</v>
      </c>
      <c r="AO213" s="20" t="s">
        <v>2498</v>
      </c>
      <c r="AP213" s="20" t="s">
        <v>2412</v>
      </c>
      <c r="AQ213" s="20" t="s">
        <v>24</v>
      </c>
      <c r="AR213" s="20" t="s">
        <v>23</v>
      </c>
      <c r="AS213" s="20" t="s">
        <v>843</v>
      </c>
      <c r="AT213" s="20" t="s">
        <v>22</v>
      </c>
      <c r="AU213" s="201" t="s">
        <v>22</v>
      </c>
      <c r="AV213" s="20" t="s">
        <v>22</v>
      </c>
      <c r="AW213" s="20" t="s">
        <v>22</v>
      </c>
      <c r="AX213" s="20" t="s">
        <v>22</v>
      </c>
      <c r="AY213" s="20" t="s">
        <v>22</v>
      </c>
      <c r="AZ213" s="20" t="s">
        <v>22</v>
      </c>
      <c r="BA213" s="20" t="s">
        <v>22</v>
      </c>
      <c r="BB213" s="20" t="s">
        <v>22</v>
      </c>
      <c r="BC213" s="20">
        <v>24</v>
      </c>
      <c r="BD213" s="15" t="s">
        <v>2501</v>
      </c>
      <c r="BE213" s="20" t="str">
        <f t="shared" si="284"/>
        <v>61</v>
      </c>
      <c r="BF213" s="20" t="str">
        <f t="shared" si="285"/>
        <v>8</v>
      </c>
      <c r="BG213" s="20" t="str">
        <f t="shared" si="286"/>
        <v>114</v>
      </c>
      <c r="BH213" s="20">
        <v>300</v>
      </c>
      <c r="BI213" s="25" t="s">
        <v>22</v>
      </c>
      <c r="CD213" s="155"/>
      <c r="CH213" s="155"/>
      <c r="CV213" s="25"/>
      <c r="CZ213" s="25"/>
    </row>
    <row r="214" spans="1:105" s="20" customFormat="1">
      <c r="A214" s="20" t="s">
        <v>2468</v>
      </c>
      <c r="L214" s="25"/>
      <c r="N214" s="200"/>
      <c r="Z214" s="33"/>
      <c r="AE214" s="25"/>
      <c r="AI214" s="25"/>
      <c r="AJ214" s="20" t="s">
        <v>60</v>
      </c>
      <c r="AK214" s="20" t="s">
        <v>840</v>
      </c>
      <c r="AL214" s="20">
        <v>4</v>
      </c>
      <c r="AM214" s="20" t="s">
        <v>551</v>
      </c>
      <c r="AN214" s="20" t="s">
        <v>2509</v>
      </c>
      <c r="AO214" s="20" t="s">
        <v>2498</v>
      </c>
      <c r="AP214" s="20" t="s">
        <v>2412</v>
      </c>
      <c r="AQ214" s="20" t="s">
        <v>24</v>
      </c>
      <c r="AR214" s="20" t="s">
        <v>23</v>
      </c>
      <c r="AS214" s="20" t="s">
        <v>843</v>
      </c>
      <c r="AT214" s="20" t="s">
        <v>22</v>
      </c>
      <c r="AU214" s="201" t="s">
        <v>22</v>
      </c>
      <c r="AV214" s="20" t="s">
        <v>22</v>
      </c>
      <c r="AW214" s="20" t="s">
        <v>22</v>
      </c>
      <c r="AX214" s="20" t="s">
        <v>22</v>
      </c>
      <c r="AY214" s="20" t="s">
        <v>22</v>
      </c>
      <c r="AZ214" s="20" t="s">
        <v>22</v>
      </c>
      <c r="BA214" s="20" t="s">
        <v>22</v>
      </c>
      <c r="BB214" s="20" t="s">
        <v>22</v>
      </c>
      <c r="BC214" s="20">
        <v>24</v>
      </c>
      <c r="BD214" s="15" t="s">
        <v>2502</v>
      </c>
      <c r="BE214" s="20" t="str">
        <f t="shared" si="284"/>
        <v>17</v>
      </c>
      <c r="BF214" s="20" t="str">
        <f t="shared" si="285"/>
        <v>3</v>
      </c>
      <c r="BG214" s="20" t="str">
        <f t="shared" si="286"/>
        <v>31</v>
      </c>
      <c r="BH214" s="20">
        <v>300</v>
      </c>
      <c r="BI214" s="25" t="s">
        <v>22</v>
      </c>
      <c r="CD214" s="155"/>
      <c r="CH214" s="155"/>
      <c r="CV214" s="25"/>
      <c r="CZ214" s="25"/>
    </row>
    <row r="215" spans="1:105" s="20" customFormat="1">
      <c r="A215" s="20" t="s">
        <v>2468</v>
      </c>
      <c r="L215" s="25"/>
      <c r="N215" s="200"/>
      <c r="Z215" s="33"/>
      <c r="AE215" s="25"/>
      <c r="AI215" s="25"/>
      <c r="AJ215" s="20" t="s">
        <v>60</v>
      </c>
      <c r="AK215" s="20" t="s">
        <v>851</v>
      </c>
      <c r="AL215" s="20">
        <v>5</v>
      </c>
      <c r="AM215" s="20" t="s">
        <v>551</v>
      </c>
      <c r="AN215" s="20" t="s">
        <v>2509</v>
      </c>
      <c r="AO215" s="20" t="s">
        <v>2498</v>
      </c>
      <c r="AP215" s="20" t="s">
        <v>2412</v>
      </c>
      <c r="AQ215" s="20" t="s">
        <v>24</v>
      </c>
      <c r="AR215" s="20" t="s">
        <v>23</v>
      </c>
      <c r="AS215" s="20" t="s">
        <v>843</v>
      </c>
      <c r="AT215" s="20" t="s">
        <v>22</v>
      </c>
      <c r="AU215" s="201" t="s">
        <v>22</v>
      </c>
      <c r="AV215" s="20" t="s">
        <v>22</v>
      </c>
      <c r="AW215" s="20" t="s">
        <v>22</v>
      </c>
      <c r="AX215" s="20" t="s">
        <v>22</v>
      </c>
      <c r="AY215" s="20" t="s">
        <v>22</v>
      </c>
      <c r="AZ215" s="20" t="s">
        <v>22</v>
      </c>
      <c r="BA215" s="20" t="s">
        <v>22</v>
      </c>
      <c r="BB215" s="20" t="s">
        <v>22</v>
      </c>
      <c r="BC215" s="20">
        <v>24</v>
      </c>
      <c r="BD215" s="15" t="s">
        <v>2503</v>
      </c>
      <c r="BE215" s="20" t="str">
        <f t="shared" si="284"/>
        <v>25</v>
      </c>
      <c r="BF215" s="20" t="str">
        <f t="shared" si="285"/>
        <v>7</v>
      </c>
      <c r="BG215" s="20" t="str">
        <f t="shared" si="286"/>
        <v>39</v>
      </c>
      <c r="BH215" s="20">
        <v>300</v>
      </c>
      <c r="BI215" s="25" t="s">
        <v>22</v>
      </c>
      <c r="CD215" s="155"/>
      <c r="CH215" s="155"/>
      <c r="CV215" s="25"/>
      <c r="CZ215" s="25"/>
    </row>
    <row r="216" spans="1:105" s="20" customFormat="1">
      <c r="A216" s="20" t="s">
        <v>2468</v>
      </c>
      <c r="L216" s="25"/>
      <c r="N216" s="200"/>
      <c r="Z216" s="33"/>
      <c r="AE216" s="25"/>
      <c r="AI216" s="25"/>
      <c r="AJ216" s="20" t="s">
        <v>60</v>
      </c>
      <c r="AK216" s="20" t="s">
        <v>2485</v>
      </c>
      <c r="AL216" s="20">
        <v>6</v>
      </c>
      <c r="AM216" s="20" t="s">
        <v>551</v>
      </c>
      <c r="AN216" s="20" t="s">
        <v>2509</v>
      </c>
      <c r="AO216" s="20" t="s">
        <v>2498</v>
      </c>
      <c r="AP216" s="20" t="s">
        <v>2412</v>
      </c>
      <c r="AQ216" s="20" t="s">
        <v>24</v>
      </c>
      <c r="AR216" s="20" t="s">
        <v>23</v>
      </c>
      <c r="AS216" s="20" t="s">
        <v>843</v>
      </c>
      <c r="AT216" s="20" t="s">
        <v>22</v>
      </c>
      <c r="AU216" s="201" t="s">
        <v>22</v>
      </c>
      <c r="AV216" s="20" t="s">
        <v>22</v>
      </c>
      <c r="AW216" s="20" t="s">
        <v>22</v>
      </c>
      <c r="AX216" s="20" t="s">
        <v>22</v>
      </c>
      <c r="AY216" s="20" t="s">
        <v>22</v>
      </c>
      <c r="AZ216" s="20" t="s">
        <v>22</v>
      </c>
      <c r="BA216" s="20" t="s">
        <v>22</v>
      </c>
      <c r="BB216" s="20" t="s">
        <v>22</v>
      </c>
      <c r="BC216" s="20">
        <v>23</v>
      </c>
      <c r="BD216" s="15" t="s">
        <v>2504</v>
      </c>
      <c r="BE216" s="20" t="str">
        <f t="shared" si="284"/>
        <v>30</v>
      </c>
      <c r="BF216" s="20" t="str">
        <f t="shared" si="285"/>
        <v>11</v>
      </c>
      <c r="BG216" s="20" t="str">
        <f t="shared" si="286"/>
        <v>43</v>
      </c>
      <c r="BH216" s="20">
        <v>300</v>
      </c>
      <c r="BI216" s="25" t="s">
        <v>22</v>
      </c>
      <c r="CD216" s="155"/>
      <c r="CH216" s="155"/>
      <c r="CV216" s="25"/>
      <c r="CZ216" s="25"/>
    </row>
    <row r="217" spans="1:105" s="20" customFormat="1">
      <c r="A217" s="20" t="s">
        <v>2468</v>
      </c>
      <c r="L217" s="25"/>
      <c r="N217" s="200"/>
      <c r="Z217" s="33"/>
      <c r="AE217" s="25"/>
      <c r="AI217" s="25"/>
      <c r="AJ217" s="20" t="s">
        <v>60</v>
      </c>
      <c r="AK217" s="20" t="s">
        <v>841</v>
      </c>
      <c r="AL217" s="20">
        <v>7</v>
      </c>
      <c r="AM217" s="20" t="s">
        <v>551</v>
      </c>
      <c r="AN217" s="20" t="s">
        <v>2509</v>
      </c>
      <c r="AO217" s="20" t="s">
        <v>2498</v>
      </c>
      <c r="AP217" s="20" t="s">
        <v>2412</v>
      </c>
      <c r="AQ217" s="20" t="s">
        <v>24</v>
      </c>
      <c r="AR217" s="20" t="s">
        <v>23</v>
      </c>
      <c r="AS217" s="20" t="s">
        <v>843</v>
      </c>
      <c r="AT217" s="20" t="s">
        <v>22</v>
      </c>
      <c r="AU217" s="201" t="s">
        <v>22</v>
      </c>
      <c r="AV217" s="20" t="s">
        <v>22</v>
      </c>
      <c r="AW217" s="20" t="s">
        <v>22</v>
      </c>
      <c r="AX217" s="20" t="s">
        <v>22</v>
      </c>
      <c r="AY217" s="20" t="s">
        <v>22</v>
      </c>
      <c r="AZ217" s="20" t="s">
        <v>22</v>
      </c>
      <c r="BA217" s="20" t="s">
        <v>22</v>
      </c>
      <c r="BB217" s="20" t="s">
        <v>22</v>
      </c>
      <c r="BC217" s="20">
        <v>24</v>
      </c>
      <c r="BD217" s="15" t="s">
        <v>2505</v>
      </c>
      <c r="BE217" s="20" t="str">
        <f t="shared" si="284"/>
        <v>96</v>
      </c>
      <c r="BF217" s="20" t="str">
        <f t="shared" si="285"/>
        <v>0</v>
      </c>
      <c r="BG217" s="20" t="str">
        <f t="shared" si="286"/>
        <v>196</v>
      </c>
      <c r="BH217" s="20">
        <v>300</v>
      </c>
      <c r="BI217" s="25" t="s">
        <v>22</v>
      </c>
      <c r="CD217" s="155"/>
      <c r="CH217" s="155"/>
      <c r="CV217" s="25"/>
      <c r="CZ217" s="25"/>
    </row>
    <row r="218" spans="1:105" s="20" customFormat="1">
      <c r="A218" s="20" t="s">
        <v>2468</v>
      </c>
      <c r="L218" s="25"/>
      <c r="N218" s="200"/>
      <c r="Z218" s="33"/>
      <c r="AE218" s="25"/>
      <c r="AI218" s="25"/>
      <c r="AJ218" s="20" t="s">
        <v>60</v>
      </c>
      <c r="AK218" s="20" t="s">
        <v>842</v>
      </c>
      <c r="AL218" s="20">
        <v>8</v>
      </c>
      <c r="AM218" s="20" t="s">
        <v>551</v>
      </c>
      <c r="AN218" s="20" t="s">
        <v>2509</v>
      </c>
      <c r="AO218" s="20" t="s">
        <v>2498</v>
      </c>
      <c r="AP218" s="20" t="s">
        <v>2412</v>
      </c>
      <c r="AQ218" s="20" t="s">
        <v>24</v>
      </c>
      <c r="AR218" s="20" t="s">
        <v>23</v>
      </c>
      <c r="AS218" s="20" t="s">
        <v>843</v>
      </c>
      <c r="AT218" s="20" t="s">
        <v>22</v>
      </c>
      <c r="AU218" s="201" t="s">
        <v>22</v>
      </c>
      <c r="AV218" s="20" t="s">
        <v>22</v>
      </c>
      <c r="AW218" s="20" t="s">
        <v>22</v>
      </c>
      <c r="AX218" s="20" t="s">
        <v>22</v>
      </c>
      <c r="AY218" s="20" t="s">
        <v>22</v>
      </c>
      <c r="AZ218" s="20" t="s">
        <v>22</v>
      </c>
      <c r="BA218" s="20" t="s">
        <v>22</v>
      </c>
      <c r="BB218" s="20" t="s">
        <v>22</v>
      </c>
      <c r="BC218" s="20">
        <v>24</v>
      </c>
      <c r="BD218" s="50" t="s">
        <v>2506</v>
      </c>
      <c r="BE218" s="20" t="str">
        <f t="shared" si="284"/>
        <v>41</v>
      </c>
      <c r="BF218" s="20" t="str">
        <f t="shared" si="285"/>
        <v>21</v>
      </c>
      <c r="BG218" s="20" t="str">
        <f t="shared" si="286"/>
        <v>61</v>
      </c>
      <c r="BH218" s="20">
        <v>300</v>
      </c>
      <c r="BI218" s="25" t="s">
        <v>22</v>
      </c>
      <c r="CD218" s="155"/>
      <c r="CH218" s="155"/>
      <c r="CV218" s="25"/>
      <c r="CZ218" s="25"/>
    </row>
    <row r="219" spans="1:105" s="44" customFormat="1">
      <c r="L219" s="45"/>
      <c r="N219" s="127"/>
      <c r="Z219" s="64"/>
      <c r="AE219" s="45"/>
      <c r="AI219" s="45"/>
      <c r="AU219" s="85"/>
      <c r="BI219" s="45"/>
      <c r="CD219" s="157"/>
      <c r="CH219" s="157"/>
      <c r="CV219" s="45"/>
      <c r="CZ219" s="45"/>
    </row>
    <row r="220" spans="1:105" s="11" customFormat="1">
      <c r="A220" s="11" t="s">
        <v>1519</v>
      </c>
      <c r="B220" s="11" t="s">
        <v>834</v>
      </c>
      <c r="C220" s="11" t="s">
        <v>34</v>
      </c>
      <c r="D220" s="11" t="s">
        <v>1262</v>
      </c>
      <c r="E220" s="11" t="s">
        <v>11</v>
      </c>
      <c r="F220" s="94" t="s">
        <v>2312</v>
      </c>
      <c r="G220" s="11" t="s">
        <v>835</v>
      </c>
      <c r="H220" s="16" t="s">
        <v>1003</v>
      </c>
      <c r="I220" s="10" t="s">
        <v>965</v>
      </c>
      <c r="J220" s="14" t="s">
        <v>966</v>
      </c>
      <c r="K220" s="11" t="s">
        <v>967</v>
      </c>
      <c r="L220" s="24">
        <v>44144</v>
      </c>
      <c r="M220" s="11" t="s">
        <v>968</v>
      </c>
      <c r="N220" s="134">
        <v>43983</v>
      </c>
      <c r="O220" s="11" t="s">
        <v>24</v>
      </c>
      <c r="P220" s="11" t="s">
        <v>24</v>
      </c>
      <c r="Q220" s="11" t="s">
        <v>236</v>
      </c>
      <c r="R220" s="11" t="s">
        <v>89</v>
      </c>
      <c r="S220" s="11" t="s">
        <v>48</v>
      </c>
      <c r="T220" s="11" t="s">
        <v>23</v>
      </c>
      <c r="U220" s="11" t="s">
        <v>23</v>
      </c>
      <c r="V220" s="11">
        <v>750</v>
      </c>
      <c r="W220" s="11" t="s">
        <v>24</v>
      </c>
      <c r="X220" s="11" t="s">
        <v>369</v>
      </c>
      <c r="Y220" s="11" t="s">
        <v>969</v>
      </c>
      <c r="Z220" s="25" t="s">
        <v>970</v>
      </c>
      <c r="AA220" s="20" t="s">
        <v>837</v>
      </c>
      <c r="AB220" s="11" t="s">
        <v>450</v>
      </c>
      <c r="AC220" s="11" t="s">
        <v>127</v>
      </c>
      <c r="AD220" s="11" t="s">
        <v>1316</v>
      </c>
      <c r="AE220" s="36" t="s">
        <v>971</v>
      </c>
      <c r="AF220" s="11" t="s">
        <v>137</v>
      </c>
      <c r="AG220" s="11" t="s">
        <v>451</v>
      </c>
      <c r="AH220" s="11" t="s">
        <v>451</v>
      </c>
      <c r="AI220" s="25" t="s">
        <v>22</v>
      </c>
      <c r="AJ220" s="11" t="s">
        <v>27</v>
      </c>
      <c r="AK220" s="11" t="s">
        <v>850</v>
      </c>
      <c r="AL220" s="11">
        <v>1</v>
      </c>
      <c r="AM220" s="11" t="s">
        <v>431</v>
      </c>
      <c r="AN220" s="11" t="s">
        <v>44</v>
      </c>
      <c r="AO220" s="17" t="s">
        <v>995</v>
      </c>
      <c r="AP220" s="17" t="s">
        <v>994</v>
      </c>
      <c r="AQ220" s="11" t="s">
        <v>24</v>
      </c>
      <c r="AR220" s="11" t="s">
        <v>23</v>
      </c>
      <c r="AS220" s="11" t="s">
        <v>843</v>
      </c>
      <c r="AT220" s="11" t="s">
        <v>845</v>
      </c>
      <c r="AU220" s="87" t="s">
        <v>973</v>
      </c>
      <c r="AV220" s="11">
        <v>75</v>
      </c>
      <c r="AW220" s="11">
        <v>11</v>
      </c>
      <c r="AX220" s="11">
        <v>75</v>
      </c>
      <c r="AY220" s="15" t="s">
        <v>978</v>
      </c>
      <c r="AZ220" s="11" t="str">
        <f t="shared" ref="AZ220:AZ231" si="287">LEFT(AY220,FIND(" ", AY220)-1)</f>
        <v>200</v>
      </c>
      <c r="BA220" s="15">
        <v>200</v>
      </c>
      <c r="BB220" s="11" t="str">
        <f t="shared" ref="BB220:BB231" si="288">MID(LEFT(AY220,FIND(")",AY220)-1),FIND("–",AY220)+1,LEN(AY220))</f>
        <v>205</v>
      </c>
      <c r="BC220" s="11">
        <v>75</v>
      </c>
      <c r="BD220" s="15" t="s">
        <v>981</v>
      </c>
      <c r="BE220" s="11" t="str">
        <f t="shared" ref="BE220:BE231" si="289">LEFT(BD220,FIND(" ", BD220)-1)</f>
        <v>212</v>
      </c>
      <c r="BF220" s="15" t="s">
        <v>997</v>
      </c>
      <c r="BG220" s="11" t="str">
        <f t="shared" ref="BG220:BG231" si="290">MID(LEFT(BD220,FIND(")",BD220)-1),FIND("–",BD220)+1,LEN(BD220))</f>
        <v>359</v>
      </c>
      <c r="BH220" s="11" t="s">
        <v>22</v>
      </c>
      <c r="BI220" s="98" t="s">
        <v>22</v>
      </c>
      <c r="BJ220" s="11" t="s">
        <v>26</v>
      </c>
      <c r="BK220" s="11" t="s">
        <v>22</v>
      </c>
      <c r="BL220" s="11" t="s">
        <v>22</v>
      </c>
      <c r="BM220" s="11" t="s">
        <v>22</v>
      </c>
      <c r="BN220" s="11" t="s">
        <v>22</v>
      </c>
      <c r="BO220" s="11" t="s">
        <v>22</v>
      </c>
      <c r="BP220" s="11" t="s">
        <v>22</v>
      </c>
      <c r="BQ220" s="11" t="s">
        <v>22</v>
      </c>
      <c r="BR220" s="11" t="s">
        <v>22</v>
      </c>
      <c r="BS220" s="11" t="s">
        <v>22</v>
      </c>
      <c r="BT220" s="11" t="s">
        <v>22</v>
      </c>
      <c r="BU220" s="11" t="s">
        <v>22</v>
      </c>
      <c r="BV220" s="11" t="s">
        <v>22</v>
      </c>
      <c r="BW220" s="11" t="s">
        <v>22</v>
      </c>
      <c r="BX220" s="11" t="s">
        <v>22</v>
      </c>
      <c r="BY220" s="11" t="s">
        <v>22</v>
      </c>
      <c r="BZ220" s="11" t="s">
        <v>22</v>
      </c>
      <c r="CA220" s="11" t="s">
        <v>22</v>
      </c>
      <c r="CB220" s="11" t="s">
        <v>22</v>
      </c>
      <c r="CC220" s="11" t="s">
        <v>22</v>
      </c>
      <c r="CD220" s="103" t="s">
        <v>22</v>
      </c>
      <c r="CE220" s="94" t="s">
        <v>22</v>
      </c>
      <c r="CF220" s="94" t="s">
        <v>22</v>
      </c>
      <c r="CG220" s="94" t="s">
        <v>22</v>
      </c>
      <c r="CH220" s="155" t="s">
        <v>26</v>
      </c>
      <c r="CI220" s="94" t="s">
        <v>22</v>
      </c>
      <c r="CJ220" s="94" t="s">
        <v>22</v>
      </c>
      <c r="CK220" s="94" t="s">
        <v>22</v>
      </c>
      <c r="CL220" s="94" t="s">
        <v>22</v>
      </c>
      <c r="CM220" s="94" t="s">
        <v>22</v>
      </c>
      <c r="CN220" s="94" t="s">
        <v>22</v>
      </c>
      <c r="CO220" s="94" t="s">
        <v>22</v>
      </c>
      <c r="CP220" s="94" t="s">
        <v>22</v>
      </c>
      <c r="CQ220" s="94" t="s">
        <v>22</v>
      </c>
      <c r="CR220" s="94" t="s">
        <v>22</v>
      </c>
      <c r="CS220" s="94" t="s">
        <v>22</v>
      </c>
      <c r="CT220" s="94" t="s">
        <v>22</v>
      </c>
      <c r="CU220" s="94" t="s">
        <v>22</v>
      </c>
      <c r="CV220" s="98" t="s">
        <v>22</v>
      </c>
      <c r="CW220" s="11" t="s">
        <v>847</v>
      </c>
      <c r="CX220" s="11" t="s">
        <v>22</v>
      </c>
      <c r="CY220" s="11" t="s">
        <v>964</v>
      </c>
      <c r="CZ220" s="98" t="s">
        <v>24</v>
      </c>
      <c r="DA220" s="11" t="s">
        <v>68</v>
      </c>
    </row>
    <row r="221" spans="1:105" s="11" customFormat="1">
      <c r="A221" s="11" t="s">
        <v>1519</v>
      </c>
      <c r="L221" s="25"/>
      <c r="N221" s="125"/>
      <c r="Z221" s="25"/>
      <c r="AE221" s="36"/>
      <c r="AI221" s="25"/>
      <c r="AJ221" s="11" t="s">
        <v>27</v>
      </c>
      <c r="AK221" s="11" t="s">
        <v>839</v>
      </c>
      <c r="AL221" s="11">
        <v>2</v>
      </c>
      <c r="AM221" s="11" t="s">
        <v>431</v>
      </c>
      <c r="AN221" s="11" t="s">
        <v>44</v>
      </c>
      <c r="AO221" s="17" t="s">
        <v>995</v>
      </c>
      <c r="AP221" s="17" t="s">
        <v>994</v>
      </c>
      <c r="AQ221" s="11" t="s">
        <v>24</v>
      </c>
      <c r="AR221" s="11" t="s">
        <v>23</v>
      </c>
      <c r="AS221" s="11" t="s">
        <v>843</v>
      </c>
      <c r="AT221" s="11" t="s">
        <v>845</v>
      </c>
      <c r="AU221" s="84" t="s">
        <v>972</v>
      </c>
      <c r="AV221" s="11">
        <v>148</v>
      </c>
      <c r="AW221" s="11">
        <v>99</v>
      </c>
      <c r="AX221" s="11">
        <v>150</v>
      </c>
      <c r="AY221" s="15" t="s">
        <v>979</v>
      </c>
      <c r="AZ221" s="11" t="str">
        <f t="shared" si="287"/>
        <v>200</v>
      </c>
      <c r="BA221" s="15">
        <v>200</v>
      </c>
      <c r="BB221" s="11" t="str">
        <f t="shared" si="288"/>
        <v>202</v>
      </c>
      <c r="BC221" s="11">
        <v>148</v>
      </c>
      <c r="BD221" s="15" t="s">
        <v>982</v>
      </c>
      <c r="BE221" s="11" t="str">
        <f t="shared" si="289"/>
        <v>2,295</v>
      </c>
      <c r="BF221" s="15" t="s">
        <v>998</v>
      </c>
      <c r="BG221" s="11" t="str">
        <f t="shared" si="290"/>
        <v>5,370</v>
      </c>
      <c r="BH221" s="11" t="s">
        <v>22</v>
      </c>
      <c r="BI221" s="25" t="s">
        <v>22</v>
      </c>
      <c r="CD221" s="155"/>
      <c r="CH221" s="155"/>
      <c r="CV221" s="25"/>
      <c r="CW221" s="11" t="s">
        <v>993</v>
      </c>
      <c r="CZ221" s="25"/>
    </row>
    <row r="222" spans="1:105" s="11" customFormat="1">
      <c r="A222" s="11" t="s">
        <v>1519</v>
      </c>
      <c r="L222" s="25"/>
      <c r="N222" s="125"/>
      <c r="Z222" s="25"/>
      <c r="AE222" s="36"/>
      <c r="AI222" s="25"/>
      <c r="AJ222" s="11" t="s">
        <v>27</v>
      </c>
      <c r="AK222" s="11" t="s">
        <v>840</v>
      </c>
      <c r="AL222" s="11">
        <v>3</v>
      </c>
      <c r="AM222" s="11" t="s">
        <v>431</v>
      </c>
      <c r="AN222" s="11" t="s">
        <v>44</v>
      </c>
      <c r="AO222" s="17" t="s">
        <v>995</v>
      </c>
      <c r="AP222" s="17" t="s">
        <v>994</v>
      </c>
      <c r="AQ222" s="11" t="s">
        <v>24</v>
      </c>
      <c r="AR222" s="11" t="s">
        <v>23</v>
      </c>
      <c r="AS222" s="11" t="s">
        <v>843</v>
      </c>
      <c r="AT222" s="11" t="s">
        <v>845</v>
      </c>
      <c r="AU222" s="84" t="s">
        <v>972</v>
      </c>
      <c r="AV222" s="11">
        <v>150</v>
      </c>
      <c r="AW222" s="11">
        <v>99</v>
      </c>
      <c r="AX222" s="11">
        <v>150</v>
      </c>
      <c r="AY222" s="15" t="s">
        <v>980</v>
      </c>
      <c r="AZ222" s="11" t="str">
        <f t="shared" si="287"/>
        <v>200</v>
      </c>
      <c r="BA222" s="15">
        <v>200</v>
      </c>
      <c r="BB222" s="11" t="str">
        <f t="shared" si="288"/>
        <v>228</v>
      </c>
      <c r="BC222" s="11">
        <v>150</v>
      </c>
      <c r="BD222" s="15" t="s">
        <v>983</v>
      </c>
      <c r="BE222" s="11" t="str">
        <f t="shared" si="289"/>
        <v>2,432</v>
      </c>
      <c r="BF222" s="15" t="s">
        <v>999</v>
      </c>
      <c r="BG222" s="11" t="str">
        <f t="shared" si="290"/>
        <v>5,226</v>
      </c>
      <c r="BH222" s="11" t="s">
        <v>22</v>
      </c>
      <c r="BI222" s="25" t="s">
        <v>22</v>
      </c>
      <c r="CD222" s="155"/>
      <c r="CH222" s="155"/>
      <c r="CV222" s="25"/>
      <c r="CZ222" s="25"/>
    </row>
    <row r="223" spans="1:105" s="11" customFormat="1">
      <c r="A223" s="11" t="s">
        <v>1519</v>
      </c>
      <c r="L223" s="25"/>
      <c r="N223" s="125"/>
      <c r="Z223" s="25"/>
      <c r="AE223" s="36"/>
      <c r="AI223" s="25"/>
      <c r="AJ223" s="11" t="s">
        <v>27</v>
      </c>
      <c r="AK223" s="11" t="s">
        <v>851</v>
      </c>
      <c r="AL223" s="11">
        <v>4</v>
      </c>
      <c r="AM223" s="11" t="s">
        <v>431</v>
      </c>
      <c r="AN223" s="11" t="s">
        <v>44</v>
      </c>
      <c r="AO223" s="17" t="s">
        <v>995</v>
      </c>
      <c r="AP223" s="17" t="s">
        <v>994</v>
      </c>
      <c r="AQ223" s="11" t="s">
        <v>24</v>
      </c>
      <c r="AR223" s="11" t="s">
        <v>23</v>
      </c>
      <c r="AS223" s="11" t="s">
        <v>843</v>
      </c>
      <c r="AT223" s="11" t="s">
        <v>845</v>
      </c>
      <c r="AU223" s="88" t="s">
        <v>848</v>
      </c>
      <c r="AV223" s="11">
        <v>75</v>
      </c>
      <c r="AW223" s="11">
        <v>0</v>
      </c>
      <c r="AX223" s="11">
        <v>75</v>
      </c>
      <c r="AY223" s="15" t="s">
        <v>984</v>
      </c>
      <c r="AZ223" s="11" t="str">
        <f t="shared" si="287"/>
        <v>200</v>
      </c>
      <c r="BA223" s="15">
        <v>200</v>
      </c>
      <c r="BB223" s="11" t="str">
        <f t="shared" si="288"/>
        <v>206</v>
      </c>
      <c r="BC223" s="11">
        <v>75</v>
      </c>
      <c r="BD223" s="15" t="s">
        <v>986</v>
      </c>
      <c r="BE223" s="11" t="str">
        <f t="shared" si="289"/>
        <v>200</v>
      </c>
      <c r="BF223" s="15" t="s">
        <v>1000</v>
      </c>
      <c r="BG223" s="11" t="str">
        <f t="shared" si="290"/>
        <v>203</v>
      </c>
      <c r="BH223" s="11" t="s">
        <v>22</v>
      </c>
      <c r="BI223" s="25" t="s">
        <v>22</v>
      </c>
      <c r="CD223" s="155"/>
      <c r="CH223" s="155"/>
      <c r="CV223" s="25"/>
      <c r="CZ223" s="25"/>
    </row>
    <row r="224" spans="1:105" s="11" customFormat="1">
      <c r="A224" s="11" t="s">
        <v>1519</v>
      </c>
      <c r="L224" s="25"/>
      <c r="N224" s="125"/>
      <c r="Z224" s="25"/>
      <c r="AE224" s="36"/>
      <c r="AI224" s="25"/>
      <c r="AJ224" s="11" t="s">
        <v>27</v>
      </c>
      <c r="AK224" s="11" t="s">
        <v>841</v>
      </c>
      <c r="AL224" s="11">
        <v>5</v>
      </c>
      <c r="AM224" s="11" t="s">
        <v>431</v>
      </c>
      <c r="AN224" s="11" t="s">
        <v>44</v>
      </c>
      <c r="AO224" s="17" t="s">
        <v>995</v>
      </c>
      <c r="AP224" s="17" t="s">
        <v>994</v>
      </c>
      <c r="AQ224" s="11" t="s">
        <v>24</v>
      </c>
      <c r="AR224" s="11" t="s">
        <v>23</v>
      </c>
      <c r="AS224" s="11" t="s">
        <v>843</v>
      </c>
      <c r="AT224" s="11" t="s">
        <v>845</v>
      </c>
      <c r="AU224" s="84" t="s">
        <v>849</v>
      </c>
      <c r="AV224" s="11">
        <v>149</v>
      </c>
      <c r="AW224" s="11">
        <v>93</v>
      </c>
      <c r="AX224" s="11">
        <v>150</v>
      </c>
      <c r="AY224" s="15" t="s">
        <v>979</v>
      </c>
      <c r="AZ224" s="11" t="str">
        <f t="shared" si="287"/>
        <v>200</v>
      </c>
      <c r="BA224" s="15">
        <v>200</v>
      </c>
      <c r="BB224" s="11" t="str">
        <f t="shared" si="288"/>
        <v>202</v>
      </c>
      <c r="BC224" s="11">
        <v>149</v>
      </c>
      <c r="BD224" s="15" t="s">
        <v>987</v>
      </c>
      <c r="BE224" s="20" t="str">
        <f t="shared" si="289"/>
        <v>937</v>
      </c>
      <c r="BF224" s="50" t="s">
        <v>1001</v>
      </c>
      <c r="BG224" s="20" t="str">
        <f t="shared" si="290"/>
        <v>2,101</v>
      </c>
      <c r="BH224" s="11" t="s">
        <v>22</v>
      </c>
      <c r="BI224" s="25" t="s">
        <v>22</v>
      </c>
      <c r="CD224" s="155"/>
      <c r="CH224" s="155"/>
      <c r="CV224" s="25"/>
      <c r="CZ224" s="25"/>
    </row>
    <row r="225" spans="1:105" s="11" customFormat="1">
      <c r="A225" s="11" t="s">
        <v>1519</v>
      </c>
      <c r="L225" s="25"/>
      <c r="N225" s="125"/>
      <c r="Z225" s="25"/>
      <c r="AE225" s="36"/>
      <c r="AI225" s="25"/>
      <c r="AJ225" s="11" t="s">
        <v>27</v>
      </c>
      <c r="AK225" s="11" t="s">
        <v>842</v>
      </c>
      <c r="AL225" s="11">
        <v>6</v>
      </c>
      <c r="AM225" s="11" t="s">
        <v>431</v>
      </c>
      <c r="AN225" s="11" t="s">
        <v>44</v>
      </c>
      <c r="AO225" s="17" t="s">
        <v>995</v>
      </c>
      <c r="AP225" s="17" t="s">
        <v>994</v>
      </c>
      <c r="AQ225" s="11" t="s">
        <v>24</v>
      </c>
      <c r="AR225" s="11" t="s">
        <v>23</v>
      </c>
      <c r="AS225" s="11" t="s">
        <v>843</v>
      </c>
      <c r="AT225" s="11" t="s">
        <v>845</v>
      </c>
      <c r="AU225" s="84" t="s">
        <v>974</v>
      </c>
      <c r="AV225" s="11">
        <v>148</v>
      </c>
      <c r="AW225" s="11">
        <v>89</v>
      </c>
      <c r="AX225" s="11">
        <v>150</v>
      </c>
      <c r="AY225" s="15" t="s">
        <v>985</v>
      </c>
      <c r="AZ225" s="11" t="str">
        <f t="shared" si="287"/>
        <v>200</v>
      </c>
      <c r="BA225" s="15">
        <v>200</v>
      </c>
      <c r="BB225" s="11" t="str">
        <f t="shared" si="288"/>
        <v>223</v>
      </c>
      <c r="BC225" s="11">
        <v>148</v>
      </c>
      <c r="BD225" s="50" t="s">
        <v>988</v>
      </c>
      <c r="BE225" s="11" t="str">
        <f t="shared" si="289"/>
        <v>929</v>
      </c>
      <c r="BF225" s="15" t="s">
        <v>1002</v>
      </c>
      <c r="BG225" s="11" t="str">
        <f t="shared" si="290"/>
        <v>2,208</v>
      </c>
      <c r="BH225" s="11" t="s">
        <v>22</v>
      </c>
      <c r="BI225" s="25" t="s">
        <v>22</v>
      </c>
      <c r="CD225" s="155"/>
      <c r="CH225" s="155"/>
      <c r="CV225" s="25"/>
      <c r="CZ225" s="25"/>
    </row>
    <row r="226" spans="1:105" s="11" customFormat="1">
      <c r="A226" s="11" t="s">
        <v>1519</v>
      </c>
      <c r="L226" s="25"/>
      <c r="N226" s="125"/>
      <c r="Z226" s="25"/>
      <c r="AE226" s="36"/>
      <c r="AI226" s="25"/>
      <c r="AJ226" s="11" t="s">
        <v>27</v>
      </c>
      <c r="AK226" s="11" t="s">
        <v>850</v>
      </c>
      <c r="AL226" s="11">
        <v>1</v>
      </c>
      <c r="AM226" s="17" t="s">
        <v>344</v>
      </c>
      <c r="AN226" s="11" t="s">
        <v>844</v>
      </c>
      <c r="AO226" s="17" t="s">
        <v>996</v>
      </c>
      <c r="AP226" s="17" t="s">
        <v>994</v>
      </c>
      <c r="AQ226" s="11" t="s">
        <v>24</v>
      </c>
      <c r="AR226" s="11" t="s">
        <v>23</v>
      </c>
      <c r="AS226" s="11" t="s">
        <v>843</v>
      </c>
      <c r="AT226" s="11" t="s">
        <v>846</v>
      </c>
      <c r="AU226" s="84" t="s">
        <v>848</v>
      </c>
      <c r="AV226" s="11">
        <v>75</v>
      </c>
      <c r="AW226" s="18">
        <v>0</v>
      </c>
      <c r="AX226" s="11">
        <v>75</v>
      </c>
      <c r="AY226" s="15" t="s">
        <v>459</v>
      </c>
      <c r="AZ226" s="11" t="str">
        <f t="shared" si="287"/>
        <v>2</v>
      </c>
      <c r="BA226" s="11" t="str">
        <f t="shared" ref="BA226:BA231" si="291">MID(LEFT(AY226,FIND("–",AY226)-1),FIND("(",AY226)+1,LEN(AY226))</f>
        <v>2</v>
      </c>
      <c r="BB226" s="11" t="str">
        <f t="shared" si="288"/>
        <v>2</v>
      </c>
      <c r="BC226" s="11">
        <v>75</v>
      </c>
      <c r="BD226" s="15" t="s">
        <v>459</v>
      </c>
      <c r="BE226" s="11" t="str">
        <f t="shared" si="289"/>
        <v>2</v>
      </c>
      <c r="BF226" s="11" t="str">
        <f t="shared" ref="BF226:BF231" si="292">MID(LEFT(BD226,FIND("–",BD226)-1),FIND("(",BD226)+1,LEN(BD226))</f>
        <v>2</v>
      </c>
      <c r="BG226" s="11" t="str">
        <f t="shared" si="290"/>
        <v>2</v>
      </c>
      <c r="BH226" s="11" t="s">
        <v>22</v>
      </c>
      <c r="BI226" s="25" t="s">
        <v>22</v>
      </c>
      <c r="CD226" s="155"/>
      <c r="CH226" s="155"/>
      <c r="CV226" s="25"/>
      <c r="CZ226" s="25"/>
    </row>
    <row r="227" spans="1:105" s="11" customFormat="1">
      <c r="A227" s="11" t="s">
        <v>1519</v>
      </c>
      <c r="L227" s="25"/>
      <c r="N227" s="125"/>
      <c r="Z227" s="33"/>
      <c r="AE227" s="25"/>
      <c r="AI227" s="25"/>
      <c r="AJ227" s="11" t="s">
        <v>27</v>
      </c>
      <c r="AK227" s="11" t="s">
        <v>839</v>
      </c>
      <c r="AL227" s="11">
        <v>2</v>
      </c>
      <c r="AM227" s="17" t="s">
        <v>344</v>
      </c>
      <c r="AN227" s="11" t="s">
        <v>844</v>
      </c>
      <c r="AO227" s="17" t="s">
        <v>996</v>
      </c>
      <c r="AP227" s="17" t="s">
        <v>994</v>
      </c>
      <c r="AQ227" s="11" t="s">
        <v>24</v>
      </c>
      <c r="AR227" s="11" t="s">
        <v>23</v>
      </c>
      <c r="AS227" s="11" t="s">
        <v>843</v>
      </c>
      <c r="AT227" s="11" t="s">
        <v>846</v>
      </c>
      <c r="AU227" s="84" t="s">
        <v>975</v>
      </c>
      <c r="AV227" s="11">
        <v>148</v>
      </c>
      <c r="AW227" s="11">
        <v>92</v>
      </c>
      <c r="AX227" s="11">
        <v>150</v>
      </c>
      <c r="AY227" s="15" t="s">
        <v>459</v>
      </c>
      <c r="AZ227" s="11" t="str">
        <f t="shared" si="287"/>
        <v>2</v>
      </c>
      <c r="BA227" s="11" t="str">
        <f t="shared" si="291"/>
        <v>2</v>
      </c>
      <c r="BB227" s="11" t="str">
        <f t="shared" si="288"/>
        <v>2</v>
      </c>
      <c r="BC227" s="11">
        <v>148</v>
      </c>
      <c r="BD227" s="15" t="s">
        <v>989</v>
      </c>
      <c r="BE227" s="11" t="str">
        <f t="shared" si="289"/>
        <v>18.5</v>
      </c>
      <c r="BF227" s="11" t="str">
        <f t="shared" si="292"/>
        <v>5.2</v>
      </c>
      <c r="BG227" s="11" t="str">
        <f t="shared" si="290"/>
        <v>53.3</v>
      </c>
      <c r="BH227" s="11" t="s">
        <v>22</v>
      </c>
      <c r="BI227" s="25" t="s">
        <v>22</v>
      </c>
      <c r="CD227" s="155"/>
      <c r="CH227" s="155"/>
      <c r="CV227" s="25"/>
      <c r="CZ227" s="25"/>
    </row>
    <row r="228" spans="1:105" s="11" customFormat="1">
      <c r="A228" s="11" t="s">
        <v>1519</v>
      </c>
      <c r="L228" s="25"/>
      <c r="N228" s="125"/>
      <c r="Z228" s="33"/>
      <c r="AE228" s="25"/>
      <c r="AI228" s="25"/>
      <c r="AJ228" s="11" t="s">
        <v>27</v>
      </c>
      <c r="AK228" s="11" t="s">
        <v>840</v>
      </c>
      <c r="AL228" s="11">
        <v>3</v>
      </c>
      <c r="AM228" s="17" t="s">
        <v>344</v>
      </c>
      <c r="AN228" s="11" t="s">
        <v>844</v>
      </c>
      <c r="AO228" s="17" t="s">
        <v>996</v>
      </c>
      <c r="AP228" s="17" t="s">
        <v>994</v>
      </c>
      <c r="AQ228" s="11" t="s">
        <v>24</v>
      </c>
      <c r="AR228" s="11" t="s">
        <v>23</v>
      </c>
      <c r="AS228" s="11" t="s">
        <v>843</v>
      </c>
      <c r="AT228" s="11" t="s">
        <v>846</v>
      </c>
      <c r="AU228" s="84" t="s">
        <v>976</v>
      </c>
      <c r="AV228" s="11">
        <v>150</v>
      </c>
      <c r="AW228" s="11">
        <v>96</v>
      </c>
      <c r="AX228" s="11">
        <v>150</v>
      </c>
      <c r="AY228" s="15" t="s">
        <v>459</v>
      </c>
      <c r="AZ228" s="11" t="str">
        <f t="shared" si="287"/>
        <v>2</v>
      </c>
      <c r="BA228" s="11" t="str">
        <f t="shared" si="291"/>
        <v>2</v>
      </c>
      <c r="BB228" s="11" t="str">
        <f t="shared" si="288"/>
        <v>2</v>
      </c>
      <c r="BC228" s="11">
        <v>150</v>
      </c>
      <c r="BD228" s="15" t="s">
        <v>990</v>
      </c>
      <c r="BE228" s="11" t="str">
        <f t="shared" si="289"/>
        <v>21.4</v>
      </c>
      <c r="BF228" s="11" t="str">
        <f t="shared" si="292"/>
        <v>5.2</v>
      </c>
      <c r="BG228" s="11" t="str">
        <f t="shared" si="290"/>
        <v>64.1</v>
      </c>
      <c r="BH228" s="11" t="s">
        <v>22</v>
      </c>
      <c r="BI228" s="25" t="s">
        <v>22</v>
      </c>
      <c r="CD228" s="155"/>
      <c r="CH228" s="155"/>
      <c r="CV228" s="25"/>
      <c r="CZ228" s="25"/>
    </row>
    <row r="229" spans="1:105" s="11" customFormat="1">
      <c r="A229" s="11" t="s">
        <v>1519</v>
      </c>
      <c r="L229" s="25"/>
      <c r="N229" s="125"/>
      <c r="Z229" s="33"/>
      <c r="AE229" s="25"/>
      <c r="AI229" s="25"/>
      <c r="AJ229" s="11" t="s">
        <v>27</v>
      </c>
      <c r="AK229" s="11" t="s">
        <v>851</v>
      </c>
      <c r="AL229" s="11">
        <v>4</v>
      </c>
      <c r="AM229" s="17" t="s">
        <v>344</v>
      </c>
      <c r="AN229" s="11" t="s">
        <v>844</v>
      </c>
      <c r="AO229" s="17" t="s">
        <v>996</v>
      </c>
      <c r="AP229" s="17" t="s">
        <v>994</v>
      </c>
      <c r="AQ229" s="11" t="s">
        <v>24</v>
      </c>
      <c r="AR229" s="11" t="s">
        <v>23</v>
      </c>
      <c r="AS229" s="11" t="s">
        <v>843</v>
      </c>
      <c r="AT229" s="11" t="s">
        <v>846</v>
      </c>
      <c r="AU229" s="84" t="s">
        <v>848</v>
      </c>
      <c r="AV229" s="11">
        <v>75</v>
      </c>
      <c r="AW229" s="11">
        <v>0</v>
      </c>
      <c r="AX229" s="11">
        <v>75</v>
      </c>
      <c r="AY229" s="15" t="s">
        <v>459</v>
      </c>
      <c r="AZ229" s="11" t="str">
        <f t="shared" si="287"/>
        <v>2</v>
      </c>
      <c r="BA229" s="11" t="str">
        <f t="shared" si="291"/>
        <v>2</v>
      </c>
      <c r="BB229" s="11" t="str">
        <f t="shared" si="288"/>
        <v>2</v>
      </c>
      <c r="BC229" s="11">
        <v>75</v>
      </c>
      <c r="BD229" s="77" t="s">
        <v>459</v>
      </c>
      <c r="BE229" s="11" t="str">
        <f t="shared" si="289"/>
        <v>2</v>
      </c>
      <c r="BF229" s="11" t="str">
        <f t="shared" si="292"/>
        <v>2</v>
      </c>
      <c r="BG229" s="11" t="str">
        <f t="shared" si="290"/>
        <v>2</v>
      </c>
      <c r="BH229" s="11" t="s">
        <v>22</v>
      </c>
      <c r="BI229" s="25" t="s">
        <v>22</v>
      </c>
      <c r="CD229" s="155"/>
      <c r="CH229" s="155"/>
      <c r="CV229" s="25"/>
      <c r="CZ229" s="25"/>
    </row>
    <row r="230" spans="1:105" s="11" customFormat="1">
      <c r="A230" s="11" t="s">
        <v>1519</v>
      </c>
      <c r="L230" s="25"/>
      <c r="N230" s="125"/>
      <c r="Z230" s="33"/>
      <c r="AE230" s="25"/>
      <c r="AI230" s="25"/>
      <c r="AJ230" s="11" t="s">
        <v>27</v>
      </c>
      <c r="AK230" s="11" t="s">
        <v>841</v>
      </c>
      <c r="AL230" s="11">
        <v>5</v>
      </c>
      <c r="AM230" s="17" t="s">
        <v>344</v>
      </c>
      <c r="AN230" s="11" t="s">
        <v>844</v>
      </c>
      <c r="AO230" s="17" t="s">
        <v>996</v>
      </c>
      <c r="AP230" s="17" t="s">
        <v>994</v>
      </c>
      <c r="AQ230" s="11" t="s">
        <v>24</v>
      </c>
      <c r="AR230" s="11" t="s">
        <v>23</v>
      </c>
      <c r="AS230" s="11" t="s">
        <v>843</v>
      </c>
      <c r="AT230" s="11" t="s">
        <v>846</v>
      </c>
      <c r="AU230" s="84" t="s">
        <v>977</v>
      </c>
      <c r="AV230" s="11">
        <v>149</v>
      </c>
      <c r="AW230" s="11">
        <v>95</v>
      </c>
      <c r="AX230" s="11">
        <v>150</v>
      </c>
      <c r="AY230" s="15" t="s">
        <v>459</v>
      </c>
      <c r="AZ230" s="11" t="str">
        <f t="shared" si="287"/>
        <v>2</v>
      </c>
      <c r="BA230" s="11" t="str">
        <f t="shared" si="291"/>
        <v>2</v>
      </c>
      <c r="BB230" s="11" t="str">
        <f t="shared" si="288"/>
        <v>2</v>
      </c>
      <c r="BC230" s="11">
        <v>149</v>
      </c>
      <c r="BD230" s="15" t="s">
        <v>991</v>
      </c>
      <c r="BE230" s="20" t="str">
        <f t="shared" si="289"/>
        <v>18.6</v>
      </c>
      <c r="BF230" s="20" t="str">
        <f t="shared" si="292"/>
        <v>4.8</v>
      </c>
      <c r="BG230" s="20" t="str">
        <f t="shared" si="290"/>
        <v>45.8</v>
      </c>
      <c r="BH230" s="11" t="s">
        <v>22</v>
      </c>
      <c r="BI230" s="25" t="s">
        <v>22</v>
      </c>
      <c r="CD230" s="155"/>
      <c r="CH230" s="155"/>
      <c r="CV230" s="25"/>
      <c r="CZ230" s="25"/>
    </row>
    <row r="231" spans="1:105" s="11" customFormat="1">
      <c r="A231" s="11" t="s">
        <v>1519</v>
      </c>
      <c r="L231" s="25"/>
      <c r="N231" s="125"/>
      <c r="Z231" s="33"/>
      <c r="AE231" s="25"/>
      <c r="AI231" s="25"/>
      <c r="AJ231" s="11" t="s">
        <v>27</v>
      </c>
      <c r="AK231" s="11" t="s">
        <v>842</v>
      </c>
      <c r="AL231" s="11">
        <v>6</v>
      </c>
      <c r="AM231" s="17" t="s">
        <v>344</v>
      </c>
      <c r="AN231" s="11" t="s">
        <v>844</v>
      </c>
      <c r="AO231" s="17" t="s">
        <v>996</v>
      </c>
      <c r="AP231" s="17" t="s">
        <v>994</v>
      </c>
      <c r="AQ231" s="11" t="s">
        <v>24</v>
      </c>
      <c r="AR231" s="11" t="s">
        <v>23</v>
      </c>
      <c r="AS231" s="11" t="s">
        <v>843</v>
      </c>
      <c r="AT231" s="11" t="s">
        <v>846</v>
      </c>
      <c r="AU231" s="84" t="s">
        <v>977</v>
      </c>
      <c r="AV231" s="11">
        <v>148</v>
      </c>
      <c r="AW231" s="11">
        <v>95</v>
      </c>
      <c r="AX231" s="11">
        <v>150</v>
      </c>
      <c r="AY231" s="15" t="s">
        <v>459</v>
      </c>
      <c r="AZ231" s="11" t="str">
        <f t="shared" si="287"/>
        <v>2</v>
      </c>
      <c r="BA231" s="11" t="str">
        <f t="shared" si="291"/>
        <v>2</v>
      </c>
      <c r="BB231" s="11" t="str">
        <f t="shared" si="288"/>
        <v>2</v>
      </c>
      <c r="BC231" s="11">
        <v>148</v>
      </c>
      <c r="BD231" s="50" t="s">
        <v>992</v>
      </c>
      <c r="BE231" s="11" t="str">
        <f t="shared" si="289"/>
        <v>18.9</v>
      </c>
      <c r="BF231" s="11" t="str">
        <f t="shared" si="292"/>
        <v>5.1</v>
      </c>
      <c r="BG231" s="11" t="str">
        <f t="shared" si="290"/>
        <v>48.0</v>
      </c>
      <c r="BH231" s="11" t="s">
        <v>22</v>
      </c>
      <c r="BI231" s="25" t="s">
        <v>22</v>
      </c>
      <c r="CD231" s="155"/>
      <c r="CH231" s="155"/>
      <c r="CV231" s="25"/>
      <c r="CZ231" s="25"/>
    </row>
    <row r="232" spans="1:105" s="11" customFormat="1">
      <c r="A232" s="11" t="s">
        <v>1519</v>
      </c>
      <c r="L232" s="25"/>
      <c r="N232" s="125"/>
      <c r="Z232" s="33"/>
      <c r="AE232" s="25"/>
      <c r="AI232" s="25"/>
      <c r="AJ232" s="11" t="s">
        <v>60</v>
      </c>
      <c r="AK232" s="11" t="s">
        <v>22</v>
      </c>
      <c r="AL232" s="11" t="s">
        <v>22</v>
      </c>
      <c r="AM232" s="11" t="s">
        <v>26</v>
      </c>
      <c r="AN232" s="11" t="s">
        <v>22</v>
      </c>
      <c r="AO232" s="11" t="s">
        <v>22</v>
      </c>
      <c r="AP232" s="11" t="s">
        <v>22</v>
      </c>
      <c r="AQ232" s="11" t="s">
        <v>23</v>
      </c>
      <c r="AR232" s="11" t="s">
        <v>23</v>
      </c>
      <c r="AS232" s="11" t="s">
        <v>22</v>
      </c>
      <c r="AT232" s="11" t="s">
        <v>22</v>
      </c>
      <c r="AU232" s="84" t="s">
        <v>22</v>
      </c>
      <c r="AV232" s="11" t="s">
        <v>22</v>
      </c>
      <c r="AW232" s="11" t="s">
        <v>22</v>
      </c>
      <c r="AX232" s="11" t="s">
        <v>22</v>
      </c>
      <c r="AY232" s="11" t="s">
        <v>22</v>
      </c>
      <c r="AZ232" s="11" t="s">
        <v>22</v>
      </c>
      <c r="BA232" s="11" t="s">
        <v>22</v>
      </c>
      <c r="BB232" s="11" t="s">
        <v>22</v>
      </c>
      <c r="BC232" s="11" t="s">
        <v>22</v>
      </c>
      <c r="BD232" s="11" t="s">
        <v>22</v>
      </c>
      <c r="BE232" s="11" t="s">
        <v>22</v>
      </c>
      <c r="BF232" s="11" t="s">
        <v>22</v>
      </c>
      <c r="BG232" s="11" t="s">
        <v>22</v>
      </c>
      <c r="BH232" s="11" t="s">
        <v>22</v>
      </c>
      <c r="BI232" s="25" t="s">
        <v>22</v>
      </c>
      <c r="CD232" s="155"/>
      <c r="CH232" s="155"/>
      <c r="CV232" s="25"/>
      <c r="CZ232" s="25"/>
    </row>
    <row r="233" spans="1:105" s="44" customFormat="1">
      <c r="L233" s="45"/>
      <c r="N233" s="127"/>
      <c r="Z233" s="64"/>
      <c r="AE233" s="45"/>
      <c r="AI233" s="45"/>
      <c r="AU233" s="85"/>
      <c r="BI233" s="45"/>
      <c r="CD233" s="157"/>
      <c r="CH233" s="157"/>
      <c r="CV233" s="45"/>
      <c r="CZ233" s="45"/>
    </row>
    <row r="234" spans="1:105" s="11" customFormat="1" ht="16" customHeight="1">
      <c r="A234" s="11" t="s">
        <v>116</v>
      </c>
      <c r="B234" s="11" t="s">
        <v>120</v>
      </c>
      <c r="C234" s="11" t="s">
        <v>1676</v>
      </c>
      <c r="D234" s="11" t="s">
        <v>522</v>
      </c>
      <c r="E234" s="11" t="s">
        <v>10</v>
      </c>
      <c r="F234" s="94" t="s">
        <v>2312</v>
      </c>
      <c r="G234" s="11" t="s">
        <v>88</v>
      </c>
      <c r="H234" s="11" t="s">
        <v>109</v>
      </c>
      <c r="I234" s="11" t="s">
        <v>36</v>
      </c>
      <c r="J234" s="16" t="s">
        <v>112</v>
      </c>
      <c r="K234" s="11" t="s">
        <v>40</v>
      </c>
      <c r="L234" s="24">
        <v>43973</v>
      </c>
      <c r="M234" s="11" t="s">
        <v>625</v>
      </c>
      <c r="N234" s="125">
        <v>43906</v>
      </c>
      <c r="O234" s="11" t="s">
        <v>24</v>
      </c>
      <c r="P234" s="11" t="s">
        <v>24</v>
      </c>
      <c r="Q234" s="11" t="s">
        <v>137</v>
      </c>
      <c r="R234" s="11" t="s">
        <v>89</v>
      </c>
      <c r="S234" s="11" t="s">
        <v>48</v>
      </c>
      <c r="T234" s="11" t="s">
        <v>23</v>
      </c>
      <c r="U234" s="11" t="s">
        <v>23</v>
      </c>
      <c r="V234" s="11">
        <v>108</v>
      </c>
      <c r="W234" s="11" t="s">
        <v>74</v>
      </c>
      <c r="X234" s="11" t="s">
        <v>136</v>
      </c>
      <c r="Y234" s="11" t="s">
        <v>442</v>
      </c>
      <c r="Z234" s="25" t="s">
        <v>90</v>
      </c>
      <c r="AA234" s="11" t="s">
        <v>0</v>
      </c>
      <c r="AB234" s="11">
        <v>1</v>
      </c>
      <c r="AC234" s="11" t="s">
        <v>127</v>
      </c>
      <c r="AD234" s="11" t="s">
        <v>1317</v>
      </c>
      <c r="AE234" s="25" t="s">
        <v>26</v>
      </c>
      <c r="AF234" s="11" t="s">
        <v>137</v>
      </c>
      <c r="AG234" s="11" t="s">
        <v>1004</v>
      </c>
      <c r="AH234" s="11" t="s">
        <v>1006</v>
      </c>
      <c r="AI234" s="38" t="s">
        <v>22</v>
      </c>
      <c r="AJ234" s="11" t="s">
        <v>27</v>
      </c>
      <c r="AK234" s="17" t="s">
        <v>239</v>
      </c>
      <c r="AL234" s="17">
        <v>1</v>
      </c>
      <c r="AM234" s="17" t="s">
        <v>426</v>
      </c>
      <c r="AN234" s="17" t="s">
        <v>44</v>
      </c>
      <c r="AO234" s="17" t="s">
        <v>78</v>
      </c>
      <c r="AP234" s="17" t="s">
        <v>948</v>
      </c>
      <c r="AQ234" s="11" t="s">
        <v>23</v>
      </c>
      <c r="AR234" s="11" t="s">
        <v>23</v>
      </c>
      <c r="AS234" s="17" t="s">
        <v>144</v>
      </c>
      <c r="AT234" s="17" t="s">
        <v>62</v>
      </c>
      <c r="AU234" s="86" t="s">
        <v>169</v>
      </c>
      <c r="AV234" s="11" t="str">
        <f>MID(LEFT(AU234,FIND(" (",AU234)-1),FIND("/",AU234)+1,LEN(AU234))</f>
        <v>36</v>
      </c>
      <c r="AW234" s="11" t="str">
        <f t="shared" ref="AW234:AW245" si="293">MID(LEFT(AU234,FIND("%",AU234)-1),FIND("(",AU234)+1,LEN(AU234))</f>
        <v>97</v>
      </c>
      <c r="AX234" s="11" t="s">
        <v>22</v>
      </c>
      <c r="AY234" s="11" t="s">
        <v>22</v>
      </c>
      <c r="AZ234" s="11" t="s">
        <v>22</v>
      </c>
      <c r="BA234" s="11" t="s">
        <v>22</v>
      </c>
      <c r="BB234" s="11" t="s">
        <v>22</v>
      </c>
      <c r="BC234" s="11">
        <v>36</v>
      </c>
      <c r="BD234" s="58" t="s">
        <v>174</v>
      </c>
      <c r="BE234" s="11" t="str">
        <f>LEFT(BD234,FIND(" ", BD234)-1)</f>
        <v>615.8</v>
      </c>
      <c r="BF234" s="11" t="str">
        <f>MID(LEFT(BD234,FIND("–",BD234)-1),FIND("(",BD234)+1,LEN(BD234))</f>
        <v>405.4</v>
      </c>
      <c r="BG234" s="11" t="str">
        <f>MID(LEFT(BD234,FIND(")",BD234)-1),FIND("–",BD234)+1,LEN(BD234))</f>
        <v>935.5</v>
      </c>
      <c r="BH234" s="11" t="s">
        <v>22</v>
      </c>
      <c r="BI234" s="25" t="s">
        <v>2791</v>
      </c>
      <c r="BJ234" s="11" t="s">
        <v>228</v>
      </c>
      <c r="BK234" s="11" t="s">
        <v>230</v>
      </c>
      <c r="BL234" s="11" t="s">
        <v>329</v>
      </c>
      <c r="BM234" s="11">
        <v>16</v>
      </c>
      <c r="BN234" s="11" t="s">
        <v>545</v>
      </c>
      <c r="BO234" s="11" t="str">
        <f t="shared" ref="BO234:BO243" si="294">LEFT(BN234,FIND(" ", BN234)-1)</f>
        <v>1,013.3</v>
      </c>
      <c r="BP234" s="11" t="str">
        <f t="shared" ref="BP234:BP243" si="295">MID(LEFT(BN234,FIND("–",BN234)-1),FIND("(",BN234)+1,LEN(BN234))</f>
        <v>468.2</v>
      </c>
      <c r="BQ234" s="11" t="str">
        <f t="shared" ref="BQ234:BQ243" si="296">MID(LEFT(BN234,FIND(")",BN234)-1),FIND("–",BN234)+1,LEN(BN234))</f>
        <v>2,192.7</v>
      </c>
      <c r="BR234" s="17" t="s">
        <v>346</v>
      </c>
      <c r="BS234" s="11" t="str">
        <f>MID(LEFT(BR234,FIND("%",BR234)-1),FIND("(",BR234)+1,LEN(BR234))</f>
        <v>94</v>
      </c>
      <c r="BT234" s="11" t="s">
        <v>231</v>
      </c>
      <c r="BU234" s="11" t="s">
        <v>330</v>
      </c>
      <c r="BV234" s="11">
        <v>20</v>
      </c>
      <c r="BW234" s="11" t="s">
        <v>196</v>
      </c>
      <c r="BX234" s="11" t="str">
        <f t="shared" ref="BX234:BX243" si="297">LEFT(BW234,FIND(" ", BW234)-1)</f>
        <v>413.5</v>
      </c>
      <c r="BY234" s="11" t="str">
        <f t="shared" ref="BY234:BY243" si="298">MID(LEFT(BW234,FIND("–",BW234)-1),FIND("(",BW234)+1,LEN(BW234))</f>
        <v>273.4</v>
      </c>
      <c r="BZ234" s="11" t="str">
        <f t="shared" ref="BZ234:BZ243" si="299">MID(LEFT(BW234,FIND(")",BW234)-1),FIND("–",BW234)+1,LEN(BW234))</f>
        <v>625.2</v>
      </c>
      <c r="CA234" s="17" t="s">
        <v>348</v>
      </c>
      <c r="CB234" s="11" t="str">
        <f>MID(LEFT(CA234,FIND("%",CA234)-1),FIND("(",CA234)+1,LEN(CA234))</f>
        <v>100</v>
      </c>
      <c r="CC234" s="11" t="s">
        <v>290</v>
      </c>
      <c r="CD234" s="103" t="s">
        <v>22</v>
      </c>
      <c r="CE234" s="94" t="s">
        <v>22</v>
      </c>
      <c r="CF234" s="94" t="s">
        <v>22</v>
      </c>
      <c r="CG234" s="94" t="s">
        <v>22</v>
      </c>
      <c r="CH234" s="155" t="s">
        <v>26</v>
      </c>
      <c r="CI234" s="94" t="s">
        <v>22</v>
      </c>
      <c r="CJ234" s="94" t="s">
        <v>22</v>
      </c>
      <c r="CK234" s="94" t="s">
        <v>22</v>
      </c>
      <c r="CL234" s="94" t="s">
        <v>22</v>
      </c>
      <c r="CM234" s="94" t="s">
        <v>22</v>
      </c>
      <c r="CN234" s="94" t="s">
        <v>22</v>
      </c>
      <c r="CO234" s="94" t="s">
        <v>22</v>
      </c>
      <c r="CP234" s="94" t="s">
        <v>22</v>
      </c>
      <c r="CQ234" s="94" t="s">
        <v>22</v>
      </c>
      <c r="CR234" s="94" t="s">
        <v>22</v>
      </c>
      <c r="CS234" s="94" t="s">
        <v>22</v>
      </c>
      <c r="CT234" s="94" t="s">
        <v>22</v>
      </c>
      <c r="CU234" s="94" t="s">
        <v>22</v>
      </c>
      <c r="CV234" s="98" t="s">
        <v>22</v>
      </c>
      <c r="CW234" s="11" t="s">
        <v>593</v>
      </c>
      <c r="CX234" s="11" t="s">
        <v>22</v>
      </c>
      <c r="CY234" s="11" t="s">
        <v>559</v>
      </c>
      <c r="CZ234" s="98" t="s">
        <v>1261</v>
      </c>
      <c r="DA234" s="11" t="s">
        <v>68</v>
      </c>
    </row>
    <row r="235" spans="1:105" s="11" customFormat="1">
      <c r="A235" s="11" t="s">
        <v>116</v>
      </c>
      <c r="L235" s="25"/>
      <c r="N235" s="125"/>
      <c r="Z235" s="25"/>
      <c r="AE235" s="36"/>
      <c r="AI235" s="25"/>
      <c r="AJ235" s="11" t="s">
        <v>27</v>
      </c>
      <c r="AK235" s="17" t="s">
        <v>238</v>
      </c>
      <c r="AL235" s="17">
        <v>2</v>
      </c>
      <c r="AM235" s="20" t="s">
        <v>426</v>
      </c>
      <c r="AN235" s="17" t="s">
        <v>44</v>
      </c>
      <c r="AO235" s="17" t="s">
        <v>78</v>
      </c>
      <c r="AP235" s="17" t="s">
        <v>948</v>
      </c>
      <c r="AQ235" s="11" t="s">
        <v>23</v>
      </c>
      <c r="AR235" s="11" t="s">
        <v>23</v>
      </c>
      <c r="AS235" s="17" t="s">
        <v>144</v>
      </c>
      <c r="AT235" s="17" t="s">
        <v>62</v>
      </c>
      <c r="AU235" s="86" t="s">
        <v>170</v>
      </c>
      <c r="AV235" s="11" t="str">
        <f t="shared" ref="AV235:AV244" si="300">MID(LEFT(AU235,FIND(" (",AU235)-1),FIND("/",AU235)+1,LEN(AU235))</f>
        <v>36</v>
      </c>
      <c r="AW235" s="11" t="str">
        <f t="shared" si="293"/>
        <v>94</v>
      </c>
      <c r="AX235" s="11" t="s">
        <v>22</v>
      </c>
      <c r="AY235" s="11" t="s">
        <v>22</v>
      </c>
      <c r="AZ235" s="11" t="s">
        <v>22</v>
      </c>
      <c r="BA235" s="11" t="s">
        <v>22</v>
      </c>
      <c r="BB235" s="11" t="s">
        <v>22</v>
      </c>
      <c r="BC235" s="11">
        <v>36</v>
      </c>
      <c r="BD235" s="58" t="s">
        <v>543</v>
      </c>
      <c r="BE235" s="11" t="str">
        <f t="shared" ref="BE235:BE251" si="301">LEFT(BD235,FIND(" ", BD235)-1)</f>
        <v>806.0</v>
      </c>
      <c r="BF235" s="11" t="str">
        <f t="shared" ref="BF235:BF251" si="302">MID(LEFT(BD235,FIND("–",BD235)-1),FIND("(",BD235)+1,LEN(BD235))</f>
        <v>528.2</v>
      </c>
      <c r="BG235" s="11" t="str">
        <f t="shared" ref="BG235:BG251" si="303">MID(LEFT(BD235,FIND(")",BD235)-1),FIND("–",BD235)+1,LEN(BD235))</f>
        <v>1,229.9</v>
      </c>
      <c r="BH235" s="11" t="s">
        <v>22</v>
      </c>
      <c r="BI235" s="25" t="s">
        <v>22</v>
      </c>
      <c r="BJ235" s="11" t="s">
        <v>22</v>
      </c>
      <c r="BK235" s="11" t="s">
        <v>22</v>
      </c>
      <c r="BL235" s="11" t="s">
        <v>22</v>
      </c>
      <c r="BM235" s="11">
        <v>17</v>
      </c>
      <c r="BN235" s="11" t="s">
        <v>546</v>
      </c>
      <c r="BO235" s="11" t="str">
        <f t="shared" si="294"/>
        <v>1,444.7</v>
      </c>
      <c r="BP235" s="11" t="str">
        <f t="shared" si="295"/>
        <v>882.8</v>
      </c>
      <c r="BQ235" s="11" t="str">
        <f t="shared" si="296"/>
        <v>2,364.3</v>
      </c>
      <c r="BR235" s="17" t="s">
        <v>347</v>
      </c>
      <c r="BS235" s="11" t="str">
        <f t="shared" ref="BS235:BS245" si="304">MID(LEFT(BR235,FIND("%",BR235)-1),FIND("(",BR235)+1,LEN(BR235))</f>
        <v>100</v>
      </c>
      <c r="BT235" s="11" t="s">
        <v>22</v>
      </c>
      <c r="BU235" s="11" t="s">
        <v>22</v>
      </c>
      <c r="BV235" s="11">
        <v>19</v>
      </c>
      <c r="BW235" s="11" t="s">
        <v>197</v>
      </c>
      <c r="BX235" s="11" t="str">
        <f t="shared" si="297"/>
        <v>478.2</v>
      </c>
      <c r="BY235" s="11" t="str">
        <f t="shared" si="298"/>
        <v>259.5</v>
      </c>
      <c r="BZ235" s="11" t="str">
        <f t="shared" si="299"/>
        <v>881.0</v>
      </c>
      <c r="CA235" s="17" t="s">
        <v>349</v>
      </c>
      <c r="CB235" s="11" t="str">
        <f t="shared" ref="CB235:CB245" si="305">MID(LEFT(CA235,FIND("%",CA235)-1),FIND("(",CA235)+1,LEN(CA235))</f>
        <v>89</v>
      </c>
      <c r="CC235" s="11" t="s">
        <v>22</v>
      </c>
      <c r="CD235" s="155"/>
      <c r="CH235" s="155"/>
      <c r="CV235" s="25"/>
      <c r="CW235" s="11" t="s">
        <v>550</v>
      </c>
      <c r="CZ235" s="25"/>
    </row>
    <row r="236" spans="1:105" s="11" customFormat="1">
      <c r="A236" s="11" t="s">
        <v>116</v>
      </c>
      <c r="L236" s="25"/>
      <c r="N236" s="125"/>
      <c r="Z236" s="33"/>
      <c r="AE236" s="36"/>
      <c r="AI236" s="25"/>
      <c r="AJ236" s="11" t="s">
        <v>27</v>
      </c>
      <c r="AK236" s="17" t="s">
        <v>240</v>
      </c>
      <c r="AL236" s="17">
        <v>3</v>
      </c>
      <c r="AM236" s="20" t="s">
        <v>426</v>
      </c>
      <c r="AN236" s="17" t="s">
        <v>44</v>
      </c>
      <c r="AO236" s="17" t="s">
        <v>78</v>
      </c>
      <c r="AP236" s="17" t="s">
        <v>948</v>
      </c>
      <c r="AQ236" s="11" t="s">
        <v>23</v>
      </c>
      <c r="AR236" s="11" t="s">
        <v>23</v>
      </c>
      <c r="AS236" s="17" t="s">
        <v>144</v>
      </c>
      <c r="AT236" s="17" t="s">
        <v>62</v>
      </c>
      <c r="AU236" s="86" t="s">
        <v>171</v>
      </c>
      <c r="AV236" s="11" t="str">
        <f t="shared" si="300"/>
        <v>36</v>
      </c>
      <c r="AW236" s="11" t="str">
        <f t="shared" si="293"/>
        <v>100</v>
      </c>
      <c r="AX236" s="11" t="s">
        <v>22</v>
      </c>
      <c r="AY236" s="11" t="s">
        <v>22</v>
      </c>
      <c r="AZ236" s="11" t="s">
        <v>22</v>
      </c>
      <c r="BA236" s="11" t="s">
        <v>22</v>
      </c>
      <c r="BB236" s="11" t="s">
        <v>22</v>
      </c>
      <c r="BC236" s="11">
        <v>36</v>
      </c>
      <c r="BD236" s="58" t="s">
        <v>544</v>
      </c>
      <c r="BE236" s="11" t="str">
        <f t="shared" si="301"/>
        <v>1,445.8</v>
      </c>
      <c r="BF236" s="11" t="str">
        <f t="shared" si="302"/>
        <v>935.5</v>
      </c>
      <c r="BG236" s="11" t="str">
        <f t="shared" si="303"/>
        <v>2,234.5</v>
      </c>
      <c r="BH236" s="11" t="s">
        <v>22</v>
      </c>
      <c r="BI236" s="25" t="s">
        <v>22</v>
      </c>
      <c r="BJ236" s="11" t="s">
        <v>22</v>
      </c>
      <c r="BK236" s="11" t="s">
        <v>22</v>
      </c>
      <c r="BL236" s="11" t="s">
        <v>22</v>
      </c>
      <c r="BM236" s="11">
        <v>20</v>
      </c>
      <c r="BN236" s="11" t="s">
        <v>547</v>
      </c>
      <c r="BO236" s="11" t="str">
        <f t="shared" si="294"/>
        <v>2,275.9</v>
      </c>
      <c r="BP236" s="11" t="str">
        <f t="shared" si="295"/>
        <v>1,231.3</v>
      </c>
      <c r="BQ236" s="11" t="str">
        <f t="shared" si="296"/>
        <v>4,206.6</v>
      </c>
      <c r="BR236" s="19" t="s">
        <v>348</v>
      </c>
      <c r="BS236" s="11" t="str">
        <f t="shared" si="304"/>
        <v>100</v>
      </c>
      <c r="BT236" s="11" t="s">
        <v>22</v>
      </c>
      <c r="BU236" s="11" t="s">
        <v>22</v>
      </c>
      <c r="BV236" s="11">
        <v>16</v>
      </c>
      <c r="BW236" s="11" t="s">
        <v>548</v>
      </c>
      <c r="BX236" s="11" t="str">
        <f t="shared" si="297"/>
        <v>820.0</v>
      </c>
      <c r="BY236" s="11" t="str">
        <f t="shared" si="298"/>
        <v>473.4</v>
      </c>
      <c r="BZ236" s="11" t="str">
        <f t="shared" si="299"/>
        <v>1,420.5</v>
      </c>
      <c r="CA236" s="19" t="s">
        <v>350</v>
      </c>
      <c r="CB236" s="11" t="str">
        <f t="shared" si="305"/>
        <v>100</v>
      </c>
      <c r="CC236" s="11" t="s">
        <v>22</v>
      </c>
      <c r="CD236" s="155"/>
      <c r="CH236" s="155"/>
      <c r="CV236" s="25"/>
      <c r="CW236" s="11" t="s">
        <v>549</v>
      </c>
      <c r="CZ236" s="25"/>
    </row>
    <row r="237" spans="1:105" s="11" customFormat="1">
      <c r="A237" s="11" t="s">
        <v>116</v>
      </c>
      <c r="L237" s="25"/>
      <c r="N237" s="125"/>
      <c r="Z237" s="25"/>
      <c r="AE237" s="25"/>
      <c r="AI237" s="25"/>
      <c r="AJ237" s="11" t="s">
        <v>27</v>
      </c>
      <c r="AK237" s="17" t="s">
        <v>239</v>
      </c>
      <c r="AL237" s="17">
        <v>1</v>
      </c>
      <c r="AM237" s="20" t="s">
        <v>344</v>
      </c>
      <c r="AN237" s="17" t="s">
        <v>96</v>
      </c>
      <c r="AO237" s="17" t="s">
        <v>78</v>
      </c>
      <c r="AP237" s="17" t="s">
        <v>948</v>
      </c>
      <c r="AQ237" s="11" t="s">
        <v>23</v>
      </c>
      <c r="AR237" s="11" t="s">
        <v>23</v>
      </c>
      <c r="AS237" s="17" t="s">
        <v>144</v>
      </c>
      <c r="AT237" s="17" t="s">
        <v>62</v>
      </c>
      <c r="AU237" s="86" t="s">
        <v>93</v>
      </c>
      <c r="AV237" s="11" t="str">
        <f t="shared" si="300"/>
        <v>36</v>
      </c>
      <c r="AW237" s="11" t="str">
        <f t="shared" si="293"/>
        <v>50</v>
      </c>
      <c r="AX237" s="11" t="s">
        <v>22</v>
      </c>
      <c r="AY237" s="11" t="s">
        <v>22</v>
      </c>
      <c r="AZ237" s="11" t="s">
        <v>22</v>
      </c>
      <c r="BA237" s="11" t="s">
        <v>22</v>
      </c>
      <c r="BB237" s="11" t="s">
        <v>22</v>
      </c>
      <c r="BC237" s="11">
        <v>36</v>
      </c>
      <c r="BD237" s="58" t="s">
        <v>175</v>
      </c>
      <c r="BE237" s="11" t="str">
        <f t="shared" si="301"/>
        <v>14.5</v>
      </c>
      <c r="BF237" s="11" t="str">
        <f t="shared" si="302"/>
        <v>9.6</v>
      </c>
      <c r="BG237" s="11" t="str">
        <f t="shared" si="303"/>
        <v>21.8</v>
      </c>
      <c r="BH237" s="11" t="s">
        <v>22</v>
      </c>
      <c r="BI237" s="25" t="s">
        <v>22</v>
      </c>
      <c r="BJ237" s="11" t="s">
        <v>22</v>
      </c>
      <c r="BK237" s="11" t="s">
        <v>22</v>
      </c>
      <c r="BL237" s="11" t="s">
        <v>22</v>
      </c>
      <c r="BM237" s="11">
        <v>16</v>
      </c>
      <c r="BN237" s="11" t="s">
        <v>198</v>
      </c>
      <c r="BO237" s="11" t="str">
        <f t="shared" si="294"/>
        <v>30.6</v>
      </c>
      <c r="BP237" s="11" t="str">
        <f t="shared" si="295"/>
        <v>16.9</v>
      </c>
      <c r="BQ237" s="11" t="str">
        <f t="shared" si="296"/>
        <v>55.6</v>
      </c>
      <c r="BR237" s="17" t="s">
        <v>351</v>
      </c>
      <c r="BS237" s="11" t="str">
        <f t="shared" si="304"/>
        <v>81</v>
      </c>
      <c r="BT237" s="11" t="s">
        <v>22</v>
      </c>
      <c r="BU237" s="11" t="s">
        <v>22</v>
      </c>
      <c r="BV237" s="11">
        <v>20</v>
      </c>
      <c r="BW237" s="11" t="s">
        <v>201</v>
      </c>
      <c r="BX237" s="11" t="str">
        <f t="shared" si="297"/>
        <v>8.0</v>
      </c>
      <c r="BY237" s="11" t="str">
        <f t="shared" si="298"/>
        <v>5.2</v>
      </c>
      <c r="BZ237" s="11" t="str">
        <f t="shared" si="299"/>
        <v>12.2</v>
      </c>
      <c r="CA237" s="17" t="s">
        <v>354</v>
      </c>
      <c r="CB237" s="11" t="str">
        <f t="shared" si="305"/>
        <v>25</v>
      </c>
      <c r="CC237" s="11" t="s">
        <v>22</v>
      </c>
      <c r="CD237" s="155"/>
      <c r="CH237" s="155"/>
      <c r="CV237" s="25"/>
      <c r="CW237" s="11" t="s">
        <v>609</v>
      </c>
      <c r="CZ237" s="25"/>
    </row>
    <row r="238" spans="1:105" s="11" customFormat="1">
      <c r="A238" s="11" t="s">
        <v>116</v>
      </c>
      <c r="L238" s="25"/>
      <c r="N238" s="125"/>
      <c r="Z238" s="25"/>
      <c r="AE238" s="25"/>
      <c r="AI238" s="25"/>
      <c r="AJ238" s="11" t="s">
        <v>27</v>
      </c>
      <c r="AK238" s="17" t="s">
        <v>238</v>
      </c>
      <c r="AL238" s="17">
        <v>2</v>
      </c>
      <c r="AM238" s="20" t="s">
        <v>344</v>
      </c>
      <c r="AN238" s="17" t="s">
        <v>96</v>
      </c>
      <c r="AO238" s="17" t="s">
        <v>78</v>
      </c>
      <c r="AP238" s="17" t="s">
        <v>948</v>
      </c>
      <c r="AQ238" s="11" t="s">
        <v>23</v>
      </c>
      <c r="AR238" s="11" t="s">
        <v>23</v>
      </c>
      <c r="AS238" s="17" t="s">
        <v>144</v>
      </c>
      <c r="AT238" s="17" t="s">
        <v>62</v>
      </c>
      <c r="AU238" s="86" t="s">
        <v>93</v>
      </c>
      <c r="AV238" s="11" t="str">
        <f t="shared" si="300"/>
        <v>36</v>
      </c>
      <c r="AW238" s="11" t="str">
        <f t="shared" si="293"/>
        <v>50</v>
      </c>
      <c r="AX238" s="11" t="s">
        <v>22</v>
      </c>
      <c r="AY238" s="11" t="s">
        <v>22</v>
      </c>
      <c r="AZ238" s="11" t="s">
        <v>22</v>
      </c>
      <c r="BA238" s="11" t="s">
        <v>22</v>
      </c>
      <c r="BB238" s="11" t="s">
        <v>22</v>
      </c>
      <c r="BC238" s="11">
        <v>36</v>
      </c>
      <c r="BD238" s="58" t="s">
        <v>101</v>
      </c>
      <c r="BE238" s="11" t="str">
        <f t="shared" si="301"/>
        <v>16.2</v>
      </c>
      <c r="BF238" s="11" t="str">
        <f t="shared" si="302"/>
        <v>10.4</v>
      </c>
      <c r="BG238" s="11" t="str">
        <f t="shared" si="303"/>
        <v>25.2</v>
      </c>
      <c r="BH238" s="11" t="s">
        <v>22</v>
      </c>
      <c r="BI238" s="25" t="s">
        <v>22</v>
      </c>
      <c r="BJ238" s="11" t="s">
        <v>22</v>
      </c>
      <c r="BK238" s="11" t="s">
        <v>22</v>
      </c>
      <c r="BL238" s="11" t="s">
        <v>22</v>
      </c>
      <c r="BM238" s="11">
        <v>17</v>
      </c>
      <c r="BN238" s="11" t="s">
        <v>199</v>
      </c>
      <c r="BO238" s="11" t="str">
        <f t="shared" si="294"/>
        <v>27.8</v>
      </c>
      <c r="BP238" s="11" t="str">
        <f t="shared" si="295"/>
        <v>14.6</v>
      </c>
      <c r="BQ238" s="11" t="str">
        <f t="shared" si="296"/>
        <v>53.0</v>
      </c>
      <c r="BR238" s="17" t="s">
        <v>352</v>
      </c>
      <c r="BS238" s="11" t="str">
        <f t="shared" si="304"/>
        <v>65</v>
      </c>
      <c r="BT238" s="11" t="s">
        <v>22</v>
      </c>
      <c r="BU238" s="11" t="s">
        <v>22</v>
      </c>
      <c r="BV238" s="11">
        <v>19</v>
      </c>
      <c r="BW238" s="11" t="s">
        <v>202</v>
      </c>
      <c r="BX238" s="11" t="str">
        <f t="shared" si="297"/>
        <v>10.0</v>
      </c>
      <c r="BY238" s="11" t="str">
        <f t="shared" si="298"/>
        <v>5.6</v>
      </c>
      <c r="BZ238" s="11" t="str">
        <f t="shared" si="299"/>
        <v>17.7</v>
      </c>
      <c r="CA238" s="17" t="s">
        <v>355</v>
      </c>
      <c r="CB238" s="11" t="str">
        <f t="shared" si="305"/>
        <v>37</v>
      </c>
      <c r="CC238" s="11" t="s">
        <v>22</v>
      </c>
      <c r="CD238" s="155"/>
      <c r="CH238" s="155"/>
      <c r="CV238" s="25"/>
      <c r="CZ238" s="25"/>
    </row>
    <row r="239" spans="1:105" s="11" customFormat="1">
      <c r="A239" s="11" t="s">
        <v>116</v>
      </c>
      <c r="L239" s="25"/>
      <c r="N239" s="125"/>
      <c r="Z239" s="25"/>
      <c r="AE239" s="36"/>
      <c r="AI239" s="25"/>
      <c r="AJ239" s="11" t="s">
        <v>27</v>
      </c>
      <c r="AK239" s="17" t="s">
        <v>240</v>
      </c>
      <c r="AL239" s="17">
        <v>3</v>
      </c>
      <c r="AM239" s="20" t="s">
        <v>344</v>
      </c>
      <c r="AN239" s="17" t="s">
        <v>96</v>
      </c>
      <c r="AO239" s="17" t="s">
        <v>78</v>
      </c>
      <c r="AP239" s="17" t="s">
        <v>948</v>
      </c>
      <c r="AQ239" s="11" t="s">
        <v>23</v>
      </c>
      <c r="AR239" s="11" t="s">
        <v>23</v>
      </c>
      <c r="AS239" s="17" t="s">
        <v>144</v>
      </c>
      <c r="AT239" s="17" t="s">
        <v>62</v>
      </c>
      <c r="AU239" s="86" t="s">
        <v>100</v>
      </c>
      <c r="AV239" s="11" t="str">
        <f t="shared" si="300"/>
        <v>36</v>
      </c>
      <c r="AW239" s="11" t="str">
        <f t="shared" si="293"/>
        <v>75</v>
      </c>
      <c r="AX239" s="11" t="s">
        <v>22</v>
      </c>
      <c r="AY239" s="11" t="s">
        <v>22</v>
      </c>
      <c r="AZ239" s="11" t="s">
        <v>22</v>
      </c>
      <c r="BA239" s="11" t="s">
        <v>22</v>
      </c>
      <c r="BB239" s="11" t="s">
        <v>22</v>
      </c>
      <c r="BC239" s="11">
        <v>36</v>
      </c>
      <c r="BD239" s="58" t="s">
        <v>102</v>
      </c>
      <c r="BE239" s="11" t="str">
        <f t="shared" si="301"/>
        <v>34.0</v>
      </c>
      <c r="BF239" s="11" t="str">
        <f t="shared" si="302"/>
        <v>22.6</v>
      </c>
      <c r="BG239" s="11" t="str">
        <f t="shared" si="303"/>
        <v>50.1</v>
      </c>
      <c r="BH239" s="11" t="s">
        <v>22</v>
      </c>
      <c r="BI239" s="25" t="s">
        <v>22</v>
      </c>
      <c r="BJ239" s="11" t="s">
        <v>22</v>
      </c>
      <c r="BK239" s="11" t="s">
        <v>22</v>
      </c>
      <c r="BL239" s="11" t="s">
        <v>22</v>
      </c>
      <c r="BM239" s="11">
        <v>20</v>
      </c>
      <c r="BN239" s="11" t="s">
        <v>200</v>
      </c>
      <c r="BO239" s="11" t="str">
        <f t="shared" si="294"/>
        <v>50.2</v>
      </c>
      <c r="BP239" s="11" t="str">
        <f t="shared" si="295"/>
        <v>30.0</v>
      </c>
      <c r="BQ239" s="11" t="str">
        <f t="shared" si="296"/>
        <v>84.0</v>
      </c>
      <c r="BR239" s="17" t="s">
        <v>353</v>
      </c>
      <c r="BS239" s="11" t="str">
        <f t="shared" si="304"/>
        <v>85</v>
      </c>
      <c r="BT239" s="11" t="s">
        <v>22</v>
      </c>
      <c r="BU239" s="11" t="s">
        <v>22</v>
      </c>
      <c r="BV239" s="11">
        <v>16</v>
      </c>
      <c r="BW239" s="11" t="s">
        <v>203</v>
      </c>
      <c r="BX239" s="11" t="str">
        <f t="shared" si="297"/>
        <v>20.8</v>
      </c>
      <c r="BY239" s="11" t="str">
        <f t="shared" si="298"/>
        <v>11.2</v>
      </c>
      <c r="BZ239" s="11" t="str">
        <f t="shared" si="299"/>
        <v>38.7</v>
      </c>
      <c r="CA239" s="17" t="s">
        <v>356</v>
      </c>
      <c r="CB239" s="11" t="str">
        <f t="shared" si="305"/>
        <v>63</v>
      </c>
      <c r="CC239" s="11" t="s">
        <v>22</v>
      </c>
      <c r="CD239" s="155"/>
      <c r="CH239" s="155"/>
      <c r="CV239" s="25"/>
      <c r="CZ239" s="25"/>
    </row>
    <row r="240" spans="1:105" s="11" customFormat="1">
      <c r="A240" s="11" t="s">
        <v>116</v>
      </c>
      <c r="L240" s="25"/>
      <c r="N240" s="125"/>
      <c r="Z240" s="25"/>
      <c r="AE240" s="25"/>
      <c r="AI240" s="25"/>
      <c r="AJ240" s="11" t="s">
        <v>27</v>
      </c>
      <c r="AK240" s="17" t="s">
        <v>239</v>
      </c>
      <c r="AL240" s="17">
        <v>1</v>
      </c>
      <c r="AM240" s="20" t="s">
        <v>55</v>
      </c>
      <c r="AN240" s="17" t="s">
        <v>95</v>
      </c>
      <c r="AO240" s="17" t="s">
        <v>78</v>
      </c>
      <c r="AP240" s="17" t="s">
        <v>948</v>
      </c>
      <c r="AQ240" s="11" t="s">
        <v>23</v>
      </c>
      <c r="AR240" s="11" t="s">
        <v>23</v>
      </c>
      <c r="AS240" s="17" t="s">
        <v>144</v>
      </c>
      <c r="AT240" s="17" t="s">
        <v>62</v>
      </c>
      <c r="AU240" s="86" t="s">
        <v>94</v>
      </c>
      <c r="AV240" s="11" t="str">
        <f t="shared" si="300"/>
        <v>36</v>
      </c>
      <c r="AW240" s="11" t="str">
        <f t="shared" si="293"/>
        <v>58</v>
      </c>
      <c r="AX240" s="11" t="s">
        <v>22</v>
      </c>
      <c r="AY240" s="11" t="s">
        <v>22</v>
      </c>
      <c r="AZ240" s="11" t="s">
        <v>22</v>
      </c>
      <c r="BA240" s="11" t="s">
        <v>22</v>
      </c>
      <c r="BB240" s="11" t="s">
        <v>22</v>
      </c>
      <c r="BC240" s="11">
        <v>36</v>
      </c>
      <c r="BD240" s="58" t="s">
        <v>176</v>
      </c>
      <c r="BE240" s="11" t="str">
        <f t="shared" si="301"/>
        <v>29.8</v>
      </c>
      <c r="BF240" s="11" t="str">
        <f t="shared" si="302"/>
        <v>18.4</v>
      </c>
      <c r="BG240" s="11" t="str">
        <f t="shared" si="303"/>
        <v>48.1</v>
      </c>
      <c r="BH240" s="11" t="s">
        <v>22</v>
      </c>
      <c r="BI240" s="25" t="s">
        <v>22</v>
      </c>
      <c r="BJ240" s="11" t="s">
        <v>22</v>
      </c>
      <c r="BK240" s="11" t="s">
        <v>22</v>
      </c>
      <c r="BL240" s="11" t="s">
        <v>22</v>
      </c>
      <c r="BM240" s="11">
        <v>16</v>
      </c>
      <c r="BN240" s="11" t="s">
        <v>204</v>
      </c>
      <c r="BO240" s="11" t="str">
        <f t="shared" si="294"/>
        <v>61.2</v>
      </c>
      <c r="BP240" s="11" t="str">
        <f t="shared" si="295"/>
        <v>31.4</v>
      </c>
      <c r="BQ240" s="11" t="str">
        <f t="shared" si="296"/>
        <v>119.3</v>
      </c>
      <c r="BR240" s="17" t="s">
        <v>351</v>
      </c>
      <c r="BS240" s="11" t="str">
        <f t="shared" si="304"/>
        <v>81</v>
      </c>
      <c r="BT240" s="11" t="s">
        <v>22</v>
      </c>
      <c r="BU240" s="11" t="s">
        <v>22</v>
      </c>
      <c r="BV240" s="11">
        <v>20</v>
      </c>
      <c r="BW240" s="11" t="s">
        <v>207</v>
      </c>
      <c r="BX240" s="11" t="str">
        <f t="shared" si="297"/>
        <v>16.8</v>
      </c>
      <c r="BY240" s="11" t="str">
        <f t="shared" si="298"/>
        <v>9.1</v>
      </c>
      <c r="BZ240" s="11" t="str">
        <f t="shared" si="299"/>
        <v>30.7</v>
      </c>
      <c r="CA240" s="17" t="s">
        <v>359</v>
      </c>
      <c r="CB240" s="11" t="str">
        <f t="shared" si="305"/>
        <v>40</v>
      </c>
      <c r="CC240" s="11" t="s">
        <v>22</v>
      </c>
      <c r="CD240" s="155"/>
      <c r="CH240" s="155"/>
      <c r="CV240" s="25"/>
      <c r="CZ240" s="25"/>
    </row>
    <row r="241" spans="1:105" s="11" customFormat="1">
      <c r="A241" s="11" t="s">
        <v>116</v>
      </c>
      <c r="L241" s="25"/>
      <c r="N241" s="125"/>
      <c r="Z241" s="25"/>
      <c r="AE241" s="25"/>
      <c r="AI241" s="25"/>
      <c r="AJ241" s="11" t="s">
        <v>27</v>
      </c>
      <c r="AK241" s="17" t="s">
        <v>238</v>
      </c>
      <c r="AL241" s="17">
        <v>2</v>
      </c>
      <c r="AM241" s="20" t="s">
        <v>55</v>
      </c>
      <c r="AN241" s="17" t="s">
        <v>95</v>
      </c>
      <c r="AO241" s="17" t="s">
        <v>78</v>
      </c>
      <c r="AP241" s="17" t="s">
        <v>948</v>
      </c>
      <c r="AQ241" s="11" t="s">
        <v>23</v>
      </c>
      <c r="AR241" s="11" t="s">
        <v>23</v>
      </c>
      <c r="AS241" s="17" t="s">
        <v>144</v>
      </c>
      <c r="AT241" s="17" t="s">
        <v>62</v>
      </c>
      <c r="AU241" s="86" t="s">
        <v>97</v>
      </c>
      <c r="AV241" s="11" t="str">
        <f t="shared" si="300"/>
        <v>36</v>
      </c>
      <c r="AW241" s="11" t="str">
        <f t="shared" si="293"/>
        <v>53</v>
      </c>
      <c r="AX241" s="11" t="s">
        <v>22</v>
      </c>
      <c r="AY241" s="11" t="s">
        <v>22</v>
      </c>
      <c r="AZ241" s="11" t="s">
        <v>22</v>
      </c>
      <c r="BA241" s="11" t="s">
        <v>22</v>
      </c>
      <c r="BB241" s="11" t="s">
        <v>22</v>
      </c>
      <c r="BC241" s="11">
        <v>36</v>
      </c>
      <c r="BD241" s="58" t="s">
        <v>177</v>
      </c>
      <c r="BE241" s="11" t="str">
        <f t="shared" si="301"/>
        <v>27.3</v>
      </c>
      <c r="BF241" s="11" t="str">
        <f t="shared" si="302"/>
        <v>16.9</v>
      </c>
      <c r="BG241" s="11" t="str">
        <f t="shared" si="303"/>
        <v>44.3</v>
      </c>
      <c r="BH241" s="11" t="s">
        <v>22</v>
      </c>
      <c r="BI241" s="25" t="s">
        <v>22</v>
      </c>
      <c r="BJ241" s="11" t="s">
        <v>22</v>
      </c>
      <c r="BK241" s="11" t="s">
        <v>22</v>
      </c>
      <c r="BL241" s="11" t="s">
        <v>22</v>
      </c>
      <c r="BM241" s="11">
        <v>17</v>
      </c>
      <c r="BN241" s="11" t="s">
        <v>205</v>
      </c>
      <c r="BO241" s="11" t="str">
        <f t="shared" si="294"/>
        <v>45.5</v>
      </c>
      <c r="BP241" s="11" t="str">
        <f t="shared" si="295"/>
        <v>23.4</v>
      </c>
      <c r="BQ241" s="11" t="str">
        <f t="shared" si="296"/>
        <v>88.7</v>
      </c>
      <c r="BR241" s="17" t="s">
        <v>357</v>
      </c>
      <c r="BS241" s="11" t="str">
        <f t="shared" si="304"/>
        <v>71</v>
      </c>
      <c r="BT241" s="11" t="s">
        <v>22</v>
      </c>
      <c r="BU241" s="11" t="s">
        <v>22</v>
      </c>
      <c r="BV241" s="11">
        <v>19</v>
      </c>
      <c r="BW241" s="11" t="s">
        <v>208</v>
      </c>
      <c r="BX241" s="11" t="str">
        <f t="shared" si="297"/>
        <v>17.3</v>
      </c>
      <c r="BY241" s="11" t="str">
        <f t="shared" si="298"/>
        <v>8.8</v>
      </c>
      <c r="BZ241" s="11" t="str">
        <f t="shared" si="299"/>
        <v>34.2</v>
      </c>
      <c r="CA241" s="17" t="s">
        <v>355</v>
      </c>
      <c r="CB241" s="10" t="str">
        <f t="shared" si="305"/>
        <v>37</v>
      </c>
      <c r="CC241" s="11" t="s">
        <v>22</v>
      </c>
      <c r="CD241" s="155"/>
      <c r="CH241" s="155"/>
      <c r="CV241" s="25"/>
      <c r="CZ241" s="25"/>
    </row>
    <row r="242" spans="1:105" s="11" customFormat="1">
      <c r="A242" s="11" t="s">
        <v>116</v>
      </c>
      <c r="L242" s="25"/>
      <c r="N242" s="125"/>
      <c r="Z242" s="25"/>
      <c r="AE242" s="36"/>
      <c r="AI242" s="25"/>
      <c r="AJ242" s="11" t="s">
        <v>27</v>
      </c>
      <c r="AK242" s="17" t="s">
        <v>240</v>
      </c>
      <c r="AL242" s="17">
        <v>3</v>
      </c>
      <c r="AM242" s="20" t="s">
        <v>55</v>
      </c>
      <c r="AN242" s="17" t="s">
        <v>95</v>
      </c>
      <c r="AO242" s="17" t="s">
        <v>78</v>
      </c>
      <c r="AP242" s="17" t="s">
        <v>948</v>
      </c>
      <c r="AQ242" s="11" t="s">
        <v>23</v>
      </c>
      <c r="AR242" s="11" t="s">
        <v>23</v>
      </c>
      <c r="AS242" s="17" t="s">
        <v>144</v>
      </c>
      <c r="AT242" s="17" t="s">
        <v>62</v>
      </c>
      <c r="AU242" s="86" t="s">
        <v>98</v>
      </c>
      <c r="AV242" s="20" t="str">
        <f t="shared" si="300"/>
        <v>36</v>
      </c>
      <c r="AW242" s="20" t="str">
        <f t="shared" si="293"/>
        <v>69</v>
      </c>
      <c r="AX242" s="20" t="s">
        <v>22</v>
      </c>
      <c r="AY242" s="11" t="s">
        <v>22</v>
      </c>
      <c r="AZ242" s="11" t="s">
        <v>22</v>
      </c>
      <c r="BA242" s="11" t="s">
        <v>22</v>
      </c>
      <c r="BB242" s="11" t="s">
        <v>22</v>
      </c>
      <c r="BC242" s="11">
        <v>36</v>
      </c>
      <c r="BD242" s="58" t="s">
        <v>99</v>
      </c>
      <c r="BE242" s="11" t="str">
        <f t="shared" si="301"/>
        <v>45.6</v>
      </c>
      <c r="BF242" s="11" t="str">
        <f t="shared" si="302"/>
        <v>28.4</v>
      </c>
      <c r="BG242" s="11" t="str">
        <f t="shared" si="303"/>
        <v>73.0</v>
      </c>
      <c r="BH242" s="11" t="s">
        <v>22</v>
      </c>
      <c r="BI242" s="25" t="s">
        <v>22</v>
      </c>
      <c r="BJ242" s="11" t="s">
        <v>22</v>
      </c>
      <c r="BK242" s="11" t="s">
        <v>22</v>
      </c>
      <c r="BL242" s="11" t="s">
        <v>22</v>
      </c>
      <c r="BM242" s="11">
        <v>20</v>
      </c>
      <c r="BN242" s="11" t="s">
        <v>206</v>
      </c>
      <c r="BO242" s="11" t="str">
        <f t="shared" si="294"/>
        <v>63.8</v>
      </c>
      <c r="BP242" s="11" t="str">
        <f t="shared" si="295"/>
        <v>34.4</v>
      </c>
      <c r="BQ242" s="11" t="str">
        <f t="shared" si="296"/>
        <v>118.5</v>
      </c>
      <c r="BR242" s="17" t="s">
        <v>358</v>
      </c>
      <c r="BS242" s="11" t="str">
        <f t="shared" si="304"/>
        <v>80</v>
      </c>
      <c r="BT242" s="11" t="s">
        <v>22</v>
      </c>
      <c r="BU242" s="11" t="s">
        <v>22</v>
      </c>
      <c r="BV242" s="11">
        <v>16</v>
      </c>
      <c r="BW242" s="11" t="s">
        <v>209</v>
      </c>
      <c r="BX242" s="11" t="str">
        <f t="shared" si="297"/>
        <v>29.9</v>
      </c>
      <c r="BY242" s="11" t="str">
        <f t="shared" si="298"/>
        <v>14.1</v>
      </c>
      <c r="BZ242" s="11" t="str">
        <f t="shared" si="299"/>
        <v>63.3</v>
      </c>
      <c r="CA242" s="17" t="s">
        <v>360</v>
      </c>
      <c r="CB242" s="10" t="str">
        <f t="shared" si="305"/>
        <v>56</v>
      </c>
      <c r="CC242" s="11" t="s">
        <v>22</v>
      </c>
      <c r="CD242" s="155"/>
      <c r="CH242" s="155"/>
      <c r="CV242" s="25"/>
      <c r="CZ242" s="25"/>
    </row>
    <row r="243" spans="1:105" s="11" customFormat="1">
      <c r="A243" s="11" t="s">
        <v>116</v>
      </c>
      <c r="L243" s="25"/>
      <c r="N243" s="125"/>
      <c r="Z243" s="25"/>
      <c r="AE243" s="25"/>
      <c r="AI243" s="25"/>
      <c r="AJ243" s="17" t="s">
        <v>60</v>
      </c>
      <c r="AK243" s="17" t="s">
        <v>239</v>
      </c>
      <c r="AL243" s="17">
        <v>1</v>
      </c>
      <c r="AM243" s="20" t="s">
        <v>551</v>
      </c>
      <c r="AN243" s="17" t="s">
        <v>555</v>
      </c>
      <c r="AO243" s="17" t="s">
        <v>563</v>
      </c>
      <c r="AP243" s="17" t="s">
        <v>949</v>
      </c>
      <c r="AQ243" s="11" t="s">
        <v>24</v>
      </c>
      <c r="AR243" s="11" t="s">
        <v>23</v>
      </c>
      <c r="AS243" s="17" t="s">
        <v>144</v>
      </c>
      <c r="AT243" s="17" t="s">
        <v>133</v>
      </c>
      <c r="AU243" s="89" t="s">
        <v>554</v>
      </c>
      <c r="AV243" s="20" t="str">
        <f t="shared" si="300"/>
        <v>36</v>
      </c>
      <c r="AW243" s="20" t="str">
        <f t="shared" si="293"/>
        <v>78</v>
      </c>
      <c r="AX243" s="20">
        <v>36</v>
      </c>
      <c r="AY243" s="58" t="s">
        <v>80</v>
      </c>
      <c r="AZ243" s="11" t="str">
        <f>LEFT(AY243,FIND(" ", AY243)-1)</f>
        <v>1</v>
      </c>
      <c r="BA243" s="11" t="str">
        <f>MID(LEFT(AY243,FIND("–",AY243)-1),FIND("(",AY243)+1,LEN(AY243))</f>
        <v>1</v>
      </c>
      <c r="BB243" s="11" t="str">
        <f>MID(LEFT(AY243,FIND(")",AY243)-1),FIND("–",AY243)+1,LEN(AY243))</f>
        <v>1</v>
      </c>
      <c r="BC243" s="20">
        <v>36</v>
      </c>
      <c r="BD243" s="50" t="s">
        <v>172</v>
      </c>
      <c r="BE243" s="20" t="str">
        <f t="shared" si="301"/>
        <v>14</v>
      </c>
      <c r="BF243" s="20" t="str">
        <f t="shared" si="302"/>
        <v>9</v>
      </c>
      <c r="BG243" s="20" t="str">
        <f t="shared" si="303"/>
        <v>23</v>
      </c>
      <c r="BH243" s="11" t="s">
        <v>22</v>
      </c>
      <c r="BI243" s="25" t="s">
        <v>22</v>
      </c>
      <c r="BJ243" s="11" t="s">
        <v>22</v>
      </c>
      <c r="BK243" s="11" t="s">
        <v>22</v>
      </c>
      <c r="BL243" s="11" t="s">
        <v>22</v>
      </c>
      <c r="BM243" s="11">
        <v>16</v>
      </c>
      <c r="BN243" s="15" t="s">
        <v>210</v>
      </c>
      <c r="BO243" s="10" t="str">
        <f t="shared" si="294"/>
        <v>36</v>
      </c>
      <c r="BP243" s="10" t="str">
        <f t="shared" si="295"/>
        <v>22</v>
      </c>
      <c r="BQ243" s="10" t="str">
        <f t="shared" si="296"/>
        <v>58</v>
      </c>
      <c r="BR243" s="15" t="s">
        <v>350</v>
      </c>
      <c r="BS243" s="10" t="str">
        <f t="shared" si="304"/>
        <v>100</v>
      </c>
      <c r="BT243" s="11" t="s">
        <v>22</v>
      </c>
      <c r="BU243" s="11" t="s">
        <v>22</v>
      </c>
      <c r="BV243" s="11">
        <v>20</v>
      </c>
      <c r="BW243" s="15" t="s">
        <v>213</v>
      </c>
      <c r="BX243" s="10" t="str">
        <f t="shared" si="297"/>
        <v>6</v>
      </c>
      <c r="BY243" s="10" t="str">
        <f t="shared" si="298"/>
        <v>3</v>
      </c>
      <c r="BZ243" s="10" t="str">
        <f t="shared" si="299"/>
        <v>13</v>
      </c>
      <c r="CA243" s="51" t="s">
        <v>362</v>
      </c>
      <c r="CB243" s="10" t="str">
        <f t="shared" si="305"/>
        <v>60</v>
      </c>
      <c r="CC243" s="11" t="s">
        <v>22</v>
      </c>
      <c r="CD243" s="155"/>
      <c r="CH243" s="155"/>
      <c r="CV243" s="25"/>
      <c r="CZ243" s="25"/>
    </row>
    <row r="244" spans="1:105" s="11" customFormat="1">
      <c r="A244" s="11" t="s">
        <v>116</v>
      </c>
      <c r="L244" s="25"/>
      <c r="N244" s="125"/>
      <c r="Z244" s="25"/>
      <c r="AE244" s="36"/>
      <c r="AI244" s="25"/>
      <c r="AJ244" s="11" t="s">
        <v>60</v>
      </c>
      <c r="AK244" s="17" t="s">
        <v>238</v>
      </c>
      <c r="AL244" s="11">
        <v>2</v>
      </c>
      <c r="AM244" s="20" t="s">
        <v>551</v>
      </c>
      <c r="AN244" s="17" t="s">
        <v>555</v>
      </c>
      <c r="AO244" s="17" t="s">
        <v>563</v>
      </c>
      <c r="AP244" s="17" t="s">
        <v>949</v>
      </c>
      <c r="AQ244" s="11" t="s">
        <v>24</v>
      </c>
      <c r="AR244" s="11" t="s">
        <v>23</v>
      </c>
      <c r="AS244" s="17" t="s">
        <v>144</v>
      </c>
      <c r="AT244" s="17" t="s">
        <v>133</v>
      </c>
      <c r="AU244" s="89" t="s">
        <v>179</v>
      </c>
      <c r="AV244" s="20" t="str">
        <f t="shared" si="300"/>
        <v>36</v>
      </c>
      <c r="AW244" s="20" t="str">
        <f t="shared" si="293"/>
        <v>92</v>
      </c>
      <c r="AX244" s="20">
        <v>36</v>
      </c>
      <c r="AY244" s="58" t="s">
        <v>80</v>
      </c>
      <c r="AZ244" s="11" t="str">
        <f t="shared" ref="AZ244:AZ251" si="306">LEFT(AY244,FIND(" ", AY244)-1)</f>
        <v>1</v>
      </c>
      <c r="BA244" s="11" t="str">
        <f t="shared" ref="BA244:BA251" si="307">MID(LEFT(AY244,FIND("–",AY244)-1),FIND("(",AY244)+1,LEN(AY244))</f>
        <v>1</v>
      </c>
      <c r="BB244" s="11" t="str">
        <f t="shared" ref="BB244:BB251" si="308">MID(LEFT(AY244,FIND(")",AY244)-1),FIND("–",AY244)+1,LEN(AY244))</f>
        <v>1</v>
      </c>
      <c r="BC244" s="20">
        <v>36</v>
      </c>
      <c r="BD244" s="50" t="s">
        <v>178</v>
      </c>
      <c r="BE244" s="20" t="str">
        <f t="shared" si="301"/>
        <v>18</v>
      </c>
      <c r="BF244" s="20" t="str">
        <f t="shared" si="302"/>
        <v>13</v>
      </c>
      <c r="BG244" s="20" t="str">
        <f t="shared" si="303"/>
        <v>24</v>
      </c>
      <c r="BH244" s="11" t="s">
        <v>22</v>
      </c>
      <c r="BI244" s="25" t="s">
        <v>22</v>
      </c>
      <c r="BJ244" s="11" t="s">
        <v>22</v>
      </c>
      <c r="BK244" s="11" t="s">
        <v>22</v>
      </c>
      <c r="BL244" s="11" t="s">
        <v>22</v>
      </c>
      <c r="BM244" s="11">
        <v>17</v>
      </c>
      <c r="BN244" s="15" t="s">
        <v>211</v>
      </c>
      <c r="BO244" s="10" t="str">
        <f t="shared" ref="BO244:BO251" si="309">LEFT(BN244,FIND(" ", BN244)-1)</f>
        <v>30</v>
      </c>
      <c r="BP244" s="10" t="str">
        <f t="shared" ref="BP244:BP251" si="310">MID(LEFT(BN244,FIND("–",BN244)-1),FIND("(",BN244)+1,LEN(BN244))</f>
        <v>19</v>
      </c>
      <c r="BQ244" s="10" t="str">
        <f t="shared" ref="BQ244:BQ251" si="311">MID(LEFT(BN244,FIND(")",BN244)-1),FIND("–",BN244)+1,LEN(BN244))</f>
        <v>47</v>
      </c>
      <c r="BR244" s="15" t="s">
        <v>347</v>
      </c>
      <c r="BS244" s="10" t="str">
        <f t="shared" si="304"/>
        <v>100</v>
      </c>
      <c r="BT244" s="11" t="s">
        <v>22</v>
      </c>
      <c r="BU244" s="11" t="s">
        <v>22</v>
      </c>
      <c r="BV244" s="11">
        <v>19</v>
      </c>
      <c r="BW244" s="15" t="s">
        <v>214</v>
      </c>
      <c r="BX244" s="10" t="str">
        <f t="shared" ref="BX244:BX251" si="312">LEFT(BW244,FIND(" ", BW244)-1)</f>
        <v>11</v>
      </c>
      <c r="BY244" s="10" t="str">
        <f t="shared" ref="BY244:BY251" si="313">MID(LEFT(BW244,FIND("–",BW244)-1),FIND("(",BW244)+1,LEN(BW244))</f>
        <v>7</v>
      </c>
      <c r="BZ244" s="10" t="str">
        <f t="shared" ref="BZ244:BZ251" si="314">MID(LEFT(BW244,FIND(")",BW244)-1),FIND("–",BW244)+1,LEN(BW244))</f>
        <v>17</v>
      </c>
      <c r="CA244" s="50" t="s">
        <v>363</v>
      </c>
      <c r="CB244" s="10" t="str">
        <f t="shared" si="305"/>
        <v>84</v>
      </c>
      <c r="CC244" s="11" t="s">
        <v>22</v>
      </c>
      <c r="CD244" s="155"/>
      <c r="CH244" s="155"/>
      <c r="CV244" s="25"/>
      <c r="CZ244" s="25"/>
    </row>
    <row r="245" spans="1:105" s="11" customFormat="1" ht="16" customHeight="1">
      <c r="A245" s="11" t="s">
        <v>116</v>
      </c>
      <c r="L245" s="25"/>
      <c r="N245" s="125"/>
      <c r="Z245" s="25"/>
      <c r="AE245" s="36"/>
      <c r="AI245" s="25"/>
      <c r="AJ245" s="11" t="s">
        <v>60</v>
      </c>
      <c r="AK245" s="17" t="s">
        <v>240</v>
      </c>
      <c r="AL245" s="11">
        <v>3</v>
      </c>
      <c r="AM245" s="17" t="s">
        <v>551</v>
      </c>
      <c r="AN245" s="17" t="s">
        <v>555</v>
      </c>
      <c r="AO245" s="17" t="s">
        <v>563</v>
      </c>
      <c r="AP245" s="17" t="s">
        <v>949</v>
      </c>
      <c r="AQ245" s="11" t="s">
        <v>24</v>
      </c>
      <c r="AR245" s="11" t="s">
        <v>23</v>
      </c>
      <c r="AS245" s="17" t="s">
        <v>144</v>
      </c>
      <c r="AT245" s="17" t="s">
        <v>133</v>
      </c>
      <c r="AU245" s="89" t="s">
        <v>169</v>
      </c>
      <c r="AV245" s="20" t="str">
        <f>MID(LEFT(AU245,FIND(" (",AU245)-1),FIND("/",AU245)+1,LEN(AU245))</f>
        <v>36</v>
      </c>
      <c r="AW245" s="20" t="str">
        <f t="shared" si="293"/>
        <v>97</v>
      </c>
      <c r="AX245" s="20">
        <v>36</v>
      </c>
      <c r="AY245" s="58" t="s">
        <v>80</v>
      </c>
      <c r="AZ245" s="11" t="str">
        <f t="shared" si="306"/>
        <v>1</v>
      </c>
      <c r="BA245" s="11" t="str">
        <f t="shared" si="307"/>
        <v>1</v>
      </c>
      <c r="BB245" s="11" t="str">
        <f t="shared" si="308"/>
        <v>1</v>
      </c>
      <c r="BC245" s="20">
        <v>36</v>
      </c>
      <c r="BD245" s="50" t="s">
        <v>173</v>
      </c>
      <c r="BE245" s="20" t="str">
        <f t="shared" si="301"/>
        <v>23</v>
      </c>
      <c r="BF245" s="20" t="str">
        <f t="shared" si="302"/>
        <v>16</v>
      </c>
      <c r="BG245" s="20" t="str">
        <f t="shared" si="303"/>
        <v>31</v>
      </c>
      <c r="BH245" s="11" t="s">
        <v>22</v>
      </c>
      <c r="BI245" s="25" t="s">
        <v>22</v>
      </c>
      <c r="BJ245" s="11" t="s">
        <v>22</v>
      </c>
      <c r="BK245" s="11" t="s">
        <v>22</v>
      </c>
      <c r="BL245" s="11" t="s">
        <v>22</v>
      </c>
      <c r="BM245" s="11">
        <v>20</v>
      </c>
      <c r="BN245" s="15" t="s">
        <v>212</v>
      </c>
      <c r="BO245" s="10" t="str">
        <f t="shared" si="309"/>
        <v>25</v>
      </c>
      <c r="BP245" s="10" t="str">
        <f t="shared" si="310"/>
        <v>15</v>
      </c>
      <c r="BQ245" s="10" t="str">
        <f t="shared" si="311"/>
        <v>42</v>
      </c>
      <c r="BR245" s="15" t="s">
        <v>361</v>
      </c>
      <c r="BS245" s="10" t="str">
        <f t="shared" si="304"/>
        <v>95</v>
      </c>
      <c r="BT245" s="11" t="s">
        <v>22</v>
      </c>
      <c r="BU245" s="11" t="s">
        <v>22</v>
      </c>
      <c r="BV245" s="11">
        <v>16</v>
      </c>
      <c r="BW245" s="15" t="s">
        <v>215</v>
      </c>
      <c r="BX245" s="10" t="str">
        <f t="shared" si="312"/>
        <v>20</v>
      </c>
      <c r="BY245" s="10" t="str">
        <f t="shared" si="313"/>
        <v>13</v>
      </c>
      <c r="BZ245" s="10" t="str">
        <f t="shared" si="314"/>
        <v>30</v>
      </c>
      <c r="CA245" s="50" t="s">
        <v>350</v>
      </c>
      <c r="CB245" s="10" t="str">
        <f t="shared" si="305"/>
        <v>100</v>
      </c>
      <c r="CC245" s="11" t="s">
        <v>22</v>
      </c>
      <c r="CD245" s="155"/>
      <c r="CH245" s="155"/>
      <c r="CV245" s="25"/>
      <c r="CZ245" s="25"/>
    </row>
    <row r="246" spans="1:105" s="11" customFormat="1" ht="16" customHeight="1">
      <c r="A246" s="11" t="s">
        <v>116</v>
      </c>
      <c r="L246" s="25"/>
      <c r="N246" s="125"/>
      <c r="Z246" s="25"/>
      <c r="AE246" s="25"/>
      <c r="AI246" s="25"/>
      <c r="AJ246" s="11" t="s">
        <v>60</v>
      </c>
      <c r="AK246" s="17" t="s">
        <v>239</v>
      </c>
      <c r="AL246" s="11">
        <v>1</v>
      </c>
      <c r="AM246" s="11" t="s">
        <v>552</v>
      </c>
      <c r="AN246" s="11" t="s">
        <v>556</v>
      </c>
      <c r="AO246" s="11" t="s">
        <v>557</v>
      </c>
      <c r="AP246" s="11" t="s">
        <v>951</v>
      </c>
      <c r="AQ246" s="11" t="s">
        <v>24</v>
      </c>
      <c r="AR246" s="11" t="s">
        <v>23</v>
      </c>
      <c r="AS246" s="17" t="s">
        <v>144</v>
      </c>
      <c r="AT246" s="11" t="s">
        <v>22</v>
      </c>
      <c r="AU246" s="84" t="s">
        <v>22</v>
      </c>
      <c r="AV246" s="20" t="s">
        <v>22</v>
      </c>
      <c r="AW246" s="20" t="s">
        <v>22</v>
      </c>
      <c r="AX246" s="20">
        <v>36</v>
      </c>
      <c r="AY246" s="15" t="s">
        <v>180</v>
      </c>
      <c r="AZ246" s="20" t="str">
        <f t="shared" si="306"/>
        <v>0.002</v>
      </c>
      <c r="BA246" s="20" t="str">
        <f t="shared" si="307"/>
        <v>0.001</v>
      </c>
      <c r="BB246" s="20" t="str">
        <f t="shared" si="308"/>
        <v>0.002</v>
      </c>
      <c r="BC246" s="20">
        <v>36</v>
      </c>
      <c r="BD246" s="15" t="s">
        <v>181</v>
      </c>
      <c r="BE246" s="20" t="str">
        <f t="shared" si="301"/>
        <v>0.122</v>
      </c>
      <c r="BF246" s="20" t="str">
        <f t="shared" si="302"/>
        <v>0.082</v>
      </c>
      <c r="BG246" s="20" t="str">
        <f t="shared" si="303"/>
        <v>0.175</v>
      </c>
      <c r="BH246" s="11" t="s">
        <v>22</v>
      </c>
      <c r="BI246" s="25" t="s">
        <v>22</v>
      </c>
      <c r="BJ246" s="11" t="s">
        <v>22</v>
      </c>
      <c r="BK246" s="11" t="s">
        <v>22</v>
      </c>
      <c r="BL246" s="11" t="s">
        <v>22</v>
      </c>
      <c r="BM246" s="11">
        <v>16</v>
      </c>
      <c r="BN246" s="15" t="s">
        <v>216</v>
      </c>
      <c r="BO246" s="10" t="str">
        <f t="shared" si="309"/>
        <v>0.163</v>
      </c>
      <c r="BP246" s="10" t="str">
        <f t="shared" si="310"/>
        <v>0.108</v>
      </c>
      <c r="BQ246" s="10" t="str">
        <f t="shared" si="311"/>
        <v>0.252</v>
      </c>
      <c r="BR246" s="11" t="s">
        <v>22</v>
      </c>
      <c r="BS246" s="10" t="s">
        <v>22</v>
      </c>
      <c r="BT246" s="11" t="s">
        <v>22</v>
      </c>
      <c r="BU246" s="11" t="s">
        <v>22</v>
      </c>
      <c r="BV246" s="11">
        <v>20</v>
      </c>
      <c r="BW246" s="15" t="s">
        <v>219</v>
      </c>
      <c r="BX246" s="10" t="str">
        <f t="shared" si="312"/>
        <v>0.093</v>
      </c>
      <c r="BY246" s="10" t="str">
        <f t="shared" si="313"/>
        <v>0.048</v>
      </c>
      <c r="BZ246" s="10" t="str">
        <f t="shared" si="314"/>
        <v>0.167</v>
      </c>
      <c r="CA246" s="11" t="s">
        <v>22</v>
      </c>
      <c r="CB246" s="10" t="s">
        <v>22</v>
      </c>
      <c r="CC246" s="11" t="s">
        <v>22</v>
      </c>
      <c r="CD246" s="155"/>
      <c r="CH246" s="155"/>
      <c r="CV246" s="25"/>
      <c r="CZ246" s="25"/>
    </row>
    <row r="247" spans="1:105" s="11" customFormat="1" ht="16" customHeight="1">
      <c r="A247" s="11" t="s">
        <v>116</v>
      </c>
      <c r="L247" s="25"/>
      <c r="N247" s="125"/>
      <c r="Z247" s="25"/>
      <c r="AE247" s="36"/>
      <c r="AI247" s="25"/>
      <c r="AJ247" s="11" t="s">
        <v>60</v>
      </c>
      <c r="AK247" s="17" t="s">
        <v>238</v>
      </c>
      <c r="AL247" s="11">
        <v>2</v>
      </c>
      <c r="AM247" s="11" t="s">
        <v>552</v>
      </c>
      <c r="AN247" s="11" t="s">
        <v>556</v>
      </c>
      <c r="AO247" s="11" t="s">
        <v>557</v>
      </c>
      <c r="AP247" s="11" t="s">
        <v>951</v>
      </c>
      <c r="AQ247" s="11" t="s">
        <v>24</v>
      </c>
      <c r="AR247" s="11" t="s">
        <v>23</v>
      </c>
      <c r="AS247" s="17" t="s">
        <v>144</v>
      </c>
      <c r="AT247" s="11" t="s">
        <v>22</v>
      </c>
      <c r="AU247" s="84" t="s">
        <v>22</v>
      </c>
      <c r="AV247" s="11" t="s">
        <v>22</v>
      </c>
      <c r="AW247" s="11" t="s">
        <v>22</v>
      </c>
      <c r="AX247" s="11">
        <v>36</v>
      </c>
      <c r="AY247" s="15" t="s">
        <v>180</v>
      </c>
      <c r="AZ247" s="20" t="str">
        <f t="shared" si="306"/>
        <v>0.002</v>
      </c>
      <c r="BA247" s="20" t="str">
        <f t="shared" si="307"/>
        <v>0.001</v>
      </c>
      <c r="BB247" s="20" t="str">
        <f t="shared" si="308"/>
        <v>0.002</v>
      </c>
      <c r="BC247" s="20">
        <v>36</v>
      </c>
      <c r="BD247" s="15" t="s">
        <v>182</v>
      </c>
      <c r="BE247" s="20" t="str">
        <f t="shared" si="301"/>
        <v>0.141</v>
      </c>
      <c r="BF247" s="20" t="str">
        <f t="shared" si="302"/>
        <v>0.108</v>
      </c>
      <c r="BG247" s="20" t="str">
        <f t="shared" si="303"/>
        <v>0.182</v>
      </c>
      <c r="BH247" s="11" t="s">
        <v>22</v>
      </c>
      <c r="BI247" s="25" t="s">
        <v>22</v>
      </c>
      <c r="BJ247" s="11" t="s">
        <v>22</v>
      </c>
      <c r="BK247" s="11" t="s">
        <v>22</v>
      </c>
      <c r="BL247" s="11" t="s">
        <v>22</v>
      </c>
      <c r="BM247" s="11">
        <v>17</v>
      </c>
      <c r="BN247" s="15" t="s">
        <v>217</v>
      </c>
      <c r="BO247" s="10" t="str">
        <f t="shared" si="309"/>
        <v>0.168</v>
      </c>
      <c r="BP247" s="10" t="str">
        <f t="shared" si="310"/>
        <v>0.119</v>
      </c>
      <c r="BQ247" s="10" t="str">
        <f t="shared" si="311"/>
        <v>0.246</v>
      </c>
      <c r="BR247" s="11" t="s">
        <v>22</v>
      </c>
      <c r="BS247" s="11" t="s">
        <v>22</v>
      </c>
      <c r="BT247" s="11" t="s">
        <v>22</v>
      </c>
      <c r="BU247" s="11" t="s">
        <v>22</v>
      </c>
      <c r="BV247" s="11">
        <v>19</v>
      </c>
      <c r="BW247" s="15" t="s">
        <v>220</v>
      </c>
      <c r="BX247" s="10" t="str">
        <f t="shared" si="312"/>
        <v>0.112</v>
      </c>
      <c r="BY247" s="10" t="str">
        <f t="shared" si="313"/>
        <v>0.076</v>
      </c>
      <c r="BZ247" s="10" t="str">
        <f t="shared" si="314"/>
        <v>0.166</v>
      </c>
      <c r="CA247" s="11" t="s">
        <v>22</v>
      </c>
      <c r="CB247" s="10" t="s">
        <v>22</v>
      </c>
      <c r="CC247" s="11" t="s">
        <v>22</v>
      </c>
      <c r="CD247" s="155"/>
      <c r="CH247" s="155"/>
      <c r="CV247" s="25"/>
      <c r="CZ247" s="25"/>
    </row>
    <row r="248" spans="1:105" s="11" customFormat="1">
      <c r="A248" s="11" t="s">
        <v>116</v>
      </c>
      <c r="L248" s="25"/>
      <c r="N248" s="125"/>
      <c r="Z248" s="25"/>
      <c r="AE248" s="36"/>
      <c r="AI248" s="25"/>
      <c r="AJ248" s="11" t="s">
        <v>60</v>
      </c>
      <c r="AK248" s="17" t="s">
        <v>240</v>
      </c>
      <c r="AL248" s="11">
        <v>3</v>
      </c>
      <c r="AM248" s="11" t="s">
        <v>552</v>
      </c>
      <c r="AN248" s="11" t="s">
        <v>556</v>
      </c>
      <c r="AO248" s="11" t="s">
        <v>557</v>
      </c>
      <c r="AP248" s="11" t="s">
        <v>951</v>
      </c>
      <c r="AQ248" s="11" t="s">
        <v>24</v>
      </c>
      <c r="AR248" s="11" t="s">
        <v>23</v>
      </c>
      <c r="AS248" s="17" t="s">
        <v>144</v>
      </c>
      <c r="AT248" s="11" t="s">
        <v>22</v>
      </c>
      <c r="AU248" s="84" t="s">
        <v>22</v>
      </c>
      <c r="AV248" s="11" t="s">
        <v>22</v>
      </c>
      <c r="AW248" s="11" t="s">
        <v>22</v>
      </c>
      <c r="AX248" s="11">
        <v>36</v>
      </c>
      <c r="AY248" s="15" t="s">
        <v>180</v>
      </c>
      <c r="AZ248" s="20" t="str">
        <f t="shared" si="306"/>
        <v>0.002</v>
      </c>
      <c r="BA248" s="20" t="str">
        <f t="shared" si="307"/>
        <v>0.001</v>
      </c>
      <c r="BB248" s="20" t="str">
        <f t="shared" si="308"/>
        <v>0.002</v>
      </c>
      <c r="BC248" s="20">
        <v>36</v>
      </c>
      <c r="BD248" s="15" t="s">
        <v>183</v>
      </c>
      <c r="BE248" s="20" t="str">
        <f t="shared" si="301"/>
        <v>0.137</v>
      </c>
      <c r="BF248" s="20" t="str">
        <f t="shared" si="302"/>
        <v>0.104</v>
      </c>
      <c r="BG248" s="20" t="str">
        <f t="shared" si="303"/>
        <v>0.182</v>
      </c>
      <c r="BH248" s="11" t="s">
        <v>22</v>
      </c>
      <c r="BI248" s="25" t="s">
        <v>22</v>
      </c>
      <c r="BJ248" s="11" t="s">
        <v>22</v>
      </c>
      <c r="BK248" s="11" t="s">
        <v>22</v>
      </c>
      <c r="BL248" s="11" t="s">
        <v>22</v>
      </c>
      <c r="BM248" s="11">
        <v>20</v>
      </c>
      <c r="BN248" s="15" t="s">
        <v>218</v>
      </c>
      <c r="BO248" s="10" t="str">
        <f t="shared" si="309"/>
        <v>0.126</v>
      </c>
      <c r="BP248" s="10" t="str">
        <f t="shared" si="310"/>
        <v>0.082</v>
      </c>
      <c r="BQ248" s="10" t="str">
        <f t="shared" si="311"/>
        <v>0.196</v>
      </c>
      <c r="BR248" s="11" t="s">
        <v>22</v>
      </c>
      <c r="BS248" s="11" t="s">
        <v>22</v>
      </c>
      <c r="BT248" s="11" t="s">
        <v>22</v>
      </c>
      <c r="BU248" s="11" t="s">
        <v>22</v>
      </c>
      <c r="BV248" s="11">
        <v>16</v>
      </c>
      <c r="BW248" s="15" t="s">
        <v>221</v>
      </c>
      <c r="BX248" s="10" t="str">
        <f t="shared" si="312"/>
        <v>0.142</v>
      </c>
      <c r="BY248" s="10" t="str">
        <f t="shared" si="313"/>
        <v>0.097</v>
      </c>
      <c r="BZ248" s="10" t="str">
        <f t="shared" si="314"/>
        <v>0.206</v>
      </c>
      <c r="CA248" s="11" t="s">
        <v>22</v>
      </c>
      <c r="CB248" s="11" t="s">
        <v>22</v>
      </c>
      <c r="CC248" s="11" t="s">
        <v>22</v>
      </c>
      <c r="CD248" s="155"/>
      <c r="CH248" s="155"/>
      <c r="CV248" s="25"/>
      <c r="CZ248" s="25"/>
    </row>
    <row r="249" spans="1:105" s="11" customFormat="1" ht="16" customHeight="1">
      <c r="A249" s="11" t="s">
        <v>116</v>
      </c>
      <c r="L249" s="25"/>
      <c r="N249" s="125"/>
      <c r="Z249" s="25"/>
      <c r="AE249" s="25"/>
      <c r="AI249" s="25"/>
      <c r="AJ249" s="11" t="s">
        <v>60</v>
      </c>
      <c r="AK249" s="17" t="s">
        <v>239</v>
      </c>
      <c r="AL249" s="11">
        <v>1</v>
      </c>
      <c r="AM249" s="11" t="s">
        <v>553</v>
      </c>
      <c r="AN249" s="11" t="s">
        <v>556</v>
      </c>
      <c r="AO249" s="11" t="s">
        <v>558</v>
      </c>
      <c r="AP249" s="11" t="s">
        <v>951</v>
      </c>
      <c r="AQ249" s="11" t="s">
        <v>24</v>
      </c>
      <c r="AR249" s="11" t="s">
        <v>23</v>
      </c>
      <c r="AS249" s="17" t="s">
        <v>144</v>
      </c>
      <c r="AT249" s="11" t="s">
        <v>22</v>
      </c>
      <c r="AU249" s="84" t="s">
        <v>22</v>
      </c>
      <c r="AV249" s="11" t="s">
        <v>22</v>
      </c>
      <c r="AW249" s="11" t="s">
        <v>22</v>
      </c>
      <c r="AX249" s="11">
        <v>36</v>
      </c>
      <c r="AY249" s="15" t="s">
        <v>184</v>
      </c>
      <c r="AZ249" s="20" t="str">
        <f t="shared" si="306"/>
        <v>0.002</v>
      </c>
      <c r="BA249" s="20" t="str">
        <f t="shared" si="307"/>
        <v>0.001</v>
      </c>
      <c r="BB249" s="20" t="str">
        <f t="shared" si="308"/>
        <v>0.003</v>
      </c>
      <c r="BC249" s="20">
        <v>36</v>
      </c>
      <c r="BD249" s="15" t="s">
        <v>185</v>
      </c>
      <c r="BE249" s="20" t="str">
        <f t="shared" si="301"/>
        <v>0.079</v>
      </c>
      <c r="BF249" s="20" t="str">
        <f t="shared" si="302"/>
        <v>0.044</v>
      </c>
      <c r="BG249" s="20" t="str">
        <f t="shared" si="303"/>
        <v>0.141</v>
      </c>
      <c r="BH249" s="11" t="s">
        <v>22</v>
      </c>
      <c r="BI249" s="25" t="s">
        <v>22</v>
      </c>
      <c r="BJ249" s="11" t="s">
        <v>22</v>
      </c>
      <c r="BK249" s="11" t="s">
        <v>22</v>
      </c>
      <c r="BL249" s="11" t="s">
        <v>22</v>
      </c>
      <c r="BM249" s="11">
        <v>16</v>
      </c>
      <c r="BN249" s="15" t="s">
        <v>222</v>
      </c>
      <c r="BO249" s="10" t="str">
        <f t="shared" si="309"/>
        <v>0.215</v>
      </c>
      <c r="BP249" s="10" t="str">
        <f t="shared" si="310"/>
        <v>0.113</v>
      </c>
      <c r="BQ249" s="10" t="str">
        <f t="shared" si="311"/>
        <v>0.409</v>
      </c>
      <c r="BR249" s="11" t="s">
        <v>22</v>
      </c>
      <c r="BS249" s="11" t="s">
        <v>22</v>
      </c>
      <c r="BT249" s="11" t="s">
        <v>22</v>
      </c>
      <c r="BU249" s="11" t="s">
        <v>22</v>
      </c>
      <c r="BV249" s="11">
        <v>20</v>
      </c>
      <c r="BW249" s="15" t="s">
        <v>225</v>
      </c>
      <c r="BX249" s="10" t="str">
        <f t="shared" si="312"/>
        <v>0.036</v>
      </c>
      <c r="BY249" s="10" t="str">
        <f t="shared" si="313"/>
        <v>0.016</v>
      </c>
      <c r="BZ249" s="10" t="str">
        <f t="shared" si="314"/>
        <v>0.083</v>
      </c>
      <c r="CA249" s="11" t="s">
        <v>22</v>
      </c>
      <c r="CB249" s="11" t="s">
        <v>22</v>
      </c>
      <c r="CC249" s="11" t="s">
        <v>22</v>
      </c>
      <c r="CD249" s="155"/>
      <c r="CH249" s="155"/>
      <c r="CV249" s="25"/>
      <c r="CZ249" s="25"/>
    </row>
    <row r="250" spans="1:105" s="11" customFormat="1" ht="16" customHeight="1">
      <c r="A250" s="11" t="s">
        <v>116</v>
      </c>
      <c r="L250" s="25"/>
      <c r="N250" s="125"/>
      <c r="Z250" s="25"/>
      <c r="AE250" s="36"/>
      <c r="AI250" s="25"/>
      <c r="AJ250" s="11" t="s">
        <v>60</v>
      </c>
      <c r="AK250" s="17" t="s">
        <v>238</v>
      </c>
      <c r="AL250" s="11">
        <v>2</v>
      </c>
      <c r="AM250" s="11" t="s">
        <v>553</v>
      </c>
      <c r="AN250" s="11" t="s">
        <v>556</v>
      </c>
      <c r="AO250" s="11" t="s">
        <v>558</v>
      </c>
      <c r="AP250" s="11" t="s">
        <v>951</v>
      </c>
      <c r="AQ250" s="11" t="s">
        <v>24</v>
      </c>
      <c r="AR250" s="11" t="s">
        <v>23</v>
      </c>
      <c r="AS250" s="17" t="s">
        <v>144</v>
      </c>
      <c r="AT250" s="11" t="s">
        <v>22</v>
      </c>
      <c r="AU250" s="84" t="s">
        <v>22</v>
      </c>
      <c r="AV250" s="11" t="s">
        <v>22</v>
      </c>
      <c r="AW250" s="11" t="s">
        <v>22</v>
      </c>
      <c r="AX250" s="11">
        <v>36</v>
      </c>
      <c r="AY250" s="15" t="s">
        <v>180</v>
      </c>
      <c r="AZ250" s="20" t="str">
        <f t="shared" si="306"/>
        <v>0.002</v>
      </c>
      <c r="BA250" s="20" t="str">
        <f t="shared" si="307"/>
        <v>0.001</v>
      </c>
      <c r="BB250" s="20" t="str">
        <f t="shared" si="308"/>
        <v>0.002</v>
      </c>
      <c r="BC250" s="20">
        <v>36</v>
      </c>
      <c r="BD250" s="15" t="s">
        <v>186</v>
      </c>
      <c r="BE250" s="20" t="str">
        <f t="shared" si="301"/>
        <v>0.110</v>
      </c>
      <c r="BF250" s="20" t="str">
        <f t="shared" si="302"/>
        <v>0.074</v>
      </c>
      <c r="BG250" s="20" t="str">
        <f t="shared" si="303"/>
        <v>0.166</v>
      </c>
      <c r="BH250" s="11" t="s">
        <v>22</v>
      </c>
      <c r="BI250" s="25" t="s">
        <v>22</v>
      </c>
      <c r="BJ250" s="11" t="s">
        <v>22</v>
      </c>
      <c r="BK250" s="11" t="s">
        <v>22</v>
      </c>
      <c r="BL250" s="11" t="s">
        <v>22</v>
      </c>
      <c r="BM250" s="11">
        <v>17</v>
      </c>
      <c r="BN250" s="15" t="s">
        <v>223</v>
      </c>
      <c r="BO250" s="10" t="str">
        <f t="shared" si="309"/>
        <v>0.190</v>
      </c>
      <c r="BP250" s="10" t="str">
        <f t="shared" si="310"/>
        <v>0.100</v>
      </c>
      <c r="BQ250" s="10" t="str">
        <f t="shared" si="311"/>
        <v>0.360</v>
      </c>
      <c r="BR250" s="11" t="s">
        <v>22</v>
      </c>
      <c r="BS250" s="11" t="s">
        <v>22</v>
      </c>
      <c r="BT250" s="11" t="s">
        <v>22</v>
      </c>
      <c r="BU250" s="11" t="s">
        <v>22</v>
      </c>
      <c r="BV250" s="11">
        <v>19</v>
      </c>
      <c r="BW250" s="15" t="s">
        <v>226</v>
      </c>
      <c r="BX250" s="10" t="str">
        <f t="shared" si="312"/>
        <v>0.067</v>
      </c>
      <c r="BY250" s="10" t="str">
        <f t="shared" si="313"/>
        <v>0.043</v>
      </c>
      <c r="BZ250" s="10" t="str">
        <f t="shared" si="314"/>
        <v>0.105</v>
      </c>
      <c r="CA250" s="11" t="s">
        <v>22</v>
      </c>
      <c r="CB250" s="11" t="s">
        <v>22</v>
      </c>
      <c r="CC250" s="11" t="s">
        <v>22</v>
      </c>
      <c r="CD250" s="155"/>
      <c r="CH250" s="155"/>
      <c r="CV250" s="25"/>
      <c r="CZ250" s="25"/>
    </row>
    <row r="251" spans="1:105" s="11" customFormat="1">
      <c r="A251" s="11" t="s">
        <v>116</v>
      </c>
      <c r="L251" s="25"/>
      <c r="N251" s="125"/>
      <c r="Z251" s="25"/>
      <c r="AE251" s="36"/>
      <c r="AI251" s="25"/>
      <c r="AJ251" s="11" t="s">
        <v>60</v>
      </c>
      <c r="AK251" s="17" t="s">
        <v>240</v>
      </c>
      <c r="AL251" s="11">
        <v>3</v>
      </c>
      <c r="AM251" s="11" t="s">
        <v>553</v>
      </c>
      <c r="AN251" s="11" t="s">
        <v>556</v>
      </c>
      <c r="AO251" s="11" t="s">
        <v>558</v>
      </c>
      <c r="AP251" s="11" t="s">
        <v>951</v>
      </c>
      <c r="AQ251" s="11" t="s">
        <v>24</v>
      </c>
      <c r="AR251" s="11" t="s">
        <v>23</v>
      </c>
      <c r="AS251" s="17" t="s">
        <v>144</v>
      </c>
      <c r="AT251" s="11" t="s">
        <v>22</v>
      </c>
      <c r="AU251" s="84" t="s">
        <v>22</v>
      </c>
      <c r="AV251" s="11" t="s">
        <v>22</v>
      </c>
      <c r="AW251" s="11" t="s">
        <v>22</v>
      </c>
      <c r="AX251" s="11">
        <v>36</v>
      </c>
      <c r="AY251" s="15" t="s">
        <v>180</v>
      </c>
      <c r="AZ251" s="20" t="str">
        <f t="shared" si="306"/>
        <v>0.002</v>
      </c>
      <c r="BA251" s="20" t="str">
        <f t="shared" si="307"/>
        <v>0.001</v>
      </c>
      <c r="BB251" s="20" t="str">
        <f t="shared" si="308"/>
        <v>0.002</v>
      </c>
      <c r="BC251" s="20">
        <v>36</v>
      </c>
      <c r="BD251" s="15" t="s">
        <v>187</v>
      </c>
      <c r="BE251" s="20" t="str">
        <f t="shared" si="301"/>
        <v>0.106</v>
      </c>
      <c r="BF251" s="20" t="str">
        <f t="shared" si="302"/>
        <v>0.064</v>
      </c>
      <c r="BG251" s="20" t="str">
        <f t="shared" si="303"/>
        <v>0.176</v>
      </c>
      <c r="BH251" s="11" t="s">
        <v>22</v>
      </c>
      <c r="BI251" s="25" t="s">
        <v>22</v>
      </c>
      <c r="BJ251" s="11" t="s">
        <v>22</v>
      </c>
      <c r="BK251" s="11" t="s">
        <v>22</v>
      </c>
      <c r="BL251" s="11" t="s">
        <v>22</v>
      </c>
      <c r="BM251" s="11">
        <v>20</v>
      </c>
      <c r="BN251" s="15" t="s">
        <v>224</v>
      </c>
      <c r="BO251" s="10" t="str">
        <f t="shared" si="309"/>
        <v>0.147</v>
      </c>
      <c r="BP251" s="10" t="str">
        <f t="shared" si="310"/>
        <v>0.081</v>
      </c>
      <c r="BQ251" s="10" t="str">
        <f t="shared" si="311"/>
        <v>0.273</v>
      </c>
      <c r="BR251" s="11" t="s">
        <v>22</v>
      </c>
      <c r="BS251" s="11" t="s">
        <v>22</v>
      </c>
      <c r="BT251" s="11" t="s">
        <v>22</v>
      </c>
      <c r="BU251" s="11" t="s">
        <v>22</v>
      </c>
      <c r="BV251" s="11">
        <v>16</v>
      </c>
      <c r="BW251" s="15" t="s">
        <v>227</v>
      </c>
      <c r="BX251" s="10" t="str">
        <f t="shared" si="312"/>
        <v>0.070</v>
      </c>
      <c r="BY251" s="10" t="str">
        <f t="shared" si="313"/>
        <v>0.029</v>
      </c>
      <c r="BZ251" s="10" t="str">
        <f t="shared" si="314"/>
        <v>0.170</v>
      </c>
      <c r="CA251" s="11" t="s">
        <v>22</v>
      </c>
      <c r="CB251" s="11" t="s">
        <v>22</v>
      </c>
      <c r="CC251" s="11" t="s">
        <v>22</v>
      </c>
      <c r="CD251" s="155"/>
      <c r="CH251" s="155"/>
      <c r="CV251" s="25"/>
      <c r="CZ251" s="25"/>
    </row>
    <row r="252" spans="1:105" s="44" customFormat="1">
      <c r="K252" s="47"/>
      <c r="L252" s="45"/>
      <c r="N252" s="127"/>
      <c r="Z252" s="45"/>
      <c r="AE252" s="46"/>
      <c r="AI252" s="45"/>
      <c r="AJ252" s="48"/>
      <c r="AL252" s="48"/>
      <c r="AU252" s="85"/>
      <c r="AV252" s="49"/>
      <c r="BI252" s="45"/>
      <c r="BX252" s="59"/>
      <c r="BY252" s="59"/>
      <c r="BZ252" s="59"/>
      <c r="CD252" s="157"/>
      <c r="CH252" s="157"/>
      <c r="CV252" s="45"/>
      <c r="CZ252" s="45"/>
    </row>
    <row r="253" spans="1:105" s="11" customFormat="1" ht="17">
      <c r="A253" s="28" t="s">
        <v>117</v>
      </c>
      <c r="B253" s="11" t="s">
        <v>120</v>
      </c>
      <c r="C253" s="11" t="s">
        <v>1676</v>
      </c>
      <c r="D253" s="11" t="s">
        <v>522</v>
      </c>
      <c r="E253" s="11" t="s">
        <v>11</v>
      </c>
      <c r="F253" s="94" t="s">
        <v>2312</v>
      </c>
      <c r="G253" s="11" t="s">
        <v>103</v>
      </c>
      <c r="H253" s="16" t="s">
        <v>110</v>
      </c>
      <c r="I253" s="11" t="s">
        <v>36</v>
      </c>
      <c r="J253" s="16" t="s">
        <v>113</v>
      </c>
      <c r="K253" s="11" t="s">
        <v>41</v>
      </c>
      <c r="L253" s="24">
        <v>44032</v>
      </c>
      <c r="M253" s="11" t="s">
        <v>525</v>
      </c>
      <c r="N253" s="125">
        <v>43932</v>
      </c>
      <c r="O253" s="11" t="s">
        <v>24</v>
      </c>
      <c r="P253" s="11" t="s">
        <v>24</v>
      </c>
      <c r="Q253" s="11" t="s">
        <v>236</v>
      </c>
      <c r="R253" s="11" t="s">
        <v>89</v>
      </c>
      <c r="S253" s="11" t="s">
        <v>48</v>
      </c>
      <c r="T253" s="11" t="s">
        <v>23</v>
      </c>
      <c r="U253" s="11" t="s">
        <v>23</v>
      </c>
      <c r="V253" s="11">
        <v>508</v>
      </c>
      <c r="W253" s="11" t="s">
        <v>24</v>
      </c>
      <c r="X253" s="11" t="s">
        <v>104</v>
      </c>
      <c r="Y253" s="11" t="s">
        <v>446</v>
      </c>
      <c r="Z253" s="25" t="s">
        <v>237</v>
      </c>
      <c r="AA253" s="11" t="s">
        <v>0</v>
      </c>
      <c r="AB253" s="11">
        <v>1</v>
      </c>
      <c r="AC253" s="11" t="s">
        <v>127</v>
      </c>
      <c r="AD253" s="11" t="s">
        <v>1318</v>
      </c>
      <c r="AE253" s="36" t="s">
        <v>241</v>
      </c>
      <c r="AF253" s="11" t="s">
        <v>137</v>
      </c>
      <c r="AG253" s="11" t="s">
        <v>1004</v>
      </c>
      <c r="AH253" s="11" t="s">
        <v>1007</v>
      </c>
      <c r="AI253" s="38" t="s">
        <v>22</v>
      </c>
      <c r="AJ253" s="11" t="s">
        <v>27</v>
      </c>
      <c r="AK253" s="11" t="s">
        <v>105</v>
      </c>
      <c r="AL253" s="11">
        <v>1</v>
      </c>
      <c r="AM253" s="17" t="s">
        <v>426</v>
      </c>
      <c r="AN253" s="17" t="s">
        <v>44</v>
      </c>
      <c r="AO253" s="17" t="s">
        <v>78</v>
      </c>
      <c r="AP253" s="17" t="s">
        <v>948</v>
      </c>
      <c r="AQ253" s="11" t="s">
        <v>24</v>
      </c>
      <c r="AR253" s="11" t="s">
        <v>23</v>
      </c>
      <c r="AS253" s="11" t="s">
        <v>144</v>
      </c>
      <c r="AT253" s="17" t="s">
        <v>62</v>
      </c>
      <c r="AU253" s="86" t="s">
        <v>268</v>
      </c>
      <c r="AV253" s="11" t="str">
        <f t="shared" ref="AV253:AV264" si="315">MID(LEFT(AU253,FIND(" (",AU253)-1),FIND("/",AU253)+1,LEN(AU253))</f>
        <v>126</v>
      </c>
      <c r="AW253" s="18" t="str">
        <f t="shared" ref="AW253:AW264" si="316">MID(LEFT(AU253,FIND("%",AU253)-1),FIND("(",AU253)+1,LEN(AU253))</f>
        <v>0</v>
      </c>
      <c r="AX253" s="11">
        <v>126</v>
      </c>
      <c r="AY253" s="58" t="s">
        <v>242</v>
      </c>
      <c r="AZ253" s="20" t="str">
        <f>LEFT(AY253,FIND(" ", AY253)-1)</f>
        <v>20.7</v>
      </c>
      <c r="BA253" s="20" t="str">
        <f>MID(LEFT(AY253,FIND("–",AY253)-1),FIND("(",AY253)+1,LEN(AY253))</f>
        <v>19.7</v>
      </c>
      <c r="BB253" s="20" t="str">
        <f>MID(LEFT(AY253,FIND(")",AY253)-1),FIND("–",AY253)+1,LEN(AY253))</f>
        <v>21.8</v>
      </c>
      <c r="BC253" s="11">
        <v>126</v>
      </c>
      <c r="BD253" s="15" t="s">
        <v>281</v>
      </c>
      <c r="BE253" s="11" t="str">
        <f t="shared" ref="BE253:BE264" si="317">LEFT(BD253,FIND(" ", BD253)-1)</f>
        <v>23.7</v>
      </c>
      <c r="BF253" s="11" t="str">
        <f t="shared" ref="BF253:BF264" si="318">MID(LEFT(BD253,FIND("–",BD253)-1),FIND("(",BD253)+1,LEN(BD253))</f>
        <v>21.4</v>
      </c>
      <c r="BG253" s="11" t="str">
        <f t="shared" ref="BG253:BG264" si="319">MID(LEFT(BD253,FIND(")",BD253)-1),FIND("–",BD253)+1,LEN(BD253))</f>
        <v>27.9</v>
      </c>
      <c r="BH253" s="11" t="s">
        <v>22</v>
      </c>
      <c r="BI253" s="25" t="s">
        <v>2791</v>
      </c>
      <c r="BJ253" s="11" t="s">
        <v>249</v>
      </c>
      <c r="BK253" s="11" t="s">
        <v>230</v>
      </c>
      <c r="BL253" s="11" t="s">
        <v>329</v>
      </c>
      <c r="BM253" s="11">
        <v>61</v>
      </c>
      <c r="BN253" s="58" t="s">
        <v>251</v>
      </c>
      <c r="BO253" s="11" t="str">
        <f>LEFT(BN253,FIND(" ", BN253)-1)</f>
        <v>21.2</v>
      </c>
      <c r="BP253" s="11" t="str">
        <f>MID(LEFT(BN253,FIND("–",BN253)-1),FIND("(",BN253)+1,LEN(BN253))</f>
        <v>19.4</v>
      </c>
      <c r="BQ253" s="11" t="str">
        <f>MID(LEFT(BN253,FIND(")",BN253)-1),FIND("–",BN253)+1,LEN(BN253))</f>
        <v>23.2</v>
      </c>
      <c r="BR253" s="58" t="s">
        <v>291</v>
      </c>
      <c r="BS253" s="11" t="str">
        <f>MID(LEFT(BR253,FIND("%",BR253)-1),FIND("(",BR253)+1,LEN(BR253))</f>
        <v>0</v>
      </c>
      <c r="BT253" s="11" t="s">
        <v>231</v>
      </c>
      <c r="BU253" s="11" t="s">
        <v>330</v>
      </c>
      <c r="BV253" s="11">
        <v>65</v>
      </c>
      <c r="BW253" s="58" t="s">
        <v>250</v>
      </c>
      <c r="BX253" s="10" t="str">
        <f>LEFT(BW253,FIND(" ", BW253)-1)</f>
        <v>20.3</v>
      </c>
      <c r="BY253" s="10" t="str">
        <f>MID(LEFT(BW253,FIND("–",BW253)-1),FIND("(",BW253)+1,LEN(BW253))</f>
        <v>19.7</v>
      </c>
      <c r="BZ253" s="10" t="str">
        <f>MID(LEFT(BW253,FIND(")",BW253)-1),FIND("–",BW253)+1,LEN(BW253))</f>
        <v>21.0</v>
      </c>
      <c r="CA253" s="58" t="s">
        <v>294</v>
      </c>
      <c r="CB253" s="11" t="str">
        <f>MID(LEFT(CA253,FIND("%",CA253)-1),FIND("(",CA253)+1,LEN(CA253))</f>
        <v>0</v>
      </c>
      <c r="CC253" s="11" t="s">
        <v>565</v>
      </c>
      <c r="CD253" s="103" t="s">
        <v>22</v>
      </c>
      <c r="CE253" s="94" t="s">
        <v>22</v>
      </c>
      <c r="CF253" s="94" t="s">
        <v>22</v>
      </c>
      <c r="CG253" s="94" t="s">
        <v>22</v>
      </c>
      <c r="CH253" s="155" t="s">
        <v>26</v>
      </c>
      <c r="CI253" s="94" t="s">
        <v>22</v>
      </c>
      <c r="CJ253" s="94" t="s">
        <v>22</v>
      </c>
      <c r="CK253" s="94" t="s">
        <v>22</v>
      </c>
      <c r="CL253" s="94" t="s">
        <v>22</v>
      </c>
      <c r="CM253" s="94" t="s">
        <v>22</v>
      </c>
      <c r="CN253" s="94" t="s">
        <v>22</v>
      </c>
      <c r="CO253" s="94" t="s">
        <v>22</v>
      </c>
      <c r="CP253" s="94" t="s">
        <v>22</v>
      </c>
      <c r="CQ253" s="94" t="s">
        <v>22</v>
      </c>
      <c r="CR253" s="94" t="s">
        <v>22</v>
      </c>
      <c r="CS253" s="94" t="s">
        <v>22</v>
      </c>
      <c r="CT253" s="94" t="s">
        <v>22</v>
      </c>
      <c r="CU253" s="94" t="s">
        <v>22</v>
      </c>
      <c r="CV253" s="98" t="s">
        <v>22</v>
      </c>
      <c r="CW253" s="11" t="s">
        <v>592</v>
      </c>
      <c r="CX253" s="11" t="s">
        <v>566</v>
      </c>
      <c r="CY253" s="11" t="s">
        <v>332</v>
      </c>
      <c r="CZ253" s="98" t="s">
        <v>1261</v>
      </c>
      <c r="DA253" s="11" t="s">
        <v>68</v>
      </c>
    </row>
    <row r="254" spans="1:105" s="11" customFormat="1">
      <c r="A254" s="28" t="s">
        <v>117</v>
      </c>
      <c r="L254" s="25"/>
      <c r="N254" s="125"/>
      <c r="Z254" s="25"/>
      <c r="AE254" s="36"/>
      <c r="AI254" s="25"/>
      <c r="AJ254" s="11" t="s">
        <v>27</v>
      </c>
      <c r="AK254" s="11" t="s">
        <v>239</v>
      </c>
      <c r="AL254" s="11">
        <v>2</v>
      </c>
      <c r="AM254" s="17" t="s">
        <v>426</v>
      </c>
      <c r="AN254" s="17" t="s">
        <v>44</v>
      </c>
      <c r="AO254" s="17" t="s">
        <v>78</v>
      </c>
      <c r="AP254" s="17" t="s">
        <v>948</v>
      </c>
      <c r="AQ254" s="11" t="s">
        <v>24</v>
      </c>
      <c r="AR254" s="11" t="s">
        <v>23</v>
      </c>
      <c r="AS254" s="11" t="s">
        <v>144</v>
      </c>
      <c r="AT254" s="17" t="s">
        <v>62</v>
      </c>
      <c r="AU254" s="86" t="s">
        <v>267</v>
      </c>
      <c r="AV254" s="11" t="str">
        <f>MID(LEFT(AU254,FIND(" (",AU254)-1),FIND("/",AU254)+1,LEN(AU254))</f>
        <v>129</v>
      </c>
      <c r="AW254" s="18" t="str">
        <f>MID(LEFT(AU254,FIND("%",AU254)-1),FIND("(",AU254)+1,LEN(AU254))</f>
        <v>97</v>
      </c>
      <c r="AX254" s="11">
        <v>129</v>
      </c>
      <c r="AY254" s="58" t="s">
        <v>244</v>
      </c>
      <c r="AZ254" s="20" t="str">
        <f>LEFT(AY254,FIND(" ", AY254)-1)</f>
        <v>21.9</v>
      </c>
      <c r="BA254" s="20" t="str">
        <f>MID(LEFT(AY254,FIND("–",AY254)-1),FIND("(",AY254)+1,LEN(AY254))</f>
        <v>20.4</v>
      </c>
      <c r="BB254" s="20" t="str">
        <f>MID(LEFT(AY254,FIND(")",AY254)-1),FIND("–",AY254)+1,LEN(AY254))</f>
        <v>23.6</v>
      </c>
      <c r="BC254" s="11">
        <v>129</v>
      </c>
      <c r="BD254" s="58" t="s">
        <v>276</v>
      </c>
      <c r="BE254" s="11" t="str">
        <f>LEFT(BD254,FIND(" ", BD254)-1)</f>
        <v>571.0</v>
      </c>
      <c r="BF254" s="11" t="str">
        <f>MID(LEFT(BD254,FIND("–",BD254)-1),FIND("(",BD254)+1,LEN(BD254))</f>
        <v>467.6</v>
      </c>
      <c r="BG254" s="11" t="str">
        <f>MID(LEFT(BD254,FIND(")",BD254)-1),FIND("–",BD254)+1,LEN(BD254))</f>
        <v>697.3</v>
      </c>
      <c r="BH254" s="11" t="s">
        <v>22</v>
      </c>
      <c r="BI254" s="25" t="s">
        <v>22</v>
      </c>
      <c r="BJ254" s="11" t="s">
        <v>22</v>
      </c>
      <c r="BK254" s="11" t="s">
        <v>22</v>
      </c>
      <c r="BL254" s="11" t="s">
        <v>22</v>
      </c>
      <c r="BM254" s="11">
        <v>54</v>
      </c>
      <c r="BN254" s="58" t="s">
        <v>561</v>
      </c>
      <c r="BO254" s="11" t="str">
        <f>LEFT(BN254,FIND(" ", BN254)-1)</f>
        <v>826.7</v>
      </c>
      <c r="BP254" s="11" t="str">
        <f>MID(LEFT(BN254,FIND("–",BN254)-1),FIND("(",BN254)+1,LEN(BN254))</f>
        <v>638.3</v>
      </c>
      <c r="BQ254" s="11" t="str">
        <f>MID(LEFT(BN254,FIND(")",BN254)-1),FIND("–",BN254)+1,LEN(BN254))</f>
        <v>1,070.7</v>
      </c>
      <c r="BR254" s="58" t="s">
        <v>293</v>
      </c>
      <c r="BS254" s="11" t="str">
        <f>MID(LEFT(BR254,FIND("%",BR254)-1),FIND("(",BR254)+1,LEN(BR254))</f>
        <v>100</v>
      </c>
      <c r="BT254" s="11" t="s">
        <v>22</v>
      </c>
      <c r="BU254" s="11" t="s">
        <v>22</v>
      </c>
      <c r="BV254" s="11">
        <v>75</v>
      </c>
      <c r="BW254" s="58" t="s">
        <v>253</v>
      </c>
      <c r="BX254" s="10" t="str">
        <f>LEFT(BW254,FIND(" ", BW254)-1)</f>
        <v>437.5</v>
      </c>
      <c r="BY254" s="10" t="str">
        <f>MID(LEFT(BW254,FIND("–",BW254)-1),FIND("(",BW254)+1,LEN(BW254))</f>
        <v>331.3</v>
      </c>
      <c r="BZ254" s="10" t="str">
        <f>MID(LEFT(BW254,FIND(")",BW254)-1),FIND("–",BW254)+1,LEN(BW254))</f>
        <v>577.7</v>
      </c>
      <c r="CA254" s="58" t="s">
        <v>296</v>
      </c>
      <c r="CB254" s="11" t="str">
        <f>MID(LEFT(CA254,FIND("%",CA254)-1),FIND("(",CA254)+1,LEN(CA254))</f>
        <v>95</v>
      </c>
      <c r="CC254" s="11" t="s">
        <v>22</v>
      </c>
      <c r="CD254" s="155"/>
      <c r="CH254" s="155"/>
      <c r="CV254" s="25"/>
      <c r="CZ254" s="25"/>
    </row>
    <row r="255" spans="1:105" s="11" customFormat="1">
      <c r="A255" s="28" t="s">
        <v>117</v>
      </c>
      <c r="L255" s="25"/>
      <c r="N255" s="125"/>
      <c r="Z255" s="25"/>
      <c r="AE255" s="36"/>
      <c r="AI255" s="25"/>
      <c r="AJ255" s="11" t="s">
        <v>27</v>
      </c>
      <c r="AK255" s="11" t="s">
        <v>240</v>
      </c>
      <c r="AL255" s="11">
        <v>3</v>
      </c>
      <c r="AM255" s="17" t="s">
        <v>426</v>
      </c>
      <c r="AN255" s="17" t="s">
        <v>44</v>
      </c>
      <c r="AO255" s="17" t="s">
        <v>78</v>
      </c>
      <c r="AP255" s="17" t="s">
        <v>948</v>
      </c>
      <c r="AQ255" s="11" t="s">
        <v>24</v>
      </c>
      <c r="AR255" s="11" t="s">
        <v>23</v>
      </c>
      <c r="AS255" s="11" t="s">
        <v>144</v>
      </c>
      <c r="AT255" s="17" t="s">
        <v>62</v>
      </c>
      <c r="AU255" s="86" t="s">
        <v>266</v>
      </c>
      <c r="AV255" s="11" t="str">
        <f t="shared" si="315"/>
        <v>253</v>
      </c>
      <c r="AW255" s="18" t="str">
        <f t="shared" si="316"/>
        <v>96</v>
      </c>
      <c r="AX255" s="11">
        <v>253</v>
      </c>
      <c r="AY255" s="58" t="s">
        <v>243</v>
      </c>
      <c r="AZ255" s="20" t="str">
        <f t="shared" ref="AZ255:AZ261" si="320">LEFT(AY255,FIND(" ", AY255)-1)</f>
        <v>21.5</v>
      </c>
      <c r="BA255" s="20" t="str">
        <f t="shared" ref="BA255:BA261" si="321">MID(LEFT(AY255,FIND("–",AY255)-1),FIND("(",AY255)+1,LEN(AY255))</f>
        <v>20.6</v>
      </c>
      <c r="BB255" s="20" t="str">
        <f t="shared" ref="BB255:BB261" si="322">MID(LEFT(AY255,FIND(")",AY255)-1),FIND("–",AY255)+1,LEN(AY255))</f>
        <v>22.5</v>
      </c>
      <c r="BC255" s="11">
        <v>253</v>
      </c>
      <c r="BD255" s="58" t="s">
        <v>265</v>
      </c>
      <c r="BE255" s="11" t="str">
        <f t="shared" si="317"/>
        <v>656.5</v>
      </c>
      <c r="BF255" s="11" t="str">
        <f t="shared" si="318"/>
        <v>575.2</v>
      </c>
      <c r="BG255" s="11" t="str">
        <f t="shared" si="319"/>
        <v>749.2</v>
      </c>
      <c r="BH255" s="11" t="s">
        <v>22</v>
      </c>
      <c r="BI255" s="25" t="s">
        <v>22</v>
      </c>
      <c r="BJ255" s="11" t="s">
        <v>22</v>
      </c>
      <c r="BK255" s="11" t="s">
        <v>22</v>
      </c>
      <c r="BL255" s="11" t="s">
        <v>22</v>
      </c>
      <c r="BM255" s="11">
        <v>127</v>
      </c>
      <c r="BN255" s="58" t="s">
        <v>560</v>
      </c>
      <c r="BO255" s="11" t="str">
        <f t="shared" ref="BO255:BO261" si="323">LEFT(BN255,FIND(" ", BN255)-1)</f>
        <v>995.2</v>
      </c>
      <c r="BP255" s="11" t="str">
        <f t="shared" ref="BP255:BP261" si="324">MID(LEFT(BN255,FIND("–",BN255)-1),FIND("(",BN255)+1,LEN(BN255))</f>
        <v>853.8</v>
      </c>
      <c r="BQ255" s="11" t="str">
        <f t="shared" ref="BQ255:BQ261" si="325">MID(LEFT(BN255,FIND(")",BN255)-1),FIND("–",BN255)+1,LEN(BN255))</f>
        <v>1,160.1</v>
      </c>
      <c r="BR255" s="58" t="s">
        <v>292</v>
      </c>
      <c r="BS255" s="11" t="str">
        <f t="shared" ref="BS255:BS264" si="326">MID(LEFT(BR255,FIND("%",BR255)-1),FIND("(",BR255)+1,LEN(BR255))</f>
        <v>98</v>
      </c>
      <c r="BT255" s="11" t="s">
        <v>22</v>
      </c>
      <c r="BU255" s="11" t="s">
        <v>22</v>
      </c>
      <c r="BV255" s="11">
        <v>126</v>
      </c>
      <c r="BW255" s="58" t="s">
        <v>252</v>
      </c>
      <c r="BX255" s="10" t="str">
        <f t="shared" ref="BX255:BX261" si="327">LEFT(BW255,FIND(" ", BW255)-1)</f>
        <v>431.6</v>
      </c>
      <c r="BY255" s="10" t="str">
        <f t="shared" ref="BY255:BY261" si="328">MID(LEFT(BW255,FIND("–",BW255)-1),FIND("(",BW255)+1,LEN(BW255))</f>
        <v>356.5</v>
      </c>
      <c r="BZ255" s="10" t="str">
        <f t="shared" ref="BZ255:BZ261" si="329">MID(LEFT(BW255,FIND(")",BW255)-1),FIND("–",BW255)+1,LEN(BW255))</f>
        <v>522.5</v>
      </c>
      <c r="CA255" s="58" t="s">
        <v>295</v>
      </c>
      <c r="CB255" s="11" t="str">
        <f t="shared" ref="CB255:CB264" si="330">MID(LEFT(CA255,FIND("%",CA255)-1),FIND("(",CA255)+1,LEN(CA255))</f>
        <v>94</v>
      </c>
      <c r="CC255" s="11" t="s">
        <v>22</v>
      </c>
      <c r="CD255" s="155"/>
      <c r="CH255" s="155"/>
      <c r="CV255" s="25"/>
      <c r="CZ255" s="25"/>
    </row>
    <row r="256" spans="1:105" s="11" customFormat="1">
      <c r="A256" s="28" t="s">
        <v>117</v>
      </c>
      <c r="L256" s="25"/>
      <c r="N256" s="125"/>
      <c r="Z256" s="25"/>
      <c r="AE256" s="36"/>
      <c r="AI256" s="25"/>
      <c r="AJ256" s="11" t="s">
        <v>27</v>
      </c>
      <c r="AK256" s="11" t="s">
        <v>105</v>
      </c>
      <c r="AL256" s="11">
        <v>1</v>
      </c>
      <c r="AM256" s="20" t="s">
        <v>344</v>
      </c>
      <c r="AN256" s="17" t="s">
        <v>96</v>
      </c>
      <c r="AO256" s="17" t="s">
        <v>78</v>
      </c>
      <c r="AP256" s="17" t="s">
        <v>948</v>
      </c>
      <c r="AQ256" s="11" t="s">
        <v>24</v>
      </c>
      <c r="AR256" s="11" t="s">
        <v>23</v>
      </c>
      <c r="AS256" s="11" t="s">
        <v>144</v>
      </c>
      <c r="AT256" s="17" t="s">
        <v>62</v>
      </c>
      <c r="AU256" s="90" t="s">
        <v>273</v>
      </c>
      <c r="AV256" s="11" t="str">
        <f t="shared" si="315"/>
        <v>126</v>
      </c>
      <c r="AW256" s="18" t="str">
        <f t="shared" si="316"/>
        <v>1</v>
      </c>
      <c r="AX256" s="11">
        <v>126</v>
      </c>
      <c r="AY256" s="58" t="s">
        <v>245</v>
      </c>
      <c r="AZ256" s="20" t="str">
        <f t="shared" si="320"/>
        <v>4.1</v>
      </c>
      <c r="BA256" s="20" t="str">
        <f t="shared" si="321"/>
        <v>3.9</v>
      </c>
      <c r="BB256" s="20" t="str">
        <f t="shared" si="322"/>
        <v>4.3</v>
      </c>
      <c r="BC256" s="11">
        <v>126</v>
      </c>
      <c r="BD256" s="15" t="s">
        <v>274</v>
      </c>
      <c r="BE256" s="11" t="str">
        <f t="shared" si="317"/>
        <v>4.3</v>
      </c>
      <c r="BF256" s="11" t="str">
        <f t="shared" si="318"/>
        <v>4.0</v>
      </c>
      <c r="BG256" s="11" t="str">
        <f t="shared" si="319"/>
        <v>4.5</v>
      </c>
      <c r="BH256" s="11" t="s">
        <v>22</v>
      </c>
      <c r="BI256" s="25" t="s">
        <v>22</v>
      </c>
      <c r="BJ256" s="11" t="s">
        <v>22</v>
      </c>
      <c r="BK256" s="11" t="s">
        <v>22</v>
      </c>
      <c r="BL256" s="11" t="s">
        <v>22</v>
      </c>
      <c r="BM256" s="11">
        <v>61</v>
      </c>
      <c r="BN256" s="58" t="s">
        <v>254</v>
      </c>
      <c r="BO256" s="11" t="str">
        <f t="shared" si="323"/>
        <v>4.1</v>
      </c>
      <c r="BP256" s="11" t="str">
        <f t="shared" si="324"/>
        <v>3.9</v>
      </c>
      <c r="BQ256" s="11" t="str">
        <f t="shared" si="325"/>
        <v>4.4</v>
      </c>
      <c r="BR256" s="58" t="s">
        <v>291</v>
      </c>
      <c r="BS256" s="11" t="str">
        <f t="shared" si="326"/>
        <v>0</v>
      </c>
      <c r="BT256" s="11" t="s">
        <v>22</v>
      </c>
      <c r="BU256" s="11" t="s">
        <v>22</v>
      </c>
      <c r="BV256" s="11">
        <v>65</v>
      </c>
      <c r="BW256" s="58" t="s">
        <v>245</v>
      </c>
      <c r="BX256" s="10" t="str">
        <f t="shared" si="327"/>
        <v>4.1</v>
      </c>
      <c r="BY256" s="10" t="str">
        <f t="shared" si="328"/>
        <v>3.9</v>
      </c>
      <c r="BZ256" s="10" t="str">
        <f t="shared" si="329"/>
        <v>4.3</v>
      </c>
      <c r="CA256" s="58" t="s">
        <v>302</v>
      </c>
      <c r="CB256" s="11" t="str">
        <f t="shared" si="330"/>
        <v>2</v>
      </c>
      <c r="CC256" s="11" t="s">
        <v>22</v>
      </c>
      <c r="CD256" s="155"/>
      <c r="CH256" s="155"/>
      <c r="CV256" s="25"/>
      <c r="CZ256" s="25"/>
    </row>
    <row r="257" spans="1:105" s="11" customFormat="1">
      <c r="A257" s="28" t="s">
        <v>117</v>
      </c>
      <c r="L257" s="25"/>
      <c r="N257" s="125"/>
      <c r="Z257" s="25"/>
      <c r="AE257" s="36"/>
      <c r="AI257" s="25"/>
      <c r="AJ257" s="11" t="s">
        <v>27</v>
      </c>
      <c r="AK257" s="11" t="s">
        <v>239</v>
      </c>
      <c r="AL257" s="11">
        <v>2</v>
      </c>
      <c r="AM257" s="20" t="s">
        <v>344</v>
      </c>
      <c r="AN257" s="17" t="s">
        <v>96</v>
      </c>
      <c r="AO257" s="17" t="s">
        <v>78</v>
      </c>
      <c r="AP257" s="17" t="s">
        <v>948</v>
      </c>
      <c r="AQ257" s="11" t="s">
        <v>24</v>
      </c>
      <c r="AR257" s="11" t="s">
        <v>23</v>
      </c>
      <c r="AS257" s="11" t="s">
        <v>144</v>
      </c>
      <c r="AT257" s="17" t="s">
        <v>62</v>
      </c>
      <c r="AU257" s="86" t="s">
        <v>270</v>
      </c>
      <c r="AV257" s="11" t="str">
        <f>MID(LEFT(AU257,FIND(" (",AU257)-1),FIND("/",AU257)+1,LEN(AU257))</f>
        <v>129</v>
      </c>
      <c r="AW257" s="18" t="str">
        <f>MID(LEFT(AU257,FIND("%",AU257)-1),FIND("(",AU257)+1,LEN(AU257))</f>
        <v>47</v>
      </c>
      <c r="AX257" s="11">
        <v>129</v>
      </c>
      <c r="AY257" s="58" t="s">
        <v>65</v>
      </c>
      <c r="AZ257" s="20" t="str">
        <f>LEFT(AY257,FIND(" ", AY257)-1)</f>
        <v>4</v>
      </c>
      <c r="BA257" s="20" t="str">
        <f>MID(LEFT(AY257,FIND("–",AY257)-1),FIND("(",AY257)+1,LEN(AY257))</f>
        <v>4</v>
      </c>
      <c r="BB257" s="20" t="str">
        <f>MID(LEFT(AY257,FIND(")",AY257)-1),FIND("–",AY257)+1,LEN(AY257))</f>
        <v>4</v>
      </c>
      <c r="BC257" s="11">
        <v>129</v>
      </c>
      <c r="BD257" s="58" t="s">
        <v>278</v>
      </c>
      <c r="BE257" s="11" t="str">
        <f>LEFT(BD257,FIND(" ", BD257)-1)</f>
        <v>18.3</v>
      </c>
      <c r="BF257" s="11" t="str">
        <f>MID(LEFT(BD257,FIND("–",BD257)-1),FIND("(",BD257)+1,LEN(BD257))</f>
        <v>14.4</v>
      </c>
      <c r="BG257" s="11" t="str">
        <f>MID(LEFT(BD257,FIND(")",BD257)-1),FIND("–",BD257)+1,LEN(BD257))</f>
        <v>23.3</v>
      </c>
      <c r="BH257" s="11" t="s">
        <v>22</v>
      </c>
      <c r="BI257" s="25" t="s">
        <v>22</v>
      </c>
      <c r="BJ257" s="11" t="s">
        <v>22</v>
      </c>
      <c r="BK257" s="11" t="s">
        <v>22</v>
      </c>
      <c r="BL257" s="11" t="s">
        <v>22</v>
      </c>
      <c r="BM257" s="11">
        <v>54</v>
      </c>
      <c r="BN257" s="58" t="s">
        <v>256</v>
      </c>
      <c r="BO257" s="11" t="str">
        <f>LEFT(BN257,FIND(" ", BN257)-1)</f>
        <v>27.0</v>
      </c>
      <c r="BP257" s="11" t="str">
        <f>MID(LEFT(BN257,FIND("–",BN257)-1),FIND("(",BN257)+1,LEN(BN257))</f>
        <v>18.9</v>
      </c>
      <c r="BQ257" s="11" t="str">
        <f>MID(LEFT(BN257,FIND(")",BN257)-1),FIND("–",BN257)+1,LEN(BN257))</f>
        <v>38.5</v>
      </c>
      <c r="BR257" s="58" t="s">
        <v>298</v>
      </c>
      <c r="BS257" s="11" t="str">
        <f>MID(LEFT(BR257,FIND("%",BR257)-1),FIND("(",BR257)+1,LEN(BR257))</f>
        <v>63</v>
      </c>
      <c r="BT257" s="11" t="s">
        <v>22</v>
      </c>
      <c r="BU257" s="11" t="s">
        <v>22</v>
      </c>
      <c r="BV257" s="11">
        <v>75</v>
      </c>
      <c r="BW257" s="58" t="s">
        <v>258</v>
      </c>
      <c r="BX257" s="10" t="str">
        <f>LEFT(BW257,FIND(" ", BW257)-1)</f>
        <v>13.8</v>
      </c>
      <c r="BY257" s="10" t="str">
        <f>MID(LEFT(BW257,FIND("–",BW257)-1),FIND("(",BW257)+1,LEN(BW257))</f>
        <v>10.1</v>
      </c>
      <c r="BZ257" s="10" t="str">
        <f>MID(LEFT(BW257,FIND(")",BW257)-1),FIND("–",BW257)+1,LEN(BW257))</f>
        <v>19.0</v>
      </c>
      <c r="CA257" s="58" t="s">
        <v>304</v>
      </c>
      <c r="CB257" s="11" t="str">
        <f>MID(LEFT(CA257,FIND("%",CA257)-1),FIND("(",CA257)+1,LEN(CA257))</f>
        <v>36</v>
      </c>
      <c r="CC257" s="11" t="s">
        <v>22</v>
      </c>
      <c r="CD257" s="155"/>
      <c r="CH257" s="155"/>
      <c r="CV257" s="25"/>
      <c r="CZ257" s="25"/>
    </row>
    <row r="258" spans="1:105" s="11" customFormat="1">
      <c r="A258" s="28" t="s">
        <v>117</v>
      </c>
      <c r="L258" s="25"/>
      <c r="N258" s="125"/>
      <c r="Z258" s="25"/>
      <c r="AE258" s="36"/>
      <c r="AI258" s="25"/>
      <c r="AJ258" s="11" t="s">
        <v>27</v>
      </c>
      <c r="AK258" s="11" t="s">
        <v>240</v>
      </c>
      <c r="AL258" s="11">
        <v>3</v>
      </c>
      <c r="AM258" s="20" t="s">
        <v>344</v>
      </c>
      <c r="AN258" s="17" t="s">
        <v>96</v>
      </c>
      <c r="AO258" s="17" t="s">
        <v>78</v>
      </c>
      <c r="AP258" s="17" t="s">
        <v>948</v>
      </c>
      <c r="AQ258" s="11" t="s">
        <v>24</v>
      </c>
      <c r="AR258" s="11" t="s">
        <v>23</v>
      </c>
      <c r="AS258" s="11" t="s">
        <v>144</v>
      </c>
      <c r="AT258" s="17" t="s">
        <v>62</v>
      </c>
      <c r="AU258" s="86" t="s">
        <v>269</v>
      </c>
      <c r="AV258" s="11" t="str">
        <f t="shared" si="315"/>
        <v>253</v>
      </c>
      <c r="AW258" s="18" t="str">
        <f t="shared" si="316"/>
        <v>59</v>
      </c>
      <c r="AX258" s="11">
        <v>253</v>
      </c>
      <c r="AY258" s="58" t="s">
        <v>65</v>
      </c>
      <c r="AZ258" s="20" t="str">
        <f t="shared" si="320"/>
        <v>4</v>
      </c>
      <c r="BA258" s="20" t="str">
        <f t="shared" si="321"/>
        <v>4</v>
      </c>
      <c r="BB258" s="20" t="str">
        <f t="shared" si="322"/>
        <v>4</v>
      </c>
      <c r="BC258" s="11">
        <v>253</v>
      </c>
      <c r="BD258" s="58" t="s">
        <v>277</v>
      </c>
      <c r="BE258" s="11" t="str">
        <f t="shared" si="317"/>
        <v>19.5</v>
      </c>
      <c r="BF258" s="11" t="str">
        <f t="shared" si="318"/>
        <v>16.8</v>
      </c>
      <c r="BG258" s="11" t="str">
        <f t="shared" si="319"/>
        <v>22.7</v>
      </c>
      <c r="BH258" s="11" t="s">
        <v>22</v>
      </c>
      <c r="BI258" s="25" t="s">
        <v>22</v>
      </c>
      <c r="BJ258" s="11" t="s">
        <v>22</v>
      </c>
      <c r="BK258" s="11" t="s">
        <v>22</v>
      </c>
      <c r="BL258" s="11" t="s">
        <v>22</v>
      </c>
      <c r="BM258" s="11">
        <v>127</v>
      </c>
      <c r="BN258" s="58" t="s">
        <v>255</v>
      </c>
      <c r="BO258" s="11" t="str">
        <f t="shared" si="323"/>
        <v>31.1</v>
      </c>
      <c r="BP258" s="11" t="str">
        <f t="shared" si="324"/>
        <v>25.5</v>
      </c>
      <c r="BQ258" s="11" t="str">
        <f t="shared" si="325"/>
        <v>37.9</v>
      </c>
      <c r="BR258" s="58" t="s">
        <v>297</v>
      </c>
      <c r="BS258" s="11" t="str">
        <f t="shared" si="326"/>
        <v>74</v>
      </c>
      <c r="BT258" s="11" t="s">
        <v>22</v>
      </c>
      <c r="BU258" s="11" t="s">
        <v>22</v>
      </c>
      <c r="BV258" s="11">
        <v>126</v>
      </c>
      <c r="BW258" s="58" t="s">
        <v>257</v>
      </c>
      <c r="BX258" s="10" t="str">
        <f t="shared" si="327"/>
        <v>12.2</v>
      </c>
      <c r="BY258" s="10" t="str">
        <f t="shared" si="328"/>
        <v>10.1</v>
      </c>
      <c r="BZ258" s="10" t="str">
        <f t="shared" si="329"/>
        <v>14.8</v>
      </c>
      <c r="CA258" s="58" t="s">
        <v>303</v>
      </c>
      <c r="CB258" s="11" t="str">
        <f t="shared" si="330"/>
        <v>43</v>
      </c>
      <c r="CC258" s="11" t="s">
        <v>22</v>
      </c>
      <c r="CD258" s="155"/>
      <c r="CH258" s="155"/>
      <c r="CV258" s="25"/>
      <c r="CZ258" s="25"/>
    </row>
    <row r="259" spans="1:105" s="11" customFormat="1">
      <c r="A259" s="28" t="s">
        <v>117</v>
      </c>
      <c r="L259" s="25"/>
      <c r="N259" s="125"/>
      <c r="Z259" s="25"/>
      <c r="AE259" s="36"/>
      <c r="AI259" s="25"/>
      <c r="AJ259" s="11" t="s">
        <v>27</v>
      </c>
      <c r="AK259" s="11" t="s">
        <v>105</v>
      </c>
      <c r="AL259" s="11">
        <v>1</v>
      </c>
      <c r="AM259" s="20" t="s">
        <v>55</v>
      </c>
      <c r="AN259" s="17" t="s">
        <v>95</v>
      </c>
      <c r="AO259" s="17" t="s">
        <v>78</v>
      </c>
      <c r="AP259" s="17" t="s">
        <v>948</v>
      </c>
      <c r="AQ259" s="11" t="s">
        <v>24</v>
      </c>
      <c r="AR259" s="11" t="s">
        <v>23</v>
      </c>
      <c r="AS259" s="11" t="s">
        <v>144</v>
      </c>
      <c r="AT259" s="17" t="s">
        <v>62</v>
      </c>
      <c r="AU259" s="90" t="s">
        <v>273</v>
      </c>
      <c r="AV259" s="11" t="str">
        <f t="shared" si="315"/>
        <v>126</v>
      </c>
      <c r="AW259" s="18" t="str">
        <f t="shared" si="316"/>
        <v>1</v>
      </c>
      <c r="AX259" s="11">
        <v>126</v>
      </c>
      <c r="AY259" s="58" t="s">
        <v>246</v>
      </c>
      <c r="AZ259" s="20" t="str">
        <f t="shared" si="320"/>
        <v>5.1</v>
      </c>
      <c r="BA259" s="20" t="str">
        <f t="shared" si="321"/>
        <v>4.9</v>
      </c>
      <c r="BB259" s="20" t="str">
        <f t="shared" si="322"/>
        <v>5.4</v>
      </c>
      <c r="BC259" s="11">
        <v>126</v>
      </c>
      <c r="BD259" s="15" t="s">
        <v>275</v>
      </c>
      <c r="BE259" s="11" t="str">
        <f t="shared" si="317"/>
        <v>5.8</v>
      </c>
      <c r="BF259" s="11" t="str">
        <f t="shared" si="318"/>
        <v>5.4</v>
      </c>
      <c r="BG259" s="11" t="str">
        <f t="shared" si="319"/>
        <v>6.4</v>
      </c>
      <c r="BH259" s="11" t="s">
        <v>22</v>
      </c>
      <c r="BI259" s="25" t="s">
        <v>22</v>
      </c>
      <c r="BJ259" s="11" t="s">
        <v>22</v>
      </c>
      <c r="BK259" s="11" t="s">
        <v>22</v>
      </c>
      <c r="BL259" s="11" t="s">
        <v>22</v>
      </c>
      <c r="BM259" s="11">
        <v>61</v>
      </c>
      <c r="BN259" s="58" t="s">
        <v>259</v>
      </c>
      <c r="BO259" s="11" t="str">
        <f t="shared" si="323"/>
        <v>5.9</v>
      </c>
      <c r="BP259" s="11" t="str">
        <f t="shared" si="324"/>
        <v>5.0</v>
      </c>
      <c r="BQ259" s="11" t="str">
        <f t="shared" si="325"/>
        <v>7.0</v>
      </c>
      <c r="BR259" s="58" t="s">
        <v>299</v>
      </c>
      <c r="BS259" s="11" t="str">
        <f t="shared" si="326"/>
        <v>2</v>
      </c>
      <c r="BT259" s="11" t="s">
        <v>22</v>
      </c>
      <c r="BU259" s="11" t="s">
        <v>22</v>
      </c>
      <c r="BV259" s="11">
        <v>65</v>
      </c>
      <c r="BW259" s="58" t="s">
        <v>262</v>
      </c>
      <c r="BX259" s="10" t="str">
        <f t="shared" si="327"/>
        <v>5.2</v>
      </c>
      <c r="BY259" s="10" t="str">
        <f t="shared" si="328"/>
        <v>5.0</v>
      </c>
      <c r="BZ259" s="10" t="str">
        <f t="shared" si="329"/>
        <v>5.4</v>
      </c>
      <c r="CA259" s="58" t="s">
        <v>294</v>
      </c>
      <c r="CB259" s="11" t="str">
        <f t="shared" si="330"/>
        <v>0</v>
      </c>
      <c r="CC259" s="11" t="s">
        <v>22</v>
      </c>
      <c r="CD259" s="155"/>
      <c r="CH259" s="155"/>
      <c r="CV259" s="25"/>
      <c r="CZ259" s="25"/>
    </row>
    <row r="260" spans="1:105" s="11" customFormat="1">
      <c r="A260" s="28" t="s">
        <v>117</v>
      </c>
      <c r="L260" s="25"/>
      <c r="N260" s="125"/>
      <c r="Z260" s="25"/>
      <c r="AE260" s="36"/>
      <c r="AI260" s="25"/>
      <c r="AJ260" s="11" t="s">
        <v>27</v>
      </c>
      <c r="AK260" s="11" t="s">
        <v>239</v>
      </c>
      <c r="AL260" s="11">
        <v>2</v>
      </c>
      <c r="AM260" s="17" t="s">
        <v>55</v>
      </c>
      <c r="AN260" s="17" t="s">
        <v>95</v>
      </c>
      <c r="AO260" s="17" t="s">
        <v>78</v>
      </c>
      <c r="AP260" s="17" t="s">
        <v>948</v>
      </c>
      <c r="AQ260" s="11" t="s">
        <v>24</v>
      </c>
      <c r="AR260" s="11" t="s">
        <v>23</v>
      </c>
      <c r="AS260" s="11" t="s">
        <v>144</v>
      </c>
      <c r="AT260" s="17" t="s">
        <v>62</v>
      </c>
      <c r="AU260" s="86" t="s">
        <v>272</v>
      </c>
      <c r="AV260" s="11" t="str">
        <f>MID(LEFT(AU260,FIND(" (",AU260)-1),FIND("/",AU260)+1,LEN(AU260))</f>
        <v>129</v>
      </c>
      <c r="AW260" s="18" t="str">
        <f>MID(LEFT(AU260,FIND("%",AU260)-1),FIND("(",AU260)+1,LEN(AU260))</f>
        <v>83</v>
      </c>
      <c r="AX260" s="11">
        <v>129</v>
      </c>
      <c r="AY260" s="58" t="s">
        <v>248</v>
      </c>
      <c r="AZ260" s="20" t="str">
        <f>LEFT(AY260,FIND(" ", AY260)-1)</f>
        <v>5.5</v>
      </c>
      <c r="BA260" s="20" t="str">
        <f>MID(LEFT(AY260,FIND("–",AY260)-1),FIND("(",AY260)+1,LEN(AY260))</f>
        <v>5.1</v>
      </c>
      <c r="BB260" s="20" t="str">
        <f>MID(LEFT(AY260,FIND(")",AY260)-1),FIND("–",AY260)+1,LEN(AY260))</f>
        <v>6.0</v>
      </c>
      <c r="BC260" s="11">
        <v>129</v>
      </c>
      <c r="BD260" s="58" t="s">
        <v>280</v>
      </c>
      <c r="BE260" s="11" t="str">
        <f>LEFT(BD260,FIND(" ", BD260)-1)</f>
        <v>55.3</v>
      </c>
      <c r="BF260" s="11" t="str">
        <f>MID(LEFT(BD260,FIND("–",BD260)-1),FIND("(",BD260)+1,LEN(BD260))</f>
        <v>45.3</v>
      </c>
      <c r="BG260" s="11" t="str">
        <f>MID(LEFT(BD260,FIND(")",BD260)-1),FIND("–",BD260)+1,LEN(BD260))</f>
        <v>67.5</v>
      </c>
      <c r="BH260" s="11" t="s">
        <v>22</v>
      </c>
      <c r="BI260" s="25" t="s">
        <v>22</v>
      </c>
      <c r="BJ260" s="11" t="s">
        <v>22</v>
      </c>
      <c r="BK260" s="11" t="s">
        <v>22</v>
      </c>
      <c r="BL260" s="11" t="s">
        <v>22</v>
      </c>
      <c r="BM260" s="11">
        <v>54</v>
      </c>
      <c r="BN260" s="58" t="s">
        <v>261</v>
      </c>
      <c r="BO260" s="11" t="str">
        <f>LEFT(BN260,FIND(" ", BN260)-1)</f>
        <v>70.4</v>
      </c>
      <c r="BP260" s="11" t="str">
        <f>MID(LEFT(BN260,FIND("–",BN260)-1),FIND("(",BN260)+1,LEN(BN260))</f>
        <v>55.2</v>
      </c>
      <c r="BQ260" s="11" t="str">
        <f>MID(LEFT(BN260,FIND(")",BN260)-1),FIND("–",BN260)+1,LEN(BN260))</f>
        <v>90.0</v>
      </c>
      <c r="BR260" s="58" t="s">
        <v>301</v>
      </c>
      <c r="BS260" s="11" t="str">
        <f>MID(LEFT(BR260,FIND("%",BR260)-1),FIND("(",BR260)+1,LEN(BR260))</f>
        <v>91</v>
      </c>
      <c r="BT260" s="11" t="s">
        <v>22</v>
      </c>
      <c r="BU260" s="11" t="s">
        <v>22</v>
      </c>
      <c r="BV260" s="11">
        <v>75</v>
      </c>
      <c r="BW260" s="58" t="s">
        <v>264</v>
      </c>
      <c r="BX260" s="10" t="str">
        <f>LEFT(BW260,FIND(" ", BW260)-1)</f>
        <v>46.5</v>
      </c>
      <c r="BY260" s="10" t="str">
        <f>MID(LEFT(BW260,FIND("–",BW260)-1),FIND("(",BW260)+1,LEN(BW260))</f>
        <v>34.7</v>
      </c>
      <c r="BZ260" s="10" t="str">
        <f>MID(LEFT(BW260,FIND(")",BW260)-1),FIND("–",BW260)+1,LEN(BW260))</f>
        <v>62.4</v>
      </c>
      <c r="CA260" s="58" t="s">
        <v>306</v>
      </c>
      <c r="CB260" s="11" t="str">
        <f>MID(LEFT(CA260,FIND("%",CA260)-1),FIND("(",CA260)+1,LEN(CA260))</f>
        <v>77</v>
      </c>
      <c r="CC260" s="11" t="s">
        <v>22</v>
      </c>
      <c r="CD260" s="155"/>
      <c r="CH260" s="155"/>
      <c r="CV260" s="25"/>
      <c r="CZ260" s="25"/>
    </row>
    <row r="261" spans="1:105" s="11" customFormat="1">
      <c r="A261" s="28" t="s">
        <v>117</v>
      </c>
      <c r="L261" s="25"/>
      <c r="N261" s="125"/>
      <c r="Z261" s="25"/>
      <c r="AE261" s="36"/>
      <c r="AI261" s="25"/>
      <c r="AJ261" s="11" t="s">
        <v>27</v>
      </c>
      <c r="AK261" s="11" t="s">
        <v>240</v>
      </c>
      <c r="AL261" s="11">
        <v>3</v>
      </c>
      <c r="AM261" s="17" t="s">
        <v>55</v>
      </c>
      <c r="AN261" s="17" t="s">
        <v>95</v>
      </c>
      <c r="AO261" s="17" t="s">
        <v>78</v>
      </c>
      <c r="AP261" s="17" t="s">
        <v>948</v>
      </c>
      <c r="AQ261" s="11" t="s">
        <v>24</v>
      </c>
      <c r="AR261" s="11" t="s">
        <v>23</v>
      </c>
      <c r="AS261" s="11" t="s">
        <v>144</v>
      </c>
      <c r="AT261" s="17" t="s">
        <v>62</v>
      </c>
      <c r="AU261" s="86" t="s">
        <v>271</v>
      </c>
      <c r="AV261" s="11" t="str">
        <f t="shared" si="315"/>
        <v>253</v>
      </c>
      <c r="AW261" s="18" t="str">
        <f t="shared" si="316"/>
        <v>85</v>
      </c>
      <c r="AX261" s="11">
        <v>253</v>
      </c>
      <c r="AY261" s="58" t="s">
        <v>247</v>
      </c>
      <c r="AZ261" s="20" t="str">
        <f t="shared" si="320"/>
        <v>5.2</v>
      </c>
      <c r="BA261" s="20" t="str">
        <f t="shared" si="321"/>
        <v>5.1</v>
      </c>
      <c r="BB261" s="20" t="str">
        <f t="shared" si="322"/>
        <v>5.3</v>
      </c>
      <c r="BC261" s="11">
        <v>253</v>
      </c>
      <c r="BD261" s="58" t="s">
        <v>279</v>
      </c>
      <c r="BE261" s="11" t="str">
        <f t="shared" si="317"/>
        <v>61.4</v>
      </c>
      <c r="BF261" s="11" t="str">
        <f t="shared" si="318"/>
        <v>53.0</v>
      </c>
      <c r="BG261" s="11" t="str">
        <f t="shared" si="319"/>
        <v>71.0</v>
      </c>
      <c r="BH261" s="11" t="s">
        <v>22</v>
      </c>
      <c r="BI261" s="25" t="s">
        <v>22</v>
      </c>
      <c r="BJ261" s="11" t="s">
        <v>22</v>
      </c>
      <c r="BK261" s="11" t="s">
        <v>22</v>
      </c>
      <c r="BL261" s="11" t="s">
        <v>22</v>
      </c>
      <c r="BM261" s="11">
        <v>127</v>
      </c>
      <c r="BN261" s="58" t="s">
        <v>260</v>
      </c>
      <c r="BO261" s="11" t="str">
        <f t="shared" si="323"/>
        <v>85.7</v>
      </c>
      <c r="BP261" s="11" t="str">
        <f t="shared" si="324"/>
        <v>70.0</v>
      </c>
      <c r="BQ261" s="11" t="str">
        <f t="shared" si="325"/>
        <v>104.9</v>
      </c>
      <c r="BR261" s="58" t="s">
        <v>300</v>
      </c>
      <c r="BS261" s="11" t="str">
        <f t="shared" si="326"/>
        <v>92</v>
      </c>
      <c r="BT261" s="11" t="s">
        <v>22</v>
      </c>
      <c r="BU261" s="11" t="s">
        <v>22</v>
      </c>
      <c r="BV261" s="11">
        <v>126</v>
      </c>
      <c r="BW261" s="58" t="s">
        <v>263</v>
      </c>
      <c r="BX261" s="10" t="str">
        <f t="shared" si="327"/>
        <v>43.8</v>
      </c>
      <c r="BY261" s="10" t="str">
        <f t="shared" si="328"/>
        <v>36.0</v>
      </c>
      <c r="BZ261" s="10" t="str">
        <f t="shared" si="329"/>
        <v>53.4</v>
      </c>
      <c r="CA261" s="58" t="s">
        <v>305</v>
      </c>
      <c r="CB261" s="11" t="str">
        <f t="shared" si="330"/>
        <v>77</v>
      </c>
      <c r="CC261" s="11" t="s">
        <v>22</v>
      </c>
      <c r="CD261" s="155"/>
      <c r="CH261" s="155"/>
      <c r="CV261" s="25"/>
      <c r="CZ261" s="25"/>
    </row>
    <row r="262" spans="1:105" s="11" customFormat="1">
      <c r="A262" s="28" t="s">
        <v>117</v>
      </c>
      <c r="L262" s="25"/>
      <c r="N262" s="125"/>
      <c r="Z262" s="25"/>
      <c r="AE262" s="36"/>
      <c r="AI262" s="25"/>
      <c r="AJ262" s="11" t="s">
        <v>60</v>
      </c>
      <c r="AK262" s="11" t="s">
        <v>105</v>
      </c>
      <c r="AL262" s="11">
        <v>1</v>
      </c>
      <c r="AM262" s="17" t="s">
        <v>551</v>
      </c>
      <c r="AN262" s="17" t="s">
        <v>555</v>
      </c>
      <c r="AO262" s="17" t="s">
        <v>564</v>
      </c>
      <c r="AP262" s="17" t="s">
        <v>952</v>
      </c>
      <c r="AQ262" s="11" t="s">
        <v>24</v>
      </c>
      <c r="AR262" s="11" t="s">
        <v>23</v>
      </c>
      <c r="AS262" s="11" t="s">
        <v>144</v>
      </c>
      <c r="AT262" s="17" t="s">
        <v>562</v>
      </c>
      <c r="AU262" s="86" t="s">
        <v>268</v>
      </c>
      <c r="AV262" s="11" t="str">
        <f t="shared" si="315"/>
        <v>126</v>
      </c>
      <c r="AW262" s="18" t="str">
        <f t="shared" si="316"/>
        <v>0</v>
      </c>
      <c r="AX262" s="11">
        <v>126</v>
      </c>
      <c r="AY262" s="58" t="s">
        <v>80</v>
      </c>
      <c r="AZ262" s="20" t="str">
        <f>LEFT(AY262,FIND(" ", AY262)-1)</f>
        <v>1</v>
      </c>
      <c r="BA262" s="20" t="str">
        <f>MID(LEFT(AY262,FIND("–",AY262)-1),FIND("(",AY262)+1,LEN(AY262))</f>
        <v>1</v>
      </c>
      <c r="BB262" s="20" t="str">
        <f>MID(LEFT(AY262,FIND(")",AY262)-1),FIND("–",AY262)+1,LEN(AY262))</f>
        <v>1</v>
      </c>
      <c r="BC262" s="11">
        <v>126</v>
      </c>
      <c r="BD262" s="58" t="s">
        <v>80</v>
      </c>
      <c r="BE262" s="11" t="str">
        <f t="shared" si="317"/>
        <v>1</v>
      </c>
      <c r="BF262" s="11" t="str">
        <f t="shared" si="318"/>
        <v>1</v>
      </c>
      <c r="BG262" s="11" t="str">
        <f t="shared" si="319"/>
        <v>1</v>
      </c>
      <c r="BH262" s="11" t="s">
        <v>22</v>
      </c>
      <c r="BI262" s="25" t="s">
        <v>22</v>
      </c>
      <c r="BJ262" s="11" t="s">
        <v>22</v>
      </c>
      <c r="BK262" s="11" t="s">
        <v>22</v>
      </c>
      <c r="BL262" s="11" t="s">
        <v>22</v>
      </c>
      <c r="BM262" s="11">
        <v>61</v>
      </c>
      <c r="BN262" s="58" t="s">
        <v>80</v>
      </c>
      <c r="BO262" s="11" t="str">
        <f>LEFT(BN262,FIND(" ", BN262)-1)</f>
        <v>1</v>
      </c>
      <c r="BP262" s="11" t="str">
        <f>MID(LEFT(BN262,FIND("–",BN262)-1),FIND("(",BN262)+1,LEN(BN262))</f>
        <v>1</v>
      </c>
      <c r="BQ262" s="11" t="str">
        <f>MID(LEFT(BN262,FIND(")",BN262)-1),FIND("–",BN262)+1,LEN(BN262))</f>
        <v>1</v>
      </c>
      <c r="BR262" s="58" t="s">
        <v>291</v>
      </c>
      <c r="BS262" s="11" t="str">
        <f t="shared" si="326"/>
        <v>0</v>
      </c>
      <c r="BT262" s="11" t="s">
        <v>22</v>
      </c>
      <c r="BU262" s="11" t="s">
        <v>22</v>
      </c>
      <c r="BV262" s="11">
        <v>65</v>
      </c>
      <c r="BW262" s="58" t="s">
        <v>80</v>
      </c>
      <c r="BX262" s="11" t="str">
        <f>LEFT(BW262,FIND(" ", BW262)-1)</f>
        <v>1</v>
      </c>
      <c r="BY262" s="11" t="str">
        <f>MID(LEFT(BW262,FIND("–",BW262)-1),FIND("(",BW262)+1,LEN(BW262))</f>
        <v>1</v>
      </c>
      <c r="BZ262" s="11" t="str">
        <f>MID(LEFT(BW262,FIND(")",BW262)-1),FIND("–",BW262)+1,LEN(BW262))</f>
        <v>1</v>
      </c>
      <c r="CA262" s="58" t="s">
        <v>294</v>
      </c>
      <c r="CB262" s="11" t="str">
        <f t="shared" si="330"/>
        <v>0</v>
      </c>
      <c r="CC262" s="11" t="s">
        <v>22</v>
      </c>
      <c r="CD262" s="155"/>
      <c r="CH262" s="155"/>
      <c r="CV262" s="25"/>
      <c r="CZ262" s="25"/>
    </row>
    <row r="263" spans="1:105" s="11" customFormat="1">
      <c r="A263" s="28" t="s">
        <v>117</v>
      </c>
      <c r="L263" s="25"/>
      <c r="N263" s="125"/>
      <c r="Z263" s="25"/>
      <c r="AE263" s="36"/>
      <c r="AI263" s="25"/>
      <c r="AJ263" s="11" t="s">
        <v>60</v>
      </c>
      <c r="AK263" s="11" t="s">
        <v>239</v>
      </c>
      <c r="AL263" s="11">
        <v>2</v>
      </c>
      <c r="AM263" s="17" t="s">
        <v>551</v>
      </c>
      <c r="AN263" s="17" t="s">
        <v>555</v>
      </c>
      <c r="AO263" s="17" t="s">
        <v>564</v>
      </c>
      <c r="AP263" s="17" t="s">
        <v>952</v>
      </c>
      <c r="AQ263" s="11" t="s">
        <v>24</v>
      </c>
      <c r="AR263" s="11" t="s">
        <v>23</v>
      </c>
      <c r="AS263" s="11" t="s">
        <v>144</v>
      </c>
      <c r="AT263" s="17" t="s">
        <v>562</v>
      </c>
      <c r="AU263" s="86" t="s">
        <v>283</v>
      </c>
      <c r="AV263" s="11" t="str">
        <f>MID(LEFT(AU263,FIND(" (",AU263)-1),FIND("/",AU263)+1,LEN(AU263))</f>
        <v>129</v>
      </c>
      <c r="AW263" s="18" t="str">
        <f>MID(LEFT(AU263,FIND("%",AU263)-1),FIND("(",AU263)+1,LEN(AU263))</f>
        <v>88</v>
      </c>
      <c r="AX263" s="11">
        <v>129</v>
      </c>
      <c r="AY263" s="58" t="s">
        <v>80</v>
      </c>
      <c r="AZ263" s="11" t="str">
        <f>LEFT(AY263,FIND(" ", AY263)-1)</f>
        <v>1</v>
      </c>
      <c r="BA263" s="11" t="str">
        <f>MID(LEFT(AY263,FIND("–",AY263)-1),FIND("(",AY263)+1,LEN(AY263))</f>
        <v>1</v>
      </c>
      <c r="BB263" s="11" t="str">
        <f>MID(LEFT(AY263,FIND(")",AY263)-1),FIND("–",AY263)+1,LEN(AY263))</f>
        <v>1</v>
      </c>
      <c r="BC263" s="11">
        <v>129</v>
      </c>
      <c r="BD263" s="58" t="s">
        <v>285</v>
      </c>
      <c r="BE263" s="11" t="str">
        <f>LEFT(BD263,FIND(" ", BD263)-1)</f>
        <v>10.0</v>
      </c>
      <c r="BF263" s="11" t="str">
        <f>MID(LEFT(BD263,FIND("–",BD263)-1),FIND("(",BD263)+1,LEN(BD263))</f>
        <v>6.0</v>
      </c>
      <c r="BG263" s="11" t="str">
        <f>MID(LEFT(BD263,FIND(")",BD263)-1),FIND("–",BD263)+1,LEN(BD263))</f>
        <v>21.0</v>
      </c>
      <c r="BH263" s="11" t="s">
        <v>22</v>
      </c>
      <c r="BI263" s="25" t="s">
        <v>22</v>
      </c>
      <c r="BJ263" s="11" t="s">
        <v>22</v>
      </c>
      <c r="BK263" s="11" t="s">
        <v>22</v>
      </c>
      <c r="BL263" s="11" t="s">
        <v>22</v>
      </c>
      <c r="BM263" s="11">
        <v>54</v>
      </c>
      <c r="BN263" s="15" t="s">
        <v>287</v>
      </c>
      <c r="BO263" s="11" t="str">
        <f>LEFT(BN263,FIND(" ", BN263)-1)</f>
        <v>11.7</v>
      </c>
      <c r="BP263" s="11" t="str">
        <f>MID(LEFT(BN263,FIND("–",BN263)-1),FIND("(",BN263)+1,LEN(BN263))</f>
        <v>6.0</v>
      </c>
      <c r="BQ263" s="11" t="str">
        <f>MID(LEFT(BN263,FIND(")",BN263)-1),FIND("–",BN263)+1,LEN(BN263))</f>
        <v>27.0</v>
      </c>
      <c r="BR263" s="58" t="s">
        <v>310</v>
      </c>
      <c r="BS263" s="11" t="str">
        <f>MID(LEFT(BR263,FIND("%",BR263)-1),FIND("(",BR263)+1,LEN(BR263))</f>
        <v>87</v>
      </c>
      <c r="BT263" s="11" t="s">
        <v>22</v>
      </c>
      <c r="BU263" s="11" t="s">
        <v>22</v>
      </c>
      <c r="BV263" s="11">
        <v>75</v>
      </c>
      <c r="BW263" s="15" t="s">
        <v>289</v>
      </c>
      <c r="BX263" s="11" t="str">
        <f>LEFT(BW263,FIND(" ", BW263)-1)</f>
        <v>8.8</v>
      </c>
      <c r="BY263" s="11" t="str">
        <f>MID(LEFT(BW263,FIND("–",BW263)-1),FIND("(",BW263)+1,LEN(BW263))</f>
        <v>6.0</v>
      </c>
      <c r="BZ263" s="11" t="str">
        <f>MID(LEFT(BW263,FIND(")",BW263)-1),FIND("–",BW263)+1,LEN(BW263))</f>
        <v>17.6</v>
      </c>
      <c r="CA263" s="58" t="s">
        <v>308</v>
      </c>
      <c r="CB263" s="11" t="str">
        <f>MID(LEFT(CA263,FIND("%",CA263)-1),FIND("(",CA263)+1,LEN(CA263))</f>
        <v>88</v>
      </c>
      <c r="CC263" s="11" t="s">
        <v>22</v>
      </c>
      <c r="CD263" s="155"/>
      <c r="CH263" s="155"/>
      <c r="CV263" s="25"/>
      <c r="CZ263" s="25"/>
    </row>
    <row r="264" spans="1:105" s="11" customFormat="1">
      <c r="A264" s="28" t="s">
        <v>117</v>
      </c>
      <c r="L264" s="25"/>
      <c r="N264" s="125"/>
      <c r="Z264" s="25"/>
      <c r="AE264" s="36"/>
      <c r="AI264" s="25"/>
      <c r="AJ264" s="11" t="s">
        <v>60</v>
      </c>
      <c r="AK264" s="11" t="s">
        <v>240</v>
      </c>
      <c r="AL264" s="11">
        <v>3</v>
      </c>
      <c r="AM264" s="17" t="s">
        <v>551</v>
      </c>
      <c r="AN264" s="17" t="s">
        <v>555</v>
      </c>
      <c r="AO264" s="17" t="s">
        <v>564</v>
      </c>
      <c r="AP264" s="17" t="s">
        <v>952</v>
      </c>
      <c r="AQ264" s="11" t="s">
        <v>24</v>
      </c>
      <c r="AR264" s="11" t="s">
        <v>23</v>
      </c>
      <c r="AS264" s="11" t="s">
        <v>144</v>
      </c>
      <c r="AT264" s="17" t="s">
        <v>562</v>
      </c>
      <c r="AU264" s="86" t="s">
        <v>282</v>
      </c>
      <c r="AV264" s="11" t="str">
        <f t="shared" si="315"/>
        <v>253</v>
      </c>
      <c r="AW264" s="18" t="str">
        <f t="shared" si="316"/>
        <v>90</v>
      </c>
      <c r="AX264" s="11">
        <v>253</v>
      </c>
      <c r="AY264" s="58" t="s">
        <v>80</v>
      </c>
      <c r="AZ264" s="11" t="str">
        <f>LEFT(AY264,FIND(" ", AY264)-1)</f>
        <v>1</v>
      </c>
      <c r="BA264" s="11" t="str">
        <f>MID(LEFT(AY264,FIND("–",AY264)-1),FIND("(",AY264)+1,LEN(AY264))</f>
        <v>1</v>
      </c>
      <c r="BB264" s="11" t="str">
        <f>MID(LEFT(AY264,FIND(")",AY264)-1),FIND("–",AY264)+1,LEN(AY264))</f>
        <v>1</v>
      </c>
      <c r="BC264" s="11">
        <v>253</v>
      </c>
      <c r="BD264" s="58" t="s">
        <v>284</v>
      </c>
      <c r="BE264" s="11" t="str">
        <f t="shared" si="317"/>
        <v>11.0</v>
      </c>
      <c r="BF264" s="11" t="str">
        <f t="shared" si="318"/>
        <v>5.0</v>
      </c>
      <c r="BG264" s="11" t="str">
        <f t="shared" si="319"/>
        <v>25.0</v>
      </c>
      <c r="BH264" s="11" t="s">
        <v>22</v>
      </c>
      <c r="BI264" s="25" t="s">
        <v>22</v>
      </c>
      <c r="BJ264" s="11" t="s">
        <v>22</v>
      </c>
      <c r="BK264" s="11" t="s">
        <v>22</v>
      </c>
      <c r="BL264" s="11" t="s">
        <v>22</v>
      </c>
      <c r="BM264" s="11">
        <v>127</v>
      </c>
      <c r="BN264" s="15" t="s">
        <v>286</v>
      </c>
      <c r="BO264" s="11" t="str">
        <f>LEFT(BN264,FIND(" ", BN264)-1)</f>
        <v>12.7</v>
      </c>
      <c r="BP264" s="11" t="str">
        <f>MID(LEFT(BN264,FIND("–",BN264)-1),FIND("(",BN264)+1,LEN(BN264))</f>
        <v>7.0</v>
      </c>
      <c r="BQ264" s="11" t="str">
        <f>MID(LEFT(BN264,FIND(")",BN264)-1),FIND("–",BN264)+1,LEN(BN264))</f>
        <v>29.0</v>
      </c>
      <c r="BR264" s="58" t="s">
        <v>309</v>
      </c>
      <c r="BS264" s="11" t="str">
        <f t="shared" si="326"/>
        <v>91</v>
      </c>
      <c r="BT264" s="11" t="s">
        <v>22</v>
      </c>
      <c r="BU264" s="11" t="s">
        <v>22</v>
      </c>
      <c r="BV264" s="11">
        <v>126</v>
      </c>
      <c r="BW264" s="15" t="s">
        <v>288</v>
      </c>
      <c r="BX264" s="11" t="str">
        <f>LEFT(BW264,FIND(" ", BW264)-1)</f>
        <v>7.9</v>
      </c>
      <c r="BY264" s="11" t="str">
        <f>MID(LEFT(BW264,FIND("–",BW264)-1),FIND("(",BW264)+1,LEN(BW264))</f>
        <v>5.0</v>
      </c>
      <c r="BZ264" s="11" t="str">
        <f>MID(LEFT(BW264,FIND(")",BW264)-1),FIND("–",BW264)+1,LEN(BW264))</f>
        <v>22.5</v>
      </c>
      <c r="CA264" s="58" t="s">
        <v>307</v>
      </c>
      <c r="CB264" s="11" t="str">
        <f t="shared" si="330"/>
        <v>88</v>
      </c>
      <c r="CC264" s="11" t="s">
        <v>22</v>
      </c>
      <c r="CD264" s="155"/>
      <c r="CH264" s="155"/>
      <c r="CV264" s="25"/>
      <c r="CZ264" s="25"/>
    </row>
    <row r="265" spans="1:105" s="44" customFormat="1">
      <c r="L265" s="45"/>
      <c r="N265" s="127"/>
      <c r="Z265" s="45"/>
      <c r="AE265" s="46"/>
      <c r="AI265" s="45"/>
      <c r="AU265" s="85"/>
      <c r="BI265" s="45"/>
      <c r="CD265" s="157"/>
      <c r="CH265" s="157"/>
      <c r="CV265" s="45"/>
      <c r="CZ265" s="45"/>
    </row>
    <row r="266" spans="1:105" s="112" customFormat="1" ht="16" customHeight="1">
      <c r="A266" s="112" t="s">
        <v>1447</v>
      </c>
      <c r="B266" s="112" t="s">
        <v>1448</v>
      </c>
      <c r="C266" s="112" t="s">
        <v>35</v>
      </c>
      <c r="D266" s="109" t="s">
        <v>1517</v>
      </c>
      <c r="E266" s="112" t="s">
        <v>10</v>
      </c>
      <c r="F266" s="94" t="s">
        <v>2312</v>
      </c>
      <c r="G266" s="112" t="s">
        <v>1449</v>
      </c>
      <c r="H266" s="114" t="s">
        <v>1450</v>
      </c>
      <c r="I266" s="112" t="s">
        <v>2017</v>
      </c>
      <c r="J266" s="114" t="s">
        <v>1886</v>
      </c>
      <c r="K266" s="112" t="s">
        <v>1887</v>
      </c>
      <c r="L266" s="115">
        <v>44225</v>
      </c>
      <c r="M266" s="112" t="s">
        <v>527</v>
      </c>
      <c r="N266" s="130">
        <v>44001</v>
      </c>
      <c r="O266" s="112" t="s">
        <v>24</v>
      </c>
      <c r="P266" s="112" t="s">
        <v>24</v>
      </c>
      <c r="Q266" s="112" t="s">
        <v>236</v>
      </c>
      <c r="R266" s="112" t="s">
        <v>370</v>
      </c>
      <c r="S266" s="109" t="s">
        <v>48</v>
      </c>
      <c r="T266" s="112" t="s">
        <v>23</v>
      </c>
      <c r="U266" s="112" t="s">
        <v>23</v>
      </c>
      <c r="V266" s="167">
        <v>151</v>
      </c>
      <c r="W266" s="112" t="s">
        <v>24</v>
      </c>
      <c r="X266" s="112" t="s">
        <v>1451</v>
      </c>
      <c r="Y266" s="112" t="s">
        <v>1452</v>
      </c>
      <c r="Z266" s="113" t="s">
        <v>1453</v>
      </c>
      <c r="AA266" s="112" t="s">
        <v>1454</v>
      </c>
      <c r="AB266" s="112" t="s">
        <v>1455</v>
      </c>
      <c r="AC266" s="112" t="s">
        <v>127</v>
      </c>
      <c r="AD266" s="168" t="s">
        <v>1524</v>
      </c>
      <c r="AE266" s="169" t="s">
        <v>1456</v>
      </c>
      <c r="AF266" s="109" t="s">
        <v>137</v>
      </c>
      <c r="AG266" s="112" t="s">
        <v>1888</v>
      </c>
      <c r="AH266" s="112" t="s">
        <v>1889</v>
      </c>
      <c r="AI266" s="110" t="s">
        <v>22</v>
      </c>
      <c r="AJ266" s="112" t="s">
        <v>27</v>
      </c>
      <c r="AK266" s="112" t="s">
        <v>1457</v>
      </c>
      <c r="AL266" s="112">
        <v>1</v>
      </c>
      <c r="AM266" s="112" t="s">
        <v>1498</v>
      </c>
      <c r="AN266" s="112" t="s">
        <v>44</v>
      </c>
      <c r="AO266" s="170" t="s">
        <v>78</v>
      </c>
      <c r="AP266" s="170" t="s">
        <v>948</v>
      </c>
      <c r="AQ266" s="109" t="s">
        <v>24</v>
      </c>
      <c r="AR266" s="109" t="s">
        <v>24</v>
      </c>
      <c r="AS266" s="109" t="s">
        <v>1900</v>
      </c>
      <c r="AT266" s="17" t="s">
        <v>62</v>
      </c>
      <c r="AU266" s="86" t="s">
        <v>1891</v>
      </c>
      <c r="AV266" s="11" t="str">
        <f t="shared" ref="AV266:AV295" si="331">MID(LEFT(AU266,FIND(" (",AU266)-1),FIND("/",AU266)+1,LEN(AU266))</f>
        <v>8</v>
      </c>
      <c r="AW266" s="18" t="str">
        <f t="shared" ref="AW266:AW295" si="332">MID(LEFT(AU266,FIND("%",AU266)-1),FIND("(",AU266)+1,LEN(AU266))</f>
        <v>13</v>
      </c>
      <c r="AX266" s="112">
        <v>8</v>
      </c>
      <c r="AY266" s="105" t="s">
        <v>1465</v>
      </c>
      <c r="AZ266" s="109" t="str">
        <f>LEFT(AY266,FIND(" ", AY266)-1)</f>
        <v>13</v>
      </c>
      <c r="BA266" s="109" t="str">
        <f>MID(LEFT(AY266,FIND("–",AY266)-1),FIND("(",AY266)+1,LEN(AY266))</f>
        <v>12</v>
      </c>
      <c r="BB266" s="109" t="str">
        <f>MID(LEFT(AY266,FIND(")",AY266)-1),FIND("–",AY266)+1,LEN(AY266))</f>
        <v>13</v>
      </c>
      <c r="BC266" s="112">
        <v>8</v>
      </c>
      <c r="BD266" s="105" t="s">
        <v>1466</v>
      </c>
      <c r="BE266" s="109" t="str">
        <f>LEFT(BD266,FIND(" ", BD266)-1)</f>
        <v>22</v>
      </c>
      <c r="BF266" s="109" t="str">
        <f>MID(LEFT(BD266,FIND("–",BD266)-1),FIND("(",BD266)+1,LEN(BD266))</f>
        <v>10</v>
      </c>
      <c r="BG266" s="109" t="str">
        <f>MID(LEFT(BD266,FIND(")",BD266)-1),FIND("–",BD266)+1,LEN(BD266))</f>
        <v>57</v>
      </c>
      <c r="BH266" s="112" t="s">
        <v>22</v>
      </c>
      <c r="BI266" s="25" t="s">
        <v>401</v>
      </c>
      <c r="BJ266" s="112" t="s">
        <v>26</v>
      </c>
      <c r="BK266" s="112" t="s">
        <v>22</v>
      </c>
      <c r="BL266" s="112" t="s">
        <v>22</v>
      </c>
      <c r="BM266" s="112" t="s">
        <v>22</v>
      </c>
      <c r="BN266" s="112" t="s">
        <v>22</v>
      </c>
      <c r="BO266" s="112" t="s">
        <v>22</v>
      </c>
      <c r="BP266" s="112" t="s">
        <v>22</v>
      </c>
      <c r="BQ266" s="112" t="s">
        <v>22</v>
      </c>
      <c r="BR266" s="112" t="s">
        <v>22</v>
      </c>
      <c r="BS266" s="112" t="s">
        <v>22</v>
      </c>
      <c r="BT266" s="112" t="s">
        <v>22</v>
      </c>
      <c r="BU266" s="112" t="s">
        <v>22</v>
      </c>
      <c r="BV266" s="112" t="s">
        <v>22</v>
      </c>
      <c r="BW266" s="112" t="s">
        <v>22</v>
      </c>
      <c r="BX266" s="112" t="s">
        <v>22</v>
      </c>
      <c r="BY266" s="112" t="s">
        <v>22</v>
      </c>
      <c r="BZ266" s="112" t="s">
        <v>22</v>
      </c>
      <c r="CA266" s="112" t="s">
        <v>22</v>
      </c>
      <c r="CB266" s="112" t="s">
        <v>22</v>
      </c>
      <c r="CC266" s="112" t="s">
        <v>22</v>
      </c>
      <c r="CD266" s="160" t="s">
        <v>26</v>
      </c>
      <c r="CE266" s="112" t="s">
        <v>22</v>
      </c>
      <c r="CF266" s="112" t="s">
        <v>22</v>
      </c>
      <c r="CG266" s="112" t="s">
        <v>22</v>
      </c>
      <c r="CH266" s="174" t="s">
        <v>22</v>
      </c>
      <c r="CI266" s="112" t="s">
        <v>22</v>
      </c>
      <c r="CJ266" s="112" t="s">
        <v>22</v>
      </c>
      <c r="CK266" s="112" t="s">
        <v>22</v>
      </c>
      <c r="CL266" s="112" t="s">
        <v>22</v>
      </c>
      <c r="CM266" s="112" t="s">
        <v>22</v>
      </c>
      <c r="CN266" s="112" t="s">
        <v>22</v>
      </c>
      <c r="CO266" s="112" t="s">
        <v>22</v>
      </c>
      <c r="CP266" s="112" t="s">
        <v>22</v>
      </c>
      <c r="CQ266" s="112" t="s">
        <v>22</v>
      </c>
      <c r="CR266" s="112" t="s">
        <v>22</v>
      </c>
      <c r="CS266" s="112" t="s">
        <v>22</v>
      </c>
      <c r="CT266" s="112" t="s">
        <v>22</v>
      </c>
      <c r="CU266" s="112" t="s">
        <v>22</v>
      </c>
      <c r="CV266" s="113" t="s">
        <v>22</v>
      </c>
      <c r="CW266" s="11" t="s">
        <v>1515</v>
      </c>
      <c r="CX266" s="11" t="s">
        <v>22</v>
      </c>
      <c r="CY266" s="112" t="s">
        <v>1518</v>
      </c>
      <c r="CZ266" s="113" t="s">
        <v>1261</v>
      </c>
      <c r="DA266" s="112" t="s">
        <v>68</v>
      </c>
    </row>
    <row r="267" spans="1:105" s="109" customFormat="1" ht="16" customHeight="1">
      <c r="A267" s="109" t="s">
        <v>1447</v>
      </c>
      <c r="H267" s="166"/>
      <c r="K267" s="171"/>
      <c r="L267" s="110"/>
      <c r="N267" s="131"/>
      <c r="Z267" s="110"/>
      <c r="AE267" s="169"/>
      <c r="AI267" s="110"/>
      <c r="AJ267" s="109" t="s">
        <v>27</v>
      </c>
      <c r="AK267" s="109" t="s">
        <v>1458</v>
      </c>
      <c r="AL267" s="109">
        <v>2</v>
      </c>
      <c r="AM267" s="109" t="s">
        <v>1498</v>
      </c>
      <c r="AN267" s="109" t="s">
        <v>44</v>
      </c>
      <c r="AO267" s="170" t="s">
        <v>78</v>
      </c>
      <c r="AP267" s="170" t="s">
        <v>948</v>
      </c>
      <c r="AQ267" s="109" t="s">
        <v>24</v>
      </c>
      <c r="AR267" s="109" t="s">
        <v>24</v>
      </c>
      <c r="AS267" s="109" t="s">
        <v>1900</v>
      </c>
      <c r="AT267" s="17" t="s">
        <v>62</v>
      </c>
      <c r="AU267" s="86" t="s">
        <v>1890</v>
      </c>
      <c r="AV267" s="11" t="str">
        <f t="shared" si="331"/>
        <v>8</v>
      </c>
      <c r="AW267" s="18" t="str">
        <f t="shared" si="332"/>
        <v>100</v>
      </c>
      <c r="AX267" s="109">
        <v>8</v>
      </c>
      <c r="AY267" s="15" t="s">
        <v>1465</v>
      </c>
      <c r="AZ267" s="109" t="str">
        <f t="shared" ref="AZ267:AZ268" si="333">LEFT(AY267,FIND(" ", AY267)-1)</f>
        <v>13</v>
      </c>
      <c r="BA267" s="109" t="str">
        <f t="shared" ref="BA267:BA268" si="334">MID(LEFT(AY267,FIND("–",AY267)-1),FIND("(",AY267)+1,LEN(AY267))</f>
        <v>12</v>
      </c>
      <c r="BB267" s="109" t="str">
        <f t="shared" ref="BB267:BB268" si="335">MID(LEFT(AY267,FIND(")",AY267)-1),FIND("–",AY267)+1,LEN(AY267))</f>
        <v>13</v>
      </c>
      <c r="BC267" s="109">
        <v>8</v>
      </c>
      <c r="BD267" s="15" t="s">
        <v>1467</v>
      </c>
      <c r="BE267" s="109" t="str">
        <f t="shared" ref="BE267:BE274" si="336">LEFT(BD267,FIND(" ", BD267)-1)</f>
        <v>1,859</v>
      </c>
      <c r="BF267" s="109" t="str">
        <f t="shared" ref="BF267:BF274" si="337">MID(LEFT(BD267,FIND("–",BD267)-1),FIND("(",BD267)+1,LEN(BD267))</f>
        <v>1,276</v>
      </c>
      <c r="BG267" s="109" t="str">
        <f t="shared" ref="BG267:BG274" si="338">MID(LEFT(BD267,FIND(")",BD267)-1),FIND("–",BD267)+1,LEN(BD267))</f>
        <v>2,683</v>
      </c>
      <c r="BH267" s="109" t="s">
        <v>22</v>
      </c>
      <c r="BI267" s="25" t="s">
        <v>22</v>
      </c>
      <c r="CD267" s="160"/>
      <c r="CH267" s="160"/>
      <c r="CV267" s="110"/>
      <c r="CW267" s="211" t="s">
        <v>1500</v>
      </c>
      <c r="CZ267" s="110"/>
    </row>
    <row r="268" spans="1:105" s="109" customFormat="1" ht="16" customHeight="1">
      <c r="A268" s="109" t="s">
        <v>1447</v>
      </c>
      <c r="H268" s="166"/>
      <c r="K268" s="171"/>
      <c r="L268" s="110"/>
      <c r="N268" s="131"/>
      <c r="Z268" s="110"/>
      <c r="AE268" s="169"/>
      <c r="AI268" s="110"/>
      <c r="AJ268" s="109" t="s">
        <v>27</v>
      </c>
      <c r="AK268" s="109" t="s">
        <v>1462</v>
      </c>
      <c r="AL268" s="109">
        <v>3</v>
      </c>
      <c r="AM268" s="109" t="s">
        <v>1498</v>
      </c>
      <c r="AN268" s="109" t="s">
        <v>44</v>
      </c>
      <c r="AO268" s="170" t="s">
        <v>78</v>
      </c>
      <c r="AP268" s="170" t="s">
        <v>948</v>
      </c>
      <c r="AQ268" s="109" t="s">
        <v>24</v>
      </c>
      <c r="AR268" s="109" t="s">
        <v>24</v>
      </c>
      <c r="AS268" s="109" t="s">
        <v>1900</v>
      </c>
      <c r="AT268" s="17" t="s">
        <v>62</v>
      </c>
      <c r="AU268" s="86" t="s">
        <v>1890</v>
      </c>
      <c r="AV268" s="11" t="str">
        <f t="shared" si="331"/>
        <v>8</v>
      </c>
      <c r="AW268" s="18" t="str">
        <f t="shared" si="332"/>
        <v>100</v>
      </c>
      <c r="AX268" s="109">
        <v>8</v>
      </c>
      <c r="AY268" s="15" t="s">
        <v>1468</v>
      </c>
      <c r="AZ268" s="109" t="str">
        <f t="shared" si="333"/>
        <v>14</v>
      </c>
      <c r="BA268" s="109" t="str">
        <f t="shared" si="334"/>
        <v>19</v>
      </c>
      <c r="BB268" s="109" t="str">
        <f t="shared" si="335"/>
        <v>20</v>
      </c>
      <c r="BC268" s="109">
        <v>8</v>
      </c>
      <c r="BD268" s="15" t="s">
        <v>1469</v>
      </c>
      <c r="BE268" s="109" t="str">
        <f t="shared" si="336"/>
        <v>370</v>
      </c>
      <c r="BF268" s="109" t="str">
        <f t="shared" si="337"/>
        <v>223</v>
      </c>
      <c r="BG268" s="109" t="str">
        <f t="shared" si="338"/>
        <v>607</v>
      </c>
      <c r="BH268" s="109" t="s">
        <v>22</v>
      </c>
      <c r="BI268" s="25" t="s">
        <v>22</v>
      </c>
      <c r="CD268" s="160"/>
      <c r="CH268" s="160"/>
      <c r="CV268" s="110"/>
      <c r="CW268" s="109" t="s">
        <v>1514</v>
      </c>
      <c r="CZ268" s="110"/>
    </row>
    <row r="269" spans="1:105" s="109" customFormat="1">
      <c r="A269" s="109" t="s">
        <v>1447</v>
      </c>
      <c r="H269" s="166"/>
      <c r="K269" s="171"/>
      <c r="L269" s="110"/>
      <c r="N269" s="131"/>
      <c r="Z269" s="110"/>
      <c r="AE269" s="110"/>
      <c r="AI269" s="110"/>
      <c r="AJ269" s="109" t="s">
        <v>27</v>
      </c>
      <c r="AK269" s="109" t="s">
        <v>1459</v>
      </c>
      <c r="AL269" s="109">
        <v>4</v>
      </c>
      <c r="AM269" s="109" t="s">
        <v>1498</v>
      </c>
      <c r="AN269" s="109" t="s">
        <v>44</v>
      </c>
      <c r="AO269" s="170" t="s">
        <v>78</v>
      </c>
      <c r="AP269" s="170" t="s">
        <v>948</v>
      </c>
      <c r="AQ269" s="109" t="s">
        <v>24</v>
      </c>
      <c r="AR269" s="109" t="s">
        <v>24</v>
      </c>
      <c r="AS269" s="109" t="s">
        <v>1900</v>
      </c>
      <c r="AT269" s="17" t="s">
        <v>62</v>
      </c>
      <c r="AU269" s="86" t="s">
        <v>1892</v>
      </c>
      <c r="AV269" s="11" t="str">
        <f t="shared" si="331"/>
        <v>8</v>
      </c>
      <c r="AW269" s="18" t="str">
        <f t="shared" si="332"/>
        <v>0</v>
      </c>
      <c r="AX269" s="109">
        <v>8</v>
      </c>
      <c r="AY269" s="15" t="s">
        <v>1465</v>
      </c>
      <c r="AZ269" s="109" t="str">
        <f t="shared" ref="AZ269" si="339">LEFT(AY269,FIND(" ", AY269)-1)</f>
        <v>13</v>
      </c>
      <c r="BA269" s="109" t="str">
        <f t="shared" ref="BA269" si="340">MID(LEFT(AY269,FIND("–",AY269)-1),FIND("(",AY269)+1,LEN(AY269))</f>
        <v>12</v>
      </c>
      <c r="BB269" s="109" t="str">
        <f t="shared" ref="BB269" si="341">MID(LEFT(AY269,FIND(")",AY269)-1),FIND("–",AY269)+1,LEN(AY269))</f>
        <v>13</v>
      </c>
      <c r="BC269" s="109">
        <v>8</v>
      </c>
      <c r="BD269" s="15" t="s">
        <v>1470</v>
      </c>
      <c r="BE269" s="109" t="str">
        <f t="shared" si="336"/>
        <v>17</v>
      </c>
      <c r="BF269" s="109" t="str">
        <f t="shared" si="337"/>
        <v>10</v>
      </c>
      <c r="BG269" s="109" t="str">
        <f t="shared" si="338"/>
        <v>27</v>
      </c>
      <c r="BH269" s="109" t="s">
        <v>22</v>
      </c>
      <c r="BI269" s="25" t="s">
        <v>22</v>
      </c>
      <c r="CD269" s="160"/>
      <c r="CH269" s="160"/>
      <c r="CV269" s="110"/>
      <c r="CZ269" s="110"/>
    </row>
    <row r="270" spans="1:105" s="109" customFormat="1">
      <c r="A270" s="109" t="s">
        <v>1447</v>
      </c>
      <c r="K270" s="171"/>
      <c r="L270" s="110"/>
      <c r="N270" s="131"/>
      <c r="Z270" s="110"/>
      <c r="AE270" s="169"/>
      <c r="AI270" s="110"/>
      <c r="AJ270" s="109" t="s">
        <v>27</v>
      </c>
      <c r="AK270" s="109" t="s">
        <v>1460</v>
      </c>
      <c r="AL270" s="109">
        <v>5</v>
      </c>
      <c r="AM270" s="109" t="s">
        <v>1498</v>
      </c>
      <c r="AN270" s="109" t="s">
        <v>44</v>
      </c>
      <c r="AO270" s="170" t="s">
        <v>78</v>
      </c>
      <c r="AP270" s="170" t="s">
        <v>948</v>
      </c>
      <c r="AQ270" s="109" t="s">
        <v>24</v>
      </c>
      <c r="AR270" s="109" t="s">
        <v>24</v>
      </c>
      <c r="AS270" s="109" t="s">
        <v>1900</v>
      </c>
      <c r="AT270" s="17" t="s">
        <v>62</v>
      </c>
      <c r="AU270" s="86" t="s">
        <v>1890</v>
      </c>
      <c r="AV270" s="11" t="str">
        <f t="shared" si="331"/>
        <v>8</v>
      </c>
      <c r="AW270" s="18" t="str">
        <f t="shared" si="332"/>
        <v>100</v>
      </c>
      <c r="AX270" s="109">
        <v>8</v>
      </c>
      <c r="AY270" s="15" t="s">
        <v>1465</v>
      </c>
      <c r="AZ270" s="109" t="str">
        <f t="shared" ref="AZ270:AZ272" si="342">LEFT(AY270,FIND(" ", AY270)-1)</f>
        <v>13</v>
      </c>
      <c r="BA270" s="109" t="str">
        <f t="shared" ref="BA270:BA272" si="343">MID(LEFT(AY270,FIND("–",AY270)-1),FIND("(",AY270)+1,LEN(AY270))</f>
        <v>12</v>
      </c>
      <c r="BB270" s="109" t="str">
        <f t="shared" ref="BB270:BB272" si="344">MID(LEFT(AY270,FIND(")",AY270)-1),FIND("–",AY270)+1,LEN(AY270))</f>
        <v>13</v>
      </c>
      <c r="BC270" s="109">
        <v>8</v>
      </c>
      <c r="BD270" s="15" t="s">
        <v>1471</v>
      </c>
      <c r="BE270" s="109" t="str">
        <f t="shared" si="336"/>
        <v>1,992</v>
      </c>
      <c r="BF270" s="109" t="str">
        <f t="shared" si="337"/>
        <v>1,307</v>
      </c>
      <c r="BG270" s="109" t="str">
        <f t="shared" si="338"/>
        <v>2,994</v>
      </c>
      <c r="BH270" s="109" t="s">
        <v>22</v>
      </c>
      <c r="BI270" s="25" t="s">
        <v>22</v>
      </c>
      <c r="CD270" s="160"/>
      <c r="CH270" s="160"/>
      <c r="CV270" s="110"/>
      <c r="CZ270" s="110"/>
    </row>
    <row r="271" spans="1:105" s="109" customFormat="1">
      <c r="A271" s="109" t="s">
        <v>1447</v>
      </c>
      <c r="K271" s="171"/>
      <c r="L271" s="110"/>
      <c r="N271" s="131"/>
      <c r="Z271" s="110"/>
      <c r="AE271" s="169"/>
      <c r="AI271" s="110"/>
      <c r="AJ271" s="109" t="s">
        <v>27</v>
      </c>
      <c r="AK271" s="109" t="s">
        <v>1461</v>
      </c>
      <c r="AL271" s="109">
        <v>6</v>
      </c>
      <c r="AM271" s="109" t="s">
        <v>1498</v>
      </c>
      <c r="AN271" s="109" t="s">
        <v>44</v>
      </c>
      <c r="AO271" s="170" t="s">
        <v>78</v>
      </c>
      <c r="AP271" s="170" t="s">
        <v>948</v>
      </c>
      <c r="AQ271" s="109" t="s">
        <v>24</v>
      </c>
      <c r="AR271" s="109" t="s">
        <v>24</v>
      </c>
      <c r="AS271" s="109" t="s">
        <v>1900</v>
      </c>
      <c r="AT271" s="17" t="s">
        <v>62</v>
      </c>
      <c r="AU271" s="86" t="s">
        <v>1893</v>
      </c>
      <c r="AV271" s="11" t="str">
        <f t="shared" si="331"/>
        <v>8</v>
      </c>
      <c r="AW271" s="18" t="str">
        <f t="shared" si="332"/>
        <v>88</v>
      </c>
      <c r="AX271" s="109">
        <v>8</v>
      </c>
      <c r="AY271" s="15" t="s">
        <v>1465</v>
      </c>
      <c r="AZ271" s="109" t="str">
        <f t="shared" si="342"/>
        <v>13</v>
      </c>
      <c r="BA271" s="109" t="str">
        <f t="shared" si="343"/>
        <v>12</v>
      </c>
      <c r="BB271" s="109" t="str">
        <f t="shared" si="344"/>
        <v>13</v>
      </c>
      <c r="BC271" s="109">
        <v>8</v>
      </c>
      <c r="BD271" s="15" t="s">
        <v>1472</v>
      </c>
      <c r="BE271" s="109" t="str">
        <f t="shared" si="336"/>
        <v>629</v>
      </c>
      <c r="BF271" s="109" t="str">
        <f t="shared" si="337"/>
        <v>273</v>
      </c>
      <c r="BG271" s="109" t="str">
        <f t="shared" si="338"/>
        <v>1,450</v>
      </c>
      <c r="BH271" s="109" t="s">
        <v>22</v>
      </c>
      <c r="BI271" s="25" t="s">
        <v>22</v>
      </c>
      <c r="CD271" s="160"/>
      <c r="CH271" s="160"/>
      <c r="CV271" s="110"/>
      <c r="CZ271" s="110"/>
    </row>
    <row r="272" spans="1:105" s="109" customFormat="1">
      <c r="A272" s="109" t="s">
        <v>1447</v>
      </c>
      <c r="K272" s="171"/>
      <c r="L272" s="110"/>
      <c r="N272" s="131"/>
      <c r="Z272" s="110"/>
      <c r="AE272" s="169"/>
      <c r="AI272" s="110"/>
      <c r="AJ272" s="109" t="s">
        <v>27</v>
      </c>
      <c r="AK272" s="109" t="s">
        <v>536</v>
      </c>
      <c r="AL272" s="109">
        <v>7</v>
      </c>
      <c r="AM272" s="109" t="s">
        <v>1498</v>
      </c>
      <c r="AN272" s="109" t="s">
        <v>44</v>
      </c>
      <c r="AO272" s="170" t="s">
        <v>78</v>
      </c>
      <c r="AP272" s="170" t="s">
        <v>948</v>
      </c>
      <c r="AQ272" s="109" t="s">
        <v>24</v>
      </c>
      <c r="AR272" s="109" t="s">
        <v>24</v>
      </c>
      <c r="AS272" s="109" t="s">
        <v>1900</v>
      </c>
      <c r="AT272" s="17" t="s">
        <v>62</v>
      </c>
      <c r="AU272" s="86" t="s">
        <v>1894</v>
      </c>
      <c r="AV272" s="11" t="str">
        <f t="shared" si="331"/>
        <v>7</v>
      </c>
      <c r="AW272" s="18" t="str">
        <f t="shared" si="332"/>
        <v>29</v>
      </c>
      <c r="AX272" s="109">
        <v>8</v>
      </c>
      <c r="AY272" s="15" t="s">
        <v>1473</v>
      </c>
      <c r="AZ272" s="109" t="str">
        <f t="shared" si="342"/>
        <v>16</v>
      </c>
      <c r="BA272" s="109" t="str">
        <f t="shared" si="343"/>
        <v>10</v>
      </c>
      <c r="BB272" s="109" t="str">
        <f t="shared" si="344"/>
        <v>26</v>
      </c>
      <c r="BC272" s="109">
        <v>7</v>
      </c>
      <c r="BD272" s="15" t="s">
        <v>1474</v>
      </c>
      <c r="BE272" s="109" t="str">
        <f t="shared" si="336"/>
        <v>37</v>
      </c>
      <c r="BF272" s="109" t="str">
        <f t="shared" si="337"/>
        <v>14</v>
      </c>
      <c r="BG272" s="109" t="str">
        <f t="shared" si="338"/>
        <v>95</v>
      </c>
      <c r="BH272" s="109" t="s">
        <v>22</v>
      </c>
      <c r="BI272" s="25" t="s">
        <v>22</v>
      </c>
      <c r="CD272" s="160"/>
      <c r="CH272" s="160"/>
      <c r="CV272" s="110"/>
      <c r="CZ272" s="110"/>
    </row>
    <row r="273" spans="1:104" s="109" customFormat="1">
      <c r="A273" s="109" t="s">
        <v>1447</v>
      </c>
      <c r="K273" s="171"/>
      <c r="L273" s="110"/>
      <c r="N273" s="131"/>
      <c r="Z273" s="110"/>
      <c r="AE273" s="169"/>
      <c r="AI273" s="110"/>
      <c r="AJ273" s="109" t="s">
        <v>27</v>
      </c>
      <c r="AK273" s="109" t="s">
        <v>1463</v>
      </c>
      <c r="AL273" s="109">
        <v>8</v>
      </c>
      <c r="AM273" s="109" t="s">
        <v>1498</v>
      </c>
      <c r="AN273" s="109" t="s">
        <v>44</v>
      </c>
      <c r="AO273" s="170" t="s">
        <v>78</v>
      </c>
      <c r="AP273" s="170" t="s">
        <v>948</v>
      </c>
      <c r="AQ273" s="109" t="s">
        <v>24</v>
      </c>
      <c r="AR273" s="109" t="s">
        <v>24</v>
      </c>
      <c r="AS273" s="109" t="s">
        <v>1900</v>
      </c>
      <c r="AT273" s="17" t="s">
        <v>62</v>
      </c>
      <c r="AU273" s="86" t="s">
        <v>1890</v>
      </c>
      <c r="AV273" s="11" t="str">
        <f t="shared" si="331"/>
        <v>8</v>
      </c>
      <c r="AW273" s="18" t="str">
        <f t="shared" si="332"/>
        <v>100</v>
      </c>
      <c r="AX273" s="109">
        <v>8</v>
      </c>
      <c r="AY273" s="15" t="s">
        <v>1465</v>
      </c>
      <c r="AZ273" s="109" t="str">
        <f t="shared" ref="AZ273:AZ274" si="345">LEFT(AY273,FIND(" ", AY273)-1)</f>
        <v>13</v>
      </c>
      <c r="BA273" s="109" t="str">
        <f t="shared" ref="BA273:BA274" si="346">MID(LEFT(AY273,FIND("–",AY273)-1),FIND("(",AY273)+1,LEN(AY273))</f>
        <v>12</v>
      </c>
      <c r="BB273" s="109" t="str">
        <f t="shared" ref="BB273:BB274" si="347">MID(LEFT(AY273,FIND(")",AY273)-1),FIND("–",AY273)+1,LEN(AY273))</f>
        <v>13</v>
      </c>
      <c r="BC273" s="109">
        <v>8</v>
      </c>
      <c r="BD273" s="15" t="s">
        <v>1475</v>
      </c>
      <c r="BE273" s="109" t="str">
        <f t="shared" si="336"/>
        <v>2,982</v>
      </c>
      <c r="BF273" s="109" t="str">
        <f t="shared" si="337"/>
        <v>1,762</v>
      </c>
      <c r="BG273" s="109" t="str">
        <f t="shared" si="338"/>
        <v>4,933</v>
      </c>
      <c r="BH273" s="109" t="s">
        <v>22</v>
      </c>
      <c r="BI273" s="25" t="s">
        <v>22</v>
      </c>
      <c r="CD273" s="160"/>
      <c r="CH273" s="160"/>
      <c r="CV273" s="110"/>
      <c r="CZ273" s="110"/>
    </row>
    <row r="274" spans="1:104" s="109" customFormat="1">
      <c r="A274" s="109" t="s">
        <v>1447</v>
      </c>
      <c r="L274" s="110"/>
      <c r="N274" s="131"/>
      <c r="Z274" s="111"/>
      <c r="AE274" s="110"/>
      <c r="AI274" s="110"/>
      <c r="AJ274" s="109" t="s">
        <v>27</v>
      </c>
      <c r="AK274" s="109" t="s">
        <v>1464</v>
      </c>
      <c r="AL274" s="109">
        <v>9</v>
      </c>
      <c r="AM274" s="109" t="s">
        <v>1498</v>
      </c>
      <c r="AN274" s="109" t="s">
        <v>44</v>
      </c>
      <c r="AO274" s="170" t="s">
        <v>78</v>
      </c>
      <c r="AP274" s="170" t="s">
        <v>948</v>
      </c>
      <c r="AQ274" s="109" t="s">
        <v>24</v>
      </c>
      <c r="AR274" s="109" t="s">
        <v>24</v>
      </c>
      <c r="AS274" s="109" t="s">
        <v>1900</v>
      </c>
      <c r="AT274" s="17" t="s">
        <v>62</v>
      </c>
      <c r="AU274" s="86" t="s">
        <v>1896</v>
      </c>
      <c r="AV274" s="11" t="str">
        <f t="shared" si="331"/>
        <v>7</v>
      </c>
      <c r="AW274" s="18" t="str">
        <f t="shared" si="332"/>
        <v>100</v>
      </c>
      <c r="AX274" s="109">
        <v>8</v>
      </c>
      <c r="AY274" s="15" t="s">
        <v>1465</v>
      </c>
      <c r="AZ274" s="109" t="str">
        <f t="shared" si="345"/>
        <v>13</v>
      </c>
      <c r="BA274" s="109" t="str">
        <f t="shared" si="346"/>
        <v>12</v>
      </c>
      <c r="BB274" s="109" t="str">
        <f t="shared" si="347"/>
        <v>13</v>
      </c>
      <c r="BC274" s="109">
        <v>7</v>
      </c>
      <c r="BD274" s="15" t="s">
        <v>1476</v>
      </c>
      <c r="BE274" s="109" t="str">
        <f t="shared" si="336"/>
        <v>1,583</v>
      </c>
      <c r="BF274" s="109" t="str">
        <f t="shared" si="337"/>
        <v>1,089</v>
      </c>
      <c r="BG274" s="109" t="str">
        <f t="shared" si="338"/>
        <v>2,290</v>
      </c>
      <c r="BH274" s="109" t="s">
        <v>22</v>
      </c>
      <c r="BI274" s="25" t="s">
        <v>22</v>
      </c>
      <c r="CD274" s="160"/>
      <c r="CH274" s="160"/>
      <c r="CV274" s="110"/>
      <c r="CZ274" s="110"/>
    </row>
    <row r="275" spans="1:104" s="109" customFormat="1">
      <c r="A275" s="109" t="s">
        <v>1447</v>
      </c>
      <c r="L275" s="110"/>
      <c r="N275" s="131"/>
      <c r="Z275" s="111"/>
      <c r="AE275" s="110"/>
      <c r="AI275" s="110"/>
      <c r="AJ275" s="109" t="s">
        <v>27</v>
      </c>
      <c r="AK275" s="109" t="s">
        <v>1458</v>
      </c>
      <c r="AL275" s="109">
        <v>1</v>
      </c>
      <c r="AM275" s="109" t="s">
        <v>1499</v>
      </c>
      <c r="AN275" s="109" t="s">
        <v>44</v>
      </c>
      <c r="AO275" s="170" t="s">
        <v>78</v>
      </c>
      <c r="AP275" s="170" t="s">
        <v>948</v>
      </c>
      <c r="AQ275" s="109" t="s">
        <v>24</v>
      </c>
      <c r="AR275" s="109" t="s">
        <v>24</v>
      </c>
      <c r="AS275" s="109" t="s">
        <v>1900</v>
      </c>
      <c r="AT275" s="17" t="s">
        <v>62</v>
      </c>
      <c r="AU275" s="86" t="s">
        <v>1893</v>
      </c>
      <c r="AV275" s="11" t="str">
        <f t="shared" si="331"/>
        <v>8</v>
      </c>
      <c r="AW275" s="18" t="str">
        <f t="shared" si="332"/>
        <v>88</v>
      </c>
      <c r="AX275" s="109">
        <v>8</v>
      </c>
      <c r="AY275" s="15" t="s">
        <v>1465</v>
      </c>
      <c r="AZ275" s="109" t="str">
        <f t="shared" ref="AZ275:AZ276" si="348">LEFT(AY275,FIND(" ", AY275)-1)</f>
        <v>13</v>
      </c>
      <c r="BA275" s="109" t="str">
        <f t="shared" ref="BA275:BA276" si="349">MID(LEFT(AY275,FIND("–",AY275)-1),FIND("(",AY275)+1,LEN(AY275))</f>
        <v>12</v>
      </c>
      <c r="BB275" s="109" t="str">
        <f t="shared" ref="BB275:BB276" si="350">MID(LEFT(AY275,FIND(")",AY275)-1),FIND("–",AY275)+1,LEN(AY275))</f>
        <v>13</v>
      </c>
      <c r="BC275" s="109">
        <v>8</v>
      </c>
      <c r="BD275" s="15" t="s">
        <v>1477</v>
      </c>
      <c r="BE275" s="109" t="str">
        <f t="shared" ref="BE275" si="351">LEFT(BD275,FIND(" ", BD275)-1)</f>
        <v>1,079</v>
      </c>
      <c r="BF275" s="109" t="str">
        <f t="shared" ref="BF275" si="352">MID(LEFT(BD275,FIND("–",BD275)-1),FIND("(",BD275)+1,LEN(BD275))</f>
        <v>424</v>
      </c>
      <c r="BG275" s="109" t="str">
        <f t="shared" ref="BG275" si="353">MID(LEFT(BD275,FIND(")",BD275)-1),FIND("–",BD275)+1,LEN(BD275))</f>
        <v>2,732</v>
      </c>
      <c r="BH275" s="109" t="s">
        <v>22</v>
      </c>
      <c r="BI275" s="25" t="s">
        <v>22</v>
      </c>
      <c r="CD275" s="160"/>
      <c r="CH275" s="160"/>
      <c r="CV275" s="110"/>
      <c r="CZ275" s="110"/>
    </row>
    <row r="276" spans="1:104" s="109" customFormat="1">
      <c r="A276" s="109" t="s">
        <v>1447</v>
      </c>
      <c r="L276" s="110"/>
      <c r="N276" s="131"/>
      <c r="Z276" s="111"/>
      <c r="AE276" s="110"/>
      <c r="AI276" s="110"/>
      <c r="AJ276" s="109" t="s">
        <v>27</v>
      </c>
      <c r="AK276" s="109" t="s">
        <v>1462</v>
      </c>
      <c r="AL276" s="109">
        <v>2</v>
      </c>
      <c r="AM276" s="109" t="s">
        <v>1499</v>
      </c>
      <c r="AN276" s="109" t="s">
        <v>44</v>
      </c>
      <c r="AO276" s="170" t="s">
        <v>78</v>
      </c>
      <c r="AP276" s="170" t="s">
        <v>948</v>
      </c>
      <c r="AQ276" s="109" t="s">
        <v>24</v>
      </c>
      <c r="AR276" s="109" t="s">
        <v>24</v>
      </c>
      <c r="AS276" s="109" t="s">
        <v>1900</v>
      </c>
      <c r="AT276" s="17" t="s">
        <v>62</v>
      </c>
      <c r="AU276" s="86" t="s">
        <v>1895</v>
      </c>
      <c r="AV276" s="11" t="str">
        <f t="shared" si="331"/>
        <v>8</v>
      </c>
      <c r="AW276" s="18" t="str">
        <f t="shared" si="332"/>
        <v>75</v>
      </c>
      <c r="AX276" s="109">
        <v>8</v>
      </c>
      <c r="AY276" s="15" t="s">
        <v>1465</v>
      </c>
      <c r="AZ276" s="109" t="str">
        <f t="shared" si="348"/>
        <v>13</v>
      </c>
      <c r="BA276" s="109" t="str">
        <f t="shared" si="349"/>
        <v>12</v>
      </c>
      <c r="BB276" s="109" t="str">
        <f t="shared" si="350"/>
        <v>13</v>
      </c>
      <c r="BC276" s="109">
        <v>8</v>
      </c>
      <c r="BD276" s="15" t="s">
        <v>1478</v>
      </c>
      <c r="BE276" s="109" t="str">
        <f t="shared" ref="BE276:BE290" si="354">LEFT(BD276,FIND(" ", BD276)-1)</f>
        <v>179</v>
      </c>
      <c r="BF276" s="109" t="str">
        <f t="shared" ref="BF276:BF290" si="355">MID(LEFT(BD276,FIND("–",BD276)-1),FIND("(",BD276)+1,LEN(BD276))</f>
        <v>86</v>
      </c>
      <c r="BG276" s="109" t="str">
        <f t="shared" ref="BG276:BG290" si="356">MID(LEFT(BD276,FIND(")",BD276)-1),FIND("–",BD276)+1,LEN(BD276))</f>
        <v>366</v>
      </c>
      <c r="BH276" s="109" t="s">
        <v>22</v>
      </c>
      <c r="BI276" s="25" t="s">
        <v>22</v>
      </c>
      <c r="CD276" s="160"/>
      <c r="CH276" s="160"/>
      <c r="CV276" s="110"/>
      <c r="CZ276" s="110"/>
    </row>
    <row r="277" spans="1:104" s="109" customFormat="1">
      <c r="A277" s="109" t="s">
        <v>1447</v>
      </c>
      <c r="L277" s="110"/>
      <c r="N277" s="131"/>
      <c r="Z277" s="111"/>
      <c r="AE277" s="110"/>
      <c r="AI277" s="110"/>
      <c r="AJ277" s="109" t="s">
        <v>27</v>
      </c>
      <c r="AK277" s="109" t="s">
        <v>1460</v>
      </c>
      <c r="AL277" s="109">
        <v>3</v>
      </c>
      <c r="AM277" s="109" t="s">
        <v>1499</v>
      </c>
      <c r="AN277" s="109" t="s">
        <v>44</v>
      </c>
      <c r="AO277" s="170" t="s">
        <v>78</v>
      </c>
      <c r="AP277" s="170" t="s">
        <v>948</v>
      </c>
      <c r="AQ277" s="109" t="s">
        <v>24</v>
      </c>
      <c r="AR277" s="109" t="s">
        <v>24</v>
      </c>
      <c r="AS277" s="109" t="s">
        <v>1900</v>
      </c>
      <c r="AT277" s="17" t="s">
        <v>62</v>
      </c>
      <c r="AU277" s="86" t="s">
        <v>1890</v>
      </c>
      <c r="AV277" s="11" t="str">
        <f t="shared" si="331"/>
        <v>8</v>
      </c>
      <c r="AW277" s="18" t="str">
        <f t="shared" si="332"/>
        <v>100</v>
      </c>
      <c r="AX277" s="109">
        <v>8</v>
      </c>
      <c r="AY277" s="15" t="s">
        <v>1465</v>
      </c>
      <c r="AZ277" s="109" t="str">
        <f t="shared" ref="AZ277:AZ291" si="357">LEFT(AY277,FIND(" ", AY277)-1)</f>
        <v>13</v>
      </c>
      <c r="BA277" s="109" t="str">
        <f t="shared" ref="BA277:BA291" si="358">MID(LEFT(AY277,FIND("–",AY277)-1),FIND("(",AY277)+1,LEN(AY277))</f>
        <v>12</v>
      </c>
      <c r="BB277" s="109" t="str">
        <f t="shared" ref="BB277:BB291" si="359">MID(LEFT(AY277,FIND(")",AY277)-1),FIND("–",AY277)+1,LEN(AY277))</f>
        <v>13</v>
      </c>
      <c r="BC277" s="109">
        <v>8</v>
      </c>
      <c r="BD277" s="15" t="s">
        <v>1479</v>
      </c>
      <c r="BE277" s="109" t="str">
        <f t="shared" si="354"/>
        <v>2,221</v>
      </c>
      <c r="BF277" s="109" t="str">
        <f t="shared" si="355"/>
        <v>1,260</v>
      </c>
      <c r="BG277" s="109" t="str">
        <f t="shared" si="356"/>
        <v>3,962</v>
      </c>
      <c r="BH277" s="109" t="s">
        <v>22</v>
      </c>
      <c r="BI277" s="25" t="s">
        <v>22</v>
      </c>
      <c r="CD277" s="160"/>
      <c r="CH277" s="160"/>
      <c r="CV277" s="110"/>
      <c r="CZ277" s="110"/>
    </row>
    <row r="278" spans="1:104" s="109" customFormat="1">
      <c r="A278" s="109" t="s">
        <v>1447</v>
      </c>
      <c r="L278" s="110"/>
      <c r="N278" s="131"/>
      <c r="Z278" s="111"/>
      <c r="AE278" s="110"/>
      <c r="AI278" s="110"/>
      <c r="AJ278" s="109" t="s">
        <v>27</v>
      </c>
      <c r="AK278" s="109" t="s">
        <v>1461</v>
      </c>
      <c r="AL278" s="109">
        <v>4</v>
      </c>
      <c r="AM278" s="109" t="s">
        <v>1499</v>
      </c>
      <c r="AN278" s="109" t="s">
        <v>44</v>
      </c>
      <c r="AO278" s="170" t="s">
        <v>78</v>
      </c>
      <c r="AP278" s="170" t="s">
        <v>948</v>
      </c>
      <c r="AQ278" s="109" t="s">
        <v>24</v>
      </c>
      <c r="AR278" s="109" t="s">
        <v>24</v>
      </c>
      <c r="AS278" s="109" t="s">
        <v>1900</v>
      </c>
      <c r="AT278" s="17" t="s">
        <v>62</v>
      </c>
      <c r="AU278" s="86" t="s">
        <v>1896</v>
      </c>
      <c r="AV278" s="11" t="str">
        <f t="shared" si="331"/>
        <v>7</v>
      </c>
      <c r="AW278" s="18" t="str">
        <f t="shared" si="332"/>
        <v>100</v>
      </c>
      <c r="AX278" s="109">
        <v>8</v>
      </c>
      <c r="AY278" s="15" t="s">
        <v>1465</v>
      </c>
      <c r="AZ278" s="109" t="str">
        <f t="shared" si="357"/>
        <v>13</v>
      </c>
      <c r="BA278" s="109" t="str">
        <f t="shared" si="358"/>
        <v>12</v>
      </c>
      <c r="BB278" s="109" t="str">
        <f t="shared" si="359"/>
        <v>13</v>
      </c>
      <c r="BC278" s="109">
        <v>7</v>
      </c>
      <c r="BD278" s="15" t="s">
        <v>1480</v>
      </c>
      <c r="BE278" s="109" t="str">
        <f t="shared" si="354"/>
        <v>330</v>
      </c>
      <c r="BF278" s="109" t="str">
        <f t="shared" si="355"/>
        <v>190</v>
      </c>
      <c r="BG278" s="109" t="str">
        <f t="shared" si="356"/>
        <v>537</v>
      </c>
      <c r="BH278" s="109" t="s">
        <v>22</v>
      </c>
      <c r="BI278" s="25" t="s">
        <v>22</v>
      </c>
      <c r="CD278" s="160"/>
      <c r="CH278" s="160"/>
      <c r="CV278" s="110"/>
      <c r="CZ278" s="110"/>
    </row>
    <row r="279" spans="1:104" s="109" customFormat="1">
      <c r="A279" s="109" t="s">
        <v>1447</v>
      </c>
      <c r="L279" s="110"/>
      <c r="N279" s="131"/>
      <c r="Z279" s="111"/>
      <c r="AE279" s="110"/>
      <c r="AI279" s="110"/>
      <c r="AJ279" s="109" t="s">
        <v>27</v>
      </c>
      <c r="AK279" s="109" t="s">
        <v>1463</v>
      </c>
      <c r="AL279" s="109">
        <v>5</v>
      </c>
      <c r="AM279" s="109" t="s">
        <v>1499</v>
      </c>
      <c r="AN279" s="109" t="s">
        <v>44</v>
      </c>
      <c r="AO279" s="170" t="s">
        <v>78</v>
      </c>
      <c r="AP279" s="170" t="s">
        <v>948</v>
      </c>
      <c r="AQ279" s="109" t="s">
        <v>24</v>
      </c>
      <c r="AR279" s="109" t="s">
        <v>24</v>
      </c>
      <c r="AS279" s="109" t="s">
        <v>1900</v>
      </c>
      <c r="AT279" s="17" t="s">
        <v>62</v>
      </c>
      <c r="AU279" s="86" t="s">
        <v>1890</v>
      </c>
      <c r="AV279" s="11" t="str">
        <f t="shared" si="331"/>
        <v>8</v>
      </c>
      <c r="AW279" s="18" t="str">
        <f t="shared" si="332"/>
        <v>100</v>
      </c>
      <c r="AX279" s="109">
        <v>8</v>
      </c>
      <c r="AY279" s="15" t="s">
        <v>1465</v>
      </c>
      <c r="AZ279" s="109" t="str">
        <f t="shared" si="357"/>
        <v>13</v>
      </c>
      <c r="BA279" s="109" t="str">
        <f t="shared" si="358"/>
        <v>12</v>
      </c>
      <c r="BB279" s="109" t="str">
        <f t="shared" si="359"/>
        <v>13</v>
      </c>
      <c r="BC279" s="109">
        <v>8</v>
      </c>
      <c r="BD279" s="15" t="s">
        <v>1481</v>
      </c>
      <c r="BE279" s="109" t="str">
        <f t="shared" si="354"/>
        <v>2,632</v>
      </c>
      <c r="BF279" s="109" t="str">
        <f t="shared" si="355"/>
        <v>2,141</v>
      </c>
      <c r="BG279" s="109" t="str">
        <f t="shared" si="356"/>
        <v>3,201</v>
      </c>
      <c r="BH279" s="109" t="s">
        <v>22</v>
      </c>
      <c r="BI279" s="25" t="s">
        <v>22</v>
      </c>
      <c r="CD279" s="160"/>
      <c r="CH279" s="160"/>
      <c r="CV279" s="110"/>
      <c r="CZ279" s="110"/>
    </row>
    <row r="280" spans="1:104" s="109" customFormat="1">
      <c r="A280" s="109" t="s">
        <v>1447</v>
      </c>
      <c r="L280" s="110"/>
      <c r="N280" s="131"/>
      <c r="Z280" s="111"/>
      <c r="AE280" s="110"/>
      <c r="AI280" s="110"/>
      <c r="AJ280" s="109" t="s">
        <v>27</v>
      </c>
      <c r="AK280" s="109" t="s">
        <v>1464</v>
      </c>
      <c r="AL280" s="109">
        <v>6</v>
      </c>
      <c r="AM280" s="109" t="s">
        <v>1499</v>
      </c>
      <c r="AN280" s="109" t="s">
        <v>44</v>
      </c>
      <c r="AO280" s="170" t="s">
        <v>78</v>
      </c>
      <c r="AP280" s="170" t="s">
        <v>948</v>
      </c>
      <c r="AQ280" s="109" t="s">
        <v>24</v>
      </c>
      <c r="AR280" s="109" t="s">
        <v>24</v>
      </c>
      <c r="AS280" s="109" t="s">
        <v>1900</v>
      </c>
      <c r="AT280" s="17" t="s">
        <v>62</v>
      </c>
      <c r="AU280" s="86" t="s">
        <v>1893</v>
      </c>
      <c r="AV280" s="11" t="str">
        <f t="shared" si="331"/>
        <v>8</v>
      </c>
      <c r="AW280" s="18" t="str">
        <f t="shared" si="332"/>
        <v>88</v>
      </c>
      <c r="AX280" s="109">
        <v>8</v>
      </c>
      <c r="AY280" s="15" t="s">
        <v>1465</v>
      </c>
      <c r="AZ280" s="109" t="str">
        <f t="shared" si="357"/>
        <v>13</v>
      </c>
      <c r="BA280" s="109" t="str">
        <f t="shared" si="358"/>
        <v>12</v>
      </c>
      <c r="BB280" s="109" t="str">
        <f t="shared" si="359"/>
        <v>13</v>
      </c>
      <c r="BC280" s="109">
        <v>8</v>
      </c>
      <c r="BD280" s="15" t="s">
        <v>1482</v>
      </c>
      <c r="BE280" s="109" t="str">
        <f t="shared" si="354"/>
        <v>521</v>
      </c>
      <c r="BF280" s="109" t="str">
        <f t="shared" si="355"/>
        <v>230</v>
      </c>
      <c r="BG280" s="109" t="str">
        <f t="shared" si="356"/>
        <v>1,179</v>
      </c>
      <c r="BH280" s="109" t="s">
        <v>22</v>
      </c>
      <c r="BI280" s="25" t="s">
        <v>22</v>
      </c>
      <c r="CD280" s="160"/>
      <c r="CH280" s="160"/>
      <c r="CV280" s="110"/>
      <c r="CZ280" s="110"/>
    </row>
    <row r="281" spans="1:104" s="109" customFormat="1">
      <c r="A281" s="109" t="s">
        <v>1447</v>
      </c>
      <c r="L281" s="110"/>
      <c r="N281" s="131"/>
      <c r="Z281" s="111"/>
      <c r="AE281" s="110"/>
      <c r="AI281" s="110"/>
      <c r="AJ281" s="109" t="s">
        <v>27</v>
      </c>
      <c r="AK281" s="109" t="s">
        <v>1457</v>
      </c>
      <c r="AL281" s="109">
        <v>1</v>
      </c>
      <c r="AM281" s="117" t="s">
        <v>1525</v>
      </c>
      <c r="AN281" s="109" t="s">
        <v>1501</v>
      </c>
      <c r="AO281" s="170" t="s">
        <v>419</v>
      </c>
      <c r="AP281" s="170" t="s">
        <v>945</v>
      </c>
      <c r="AQ281" s="109" t="s">
        <v>24</v>
      </c>
      <c r="AR281" s="109" t="s">
        <v>24</v>
      </c>
      <c r="AS281" s="109" t="s">
        <v>1900</v>
      </c>
      <c r="AT281" s="17" t="s">
        <v>62</v>
      </c>
      <c r="AU281" s="86" t="s">
        <v>1892</v>
      </c>
      <c r="AV281" s="11" t="str">
        <f t="shared" si="331"/>
        <v>8</v>
      </c>
      <c r="AW281" s="18" t="str">
        <f t="shared" si="332"/>
        <v>0</v>
      </c>
      <c r="AX281" s="109">
        <v>8</v>
      </c>
      <c r="AY281" s="15" t="s">
        <v>66</v>
      </c>
      <c r="AZ281" s="109" t="str">
        <f t="shared" si="357"/>
        <v>10</v>
      </c>
      <c r="BA281" s="109" t="str">
        <f t="shared" si="358"/>
        <v>10</v>
      </c>
      <c r="BB281" s="109" t="str">
        <f t="shared" si="359"/>
        <v>10</v>
      </c>
      <c r="BC281" s="109">
        <v>8</v>
      </c>
      <c r="BD281" s="15" t="s">
        <v>66</v>
      </c>
      <c r="BE281" s="109" t="str">
        <f t="shared" si="354"/>
        <v>10</v>
      </c>
      <c r="BF281" s="109" t="str">
        <f t="shared" si="355"/>
        <v>10</v>
      </c>
      <c r="BG281" s="109" t="str">
        <f t="shared" si="356"/>
        <v>10</v>
      </c>
      <c r="BH281" s="109" t="s">
        <v>22</v>
      </c>
      <c r="BI281" s="25" t="s">
        <v>22</v>
      </c>
      <c r="CD281" s="160"/>
      <c r="CH281" s="160"/>
      <c r="CV281" s="110"/>
      <c r="CZ281" s="110"/>
    </row>
    <row r="282" spans="1:104" s="109" customFormat="1">
      <c r="A282" s="109" t="s">
        <v>1447</v>
      </c>
      <c r="L282" s="110"/>
      <c r="N282" s="131"/>
      <c r="Z282" s="111"/>
      <c r="AE282" s="110"/>
      <c r="AI282" s="110"/>
      <c r="AJ282" s="109" t="s">
        <v>27</v>
      </c>
      <c r="AK282" s="109" t="s">
        <v>1458</v>
      </c>
      <c r="AL282" s="109">
        <v>2</v>
      </c>
      <c r="AM282" s="117" t="s">
        <v>1525</v>
      </c>
      <c r="AN282" s="109" t="s">
        <v>1501</v>
      </c>
      <c r="AO282" s="170" t="s">
        <v>419</v>
      </c>
      <c r="AP282" s="170" t="s">
        <v>945</v>
      </c>
      <c r="AQ282" s="109" t="s">
        <v>24</v>
      </c>
      <c r="AR282" s="109" t="s">
        <v>24</v>
      </c>
      <c r="AS282" s="109" t="s">
        <v>1900</v>
      </c>
      <c r="AT282" s="17" t="s">
        <v>62</v>
      </c>
      <c r="AU282" s="86" t="s">
        <v>1890</v>
      </c>
      <c r="AV282" s="11" t="str">
        <f t="shared" si="331"/>
        <v>8</v>
      </c>
      <c r="AW282" s="18" t="str">
        <f t="shared" si="332"/>
        <v>100</v>
      </c>
      <c r="AX282" s="109">
        <v>8</v>
      </c>
      <c r="AY282" s="15" t="s">
        <v>66</v>
      </c>
      <c r="AZ282" s="109" t="str">
        <f t="shared" si="357"/>
        <v>10</v>
      </c>
      <c r="BA282" s="109" t="str">
        <f t="shared" si="358"/>
        <v>10</v>
      </c>
      <c r="BB282" s="109" t="str">
        <f t="shared" si="359"/>
        <v>10</v>
      </c>
      <c r="BC282" s="109">
        <v>8</v>
      </c>
      <c r="BD282" s="15" t="s">
        <v>1483</v>
      </c>
      <c r="BE282" s="109" t="str">
        <f t="shared" si="354"/>
        <v>761</v>
      </c>
      <c r="BF282" s="109" t="str">
        <f t="shared" si="355"/>
        <v>302</v>
      </c>
      <c r="BG282" s="109" t="str">
        <f t="shared" si="356"/>
        <v>1,922</v>
      </c>
      <c r="BH282" s="109" t="s">
        <v>22</v>
      </c>
      <c r="BI282" s="25" t="s">
        <v>22</v>
      </c>
      <c r="CD282" s="160"/>
      <c r="CH282" s="160"/>
      <c r="CV282" s="110"/>
      <c r="CZ282" s="110"/>
    </row>
    <row r="283" spans="1:104" s="109" customFormat="1">
      <c r="A283" s="109" t="s">
        <v>1447</v>
      </c>
      <c r="L283" s="110"/>
      <c r="N283" s="131"/>
      <c r="Z283" s="111"/>
      <c r="AE283" s="110"/>
      <c r="AI283" s="110"/>
      <c r="AJ283" s="109" t="s">
        <v>27</v>
      </c>
      <c r="AK283" s="109" t="s">
        <v>1462</v>
      </c>
      <c r="AL283" s="109">
        <v>3</v>
      </c>
      <c r="AM283" s="117" t="s">
        <v>1525</v>
      </c>
      <c r="AN283" s="109" t="s">
        <v>1501</v>
      </c>
      <c r="AO283" s="170" t="s">
        <v>419</v>
      </c>
      <c r="AP283" s="170" t="s">
        <v>945</v>
      </c>
      <c r="AQ283" s="109" t="s">
        <v>24</v>
      </c>
      <c r="AR283" s="109" t="s">
        <v>24</v>
      </c>
      <c r="AS283" s="109" t="s">
        <v>1900</v>
      </c>
      <c r="AT283" s="17" t="s">
        <v>62</v>
      </c>
      <c r="AU283" s="86" t="s">
        <v>1890</v>
      </c>
      <c r="AV283" s="11" t="str">
        <f t="shared" si="331"/>
        <v>8</v>
      </c>
      <c r="AW283" s="18" t="str">
        <f t="shared" si="332"/>
        <v>100</v>
      </c>
      <c r="AX283" s="109">
        <v>8</v>
      </c>
      <c r="AY283" s="15" t="s">
        <v>66</v>
      </c>
      <c r="AZ283" s="109" t="str">
        <f t="shared" si="357"/>
        <v>10</v>
      </c>
      <c r="BA283" s="109" t="str">
        <f t="shared" si="358"/>
        <v>10</v>
      </c>
      <c r="BB283" s="109" t="str">
        <f t="shared" si="359"/>
        <v>10</v>
      </c>
      <c r="BC283" s="109">
        <v>8</v>
      </c>
      <c r="BD283" s="15" t="s">
        <v>1484</v>
      </c>
      <c r="BE283" s="109" t="str">
        <f t="shared" si="354"/>
        <v>207</v>
      </c>
      <c r="BF283" s="109" t="str">
        <f t="shared" si="355"/>
        <v>70</v>
      </c>
      <c r="BG283" s="109" t="str">
        <f t="shared" si="356"/>
        <v>598</v>
      </c>
      <c r="BH283" s="109" t="s">
        <v>22</v>
      </c>
      <c r="BI283" s="25" t="s">
        <v>22</v>
      </c>
      <c r="CD283" s="160"/>
      <c r="CH283" s="160"/>
      <c r="CV283" s="110"/>
      <c r="CZ283" s="110"/>
    </row>
    <row r="284" spans="1:104" s="109" customFormat="1">
      <c r="A284" s="109" t="s">
        <v>1447</v>
      </c>
      <c r="L284" s="110"/>
      <c r="N284" s="131"/>
      <c r="Z284" s="111"/>
      <c r="AE284" s="110"/>
      <c r="AI284" s="110"/>
      <c r="AJ284" s="109" t="s">
        <v>27</v>
      </c>
      <c r="AK284" s="109" t="s">
        <v>1459</v>
      </c>
      <c r="AL284" s="109">
        <v>4</v>
      </c>
      <c r="AM284" s="117" t="s">
        <v>1525</v>
      </c>
      <c r="AN284" s="109" t="s">
        <v>1501</v>
      </c>
      <c r="AO284" s="170" t="s">
        <v>419</v>
      </c>
      <c r="AP284" s="170" t="s">
        <v>945</v>
      </c>
      <c r="AQ284" s="109" t="s">
        <v>24</v>
      </c>
      <c r="AR284" s="109" t="s">
        <v>24</v>
      </c>
      <c r="AS284" s="109" t="s">
        <v>1900</v>
      </c>
      <c r="AT284" s="17" t="s">
        <v>62</v>
      </c>
      <c r="AU284" s="86" t="s">
        <v>1892</v>
      </c>
      <c r="AV284" s="11" t="str">
        <f t="shared" si="331"/>
        <v>8</v>
      </c>
      <c r="AW284" s="18" t="str">
        <f t="shared" si="332"/>
        <v>0</v>
      </c>
      <c r="AX284" s="109">
        <v>8</v>
      </c>
      <c r="AY284" s="15" t="s">
        <v>66</v>
      </c>
      <c r="AZ284" s="109" t="str">
        <f t="shared" si="357"/>
        <v>10</v>
      </c>
      <c r="BA284" s="109" t="str">
        <f t="shared" si="358"/>
        <v>10</v>
      </c>
      <c r="BB284" s="109" t="str">
        <f t="shared" si="359"/>
        <v>10</v>
      </c>
      <c r="BC284" s="109">
        <v>8</v>
      </c>
      <c r="BD284" s="15" t="s">
        <v>1485</v>
      </c>
      <c r="BE284" s="109" t="str">
        <f t="shared" si="354"/>
        <v>12</v>
      </c>
      <c r="BF284" s="109" t="str">
        <f t="shared" si="355"/>
        <v>10</v>
      </c>
      <c r="BG284" s="109" t="str">
        <f t="shared" si="356"/>
        <v>18</v>
      </c>
      <c r="BH284" s="109" t="s">
        <v>22</v>
      </c>
      <c r="BI284" s="25" t="s">
        <v>22</v>
      </c>
      <c r="CD284" s="160"/>
      <c r="CH284" s="160"/>
      <c r="CV284" s="110"/>
      <c r="CZ284" s="110"/>
    </row>
    <row r="285" spans="1:104" s="109" customFormat="1">
      <c r="A285" s="109" t="s">
        <v>1447</v>
      </c>
      <c r="L285" s="110"/>
      <c r="N285" s="131"/>
      <c r="Z285" s="111"/>
      <c r="AE285" s="110"/>
      <c r="AI285" s="110"/>
      <c r="AJ285" s="109" t="s">
        <v>27</v>
      </c>
      <c r="AK285" s="109" t="s">
        <v>1460</v>
      </c>
      <c r="AL285" s="109">
        <v>5</v>
      </c>
      <c r="AM285" s="117" t="s">
        <v>1525</v>
      </c>
      <c r="AN285" s="109" t="s">
        <v>1501</v>
      </c>
      <c r="AO285" s="170" t="s">
        <v>419</v>
      </c>
      <c r="AP285" s="170" t="s">
        <v>945</v>
      </c>
      <c r="AQ285" s="109" t="s">
        <v>24</v>
      </c>
      <c r="AR285" s="109" t="s">
        <v>24</v>
      </c>
      <c r="AS285" s="109" t="s">
        <v>1900</v>
      </c>
      <c r="AT285" s="17" t="s">
        <v>62</v>
      </c>
      <c r="AU285" s="86" t="s">
        <v>1890</v>
      </c>
      <c r="AV285" s="11" t="str">
        <f t="shared" si="331"/>
        <v>8</v>
      </c>
      <c r="AW285" s="18" t="str">
        <f t="shared" si="332"/>
        <v>100</v>
      </c>
      <c r="AX285" s="109">
        <v>8</v>
      </c>
      <c r="AY285" s="15" t="s">
        <v>66</v>
      </c>
      <c r="AZ285" s="109" t="str">
        <f t="shared" si="357"/>
        <v>10</v>
      </c>
      <c r="BA285" s="109" t="str">
        <f t="shared" si="358"/>
        <v>10</v>
      </c>
      <c r="BB285" s="109" t="str">
        <f t="shared" si="359"/>
        <v>10</v>
      </c>
      <c r="BC285" s="109">
        <v>8</v>
      </c>
      <c r="BD285" s="15" t="s">
        <v>1486</v>
      </c>
      <c r="BE285" s="109" t="str">
        <f t="shared" si="354"/>
        <v>1,174</v>
      </c>
      <c r="BF285" s="109" t="str">
        <f t="shared" si="355"/>
        <v>804</v>
      </c>
      <c r="BG285" s="109" t="str">
        <f t="shared" si="356"/>
        <v>1,697</v>
      </c>
      <c r="BH285" s="109" t="s">
        <v>22</v>
      </c>
      <c r="BI285" s="25" t="s">
        <v>22</v>
      </c>
      <c r="CD285" s="160"/>
      <c r="CH285" s="160"/>
      <c r="CV285" s="110"/>
      <c r="CZ285" s="110"/>
    </row>
    <row r="286" spans="1:104" s="109" customFormat="1">
      <c r="A286" s="109" t="s">
        <v>1447</v>
      </c>
      <c r="L286" s="110"/>
      <c r="N286" s="131"/>
      <c r="Z286" s="111"/>
      <c r="AE286" s="110"/>
      <c r="AI286" s="110"/>
      <c r="AJ286" s="109" t="s">
        <v>27</v>
      </c>
      <c r="AK286" s="109" t="s">
        <v>1461</v>
      </c>
      <c r="AL286" s="109">
        <v>6</v>
      </c>
      <c r="AM286" s="117" t="s">
        <v>1525</v>
      </c>
      <c r="AN286" s="109" t="s">
        <v>1501</v>
      </c>
      <c r="AO286" s="170" t="s">
        <v>419</v>
      </c>
      <c r="AP286" s="170" t="s">
        <v>945</v>
      </c>
      <c r="AQ286" s="109" t="s">
        <v>24</v>
      </c>
      <c r="AR286" s="109" t="s">
        <v>24</v>
      </c>
      <c r="AS286" s="109" t="s">
        <v>1900</v>
      </c>
      <c r="AT286" s="17" t="s">
        <v>62</v>
      </c>
      <c r="AU286" s="86" t="s">
        <v>1893</v>
      </c>
      <c r="AV286" s="11" t="str">
        <f t="shared" si="331"/>
        <v>8</v>
      </c>
      <c r="AW286" s="18" t="str">
        <f t="shared" si="332"/>
        <v>88</v>
      </c>
      <c r="AX286" s="109">
        <v>8</v>
      </c>
      <c r="AY286" s="15" t="s">
        <v>66</v>
      </c>
      <c r="AZ286" s="109" t="str">
        <f t="shared" si="357"/>
        <v>10</v>
      </c>
      <c r="BA286" s="109" t="str">
        <f t="shared" si="358"/>
        <v>10</v>
      </c>
      <c r="BB286" s="109" t="str">
        <f t="shared" si="359"/>
        <v>10</v>
      </c>
      <c r="BC286" s="109">
        <v>8</v>
      </c>
      <c r="BD286" s="15" t="s">
        <v>1487</v>
      </c>
      <c r="BE286" s="109" t="str">
        <f t="shared" si="354"/>
        <v>453</v>
      </c>
      <c r="BF286" s="109" t="str">
        <f t="shared" si="355"/>
        <v>117</v>
      </c>
      <c r="BG286" s="109" t="str">
        <f t="shared" si="356"/>
        <v>1,751</v>
      </c>
      <c r="BH286" s="109" t="s">
        <v>22</v>
      </c>
      <c r="BI286" s="25" t="s">
        <v>22</v>
      </c>
      <c r="CD286" s="160"/>
      <c r="CH286" s="160"/>
      <c r="CV286" s="110"/>
      <c r="CZ286" s="110"/>
    </row>
    <row r="287" spans="1:104" s="109" customFormat="1">
      <c r="A287" s="109" t="s">
        <v>1447</v>
      </c>
      <c r="L287" s="110"/>
      <c r="N287" s="131"/>
      <c r="Z287" s="111"/>
      <c r="AE287" s="110"/>
      <c r="AI287" s="110"/>
      <c r="AJ287" s="109" t="s">
        <v>27</v>
      </c>
      <c r="AK287" s="109" t="s">
        <v>536</v>
      </c>
      <c r="AL287" s="109">
        <v>7</v>
      </c>
      <c r="AM287" s="117" t="s">
        <v>1525</v>
      </c>
      <c r="AN287" s="109" t="s">
        <v>1501</v>
      </c>
      <c r="AO287" s="170" t="s">
        <v>419</v>
      </c>
      <c r="AP287" s="170" t="s">
        <v>945</v>
      </c>
      <c r="AQ287" s="109" t="s">
        <v>24</v>
      </c>
      <c r="AR287" s="109" t="s">
        <v>24</v>
      </c>
      <c r="AS287" s="109" t="s">
        <v>1900</v>
      </c>
      <c r="AT287" s="17" t="s">
        <v>62</v>
      </c>
      <c r="AU287" s="86" t="s">
        <v>1897</v>
      </c>
      <c r="AV287" s="11" t="str">
        <f t="shared" si="331"/>
        <v>7</v>
      </c>
      <c r="AW287" s="18" t="str">
        <f t="shared" si="332"/>
        <v>0</v>
      </c>
      <c r="AX287" s="109">
        <v>8</v>
      </c>
      <c r="AY287" s="15" t="s">
        <v>66</v>
      </c>
      <c r="AZ287" s="109" t="str">
        <f t="shared" si="357"/>
        <v>10</v>
      </c>
      <c r="BA287" s="109" t="str">
        <f t="shared" si="358"/>
        <v>10</v>
      </c>
      <c r="BB287" s="109" t="str">
        <f t="shared" si="359"/>
        <v>10</v>
      </c>
      <c r="BC287" s="109">
        <v>7</v>
      </c>
      <c r="BD287" s="15" t="s">
        <v>1488</v>
      </c>
      <c r="BE287" s="109" t="str">
        <f t="shared" si="354"/>
        <v>15</v>
      </c>
      <c r="BF287" s="109" t="str">
        <f t="shared" si="355"/>
        <v>10</v>
      </c>
      <c r="BG287" s="109" t="str">
        <f t="shared" si="356"/>
        <v>25</v>
      </c>
      <c r="BH287" s="109" t="s">
        <v>22</v>
      </c>
      <c r="BI287" s="25" t="s">
        <v>22</v>
      </c>
      <c r="CD287" s="160"/>
      <c r="CH287" s="160"/>
      <c r="CV287" s="110"/>
      <c r="CZ287" s="110"/>
    </row>
    <row r="288" spans="1:104" s="109" customFormat="1">
      <c r="A288" s="109" t="s">
        <v>1447</v>
      </c>
      <c r="L288" s="110"/>
      <c r="N288" s="131"/>
      <c r="Z288" s="111"/>
      <c r="AE288" s="110"/>
      <c r="AI288" s="110"/>
      <c r="AJ288" s="109" t="s">
        <v>27</v>
      </c>
      <c r="AK288" s="109" t="s">
        <v>1463</v>
      </c>
      <c r="AL288" s="109">
        <v>8</v>
      </c>
      <c r="AM288" s="117" t="s">
        <v>1525</v>
      </c>
      <c r="AN288" s="109" t="s">
        <v>1501</v>
      </c>
      <c r="AO288" s="170" t="s">
        <v>419</v>
      </c>
      <c r="AP288" s="170" t="s">
        <v>945</v>
      </c>
      <c r="AQ288" s="109" t="s">
        <v>24</v>
      </c>
      <c r="AR288" s="109" t="s">
        <v>24</v>
      </c>
      <c r="AS288" s="109" t="s">
        <v>1900</v>
      </c>
      <c r="AT288" s="17" t="s">
        <v>62</v>
      </c>
      <c r="AU288" s="86" t="s">
        <v>1890</v>
      </c>
      <c r="AV288" s="11" t="str">
        <f t="shared" si="331"/>
        <v>8</v>
      </c>
      <c r="AW288" s="18" t="str">
        <f t="shared" si="332"/>
        <v>100</v>
      </c>
      <c r="AX288" s="109">
        <v>8</v>
      </c>
      <c r="AY288" s="15" t="s">
        <v>66</v>
      </c>
      <c r="AZ288" s="109" t="str">
        <f t="shared" si="357"/>
        <v>10</v>
      </c>
      <c r="BA288" s="109" t="str">
        <f t="shared" si="358"/>
        <v>10</v>
      </c>
      <c r="BB288" s="109" t="str">
        <f t="shared" si="359"/>
        <v>10</v>
      </c>
      <c r="BC288" s="109">
        <v>8</v>
      </c>
      <c r="BD288" s="15" t="s">
        <v>1489</v>
      </c>
      <c r="BE288" s="109" t="str">
        <f t="shared" si="354"/>
        <v>1,522</v>
      </c>
      <c r="BF288" s="109" t="str">
        <f t="shared" si="355"/>
        <v>545</v>
      </c>
      <c r="BG288" s="109" t="str">
        <f t="shared" si="356"/>
        <v>4,250</v>
      </c>
      <c r="BH288" s="109" t="s">
        <v>22</v>
      </c>
      <c r="BI288" s="25" t="s">
        <v>22</v>
      </c>
      <c r="CD288" s="160"/>
      <c r="CH288" s="160"/>
      <c r="CV288" s="110"/>
      <c r="CZ288" s="110"/>
    </row>
    <row r="289" spans="1:105" s="109" customFormat="1">
      <c r="A289" s="109" t="s">
        <v>1447</v>
      </c>
      <c r="L289" s="110"/>
      <c r="N289" s="131"/>
      <c r="Z289" s="111"/>
      <c r="AE289" s="110"/>
      <c r="AI289" s="110"/>
      <c r="AJ289" s="109" t="s">
        <v>27</v>
      </c>
      <c r="AK289" s="109" t="s">
        <v>1464</v>
      </c>
      <c r="AL289" s="109">
        <v>9</v>
      </c>
      <c r="AM289" s="117" t="s">
        <v>1525</v>
      </c>
      <c r="AN289" s="109" t="s">
        <v>1501</v>
      </c>
      <c r="AO289" s="170" t="s">
        <v>419</v>
      </c>
      <c r="AP289" s="170" t="s">
        <v>945</v>
      </c>
      <c r="AQ289" s="109" t="s">
        <v>24</v>
      </c>
      <c r="AR289" s="109" t="s">
        <v>24</v>
      </c>
      <c r="AS289" s="109" t="s">
        <v>1900</v>
      </c>
      <c r="AT289" s="17" t="s">
        <v>62</v>
      </c>
      <c r="AU289" s="86" t="s">
        <v>1896</v>
      </c>
      <c r="AV289" s="11" t="str">
        <f t="shared" si="331"/>
        <v>7</v>
      </c>
      <c r="AW289" s="18" t="str">
        <f t="shared" si="332"/>
        <v>100</v>
      </c>
      <c r="AX289" s="109">
        <v>8</v>
      </c>
      <c r="AY289" s="15" t="s">
        <v>66</v>
      </c>
      <c r="AZ289" s="109" t="str">
        <f t="shared" si="357"/>
        <v>10</v>
      </c>
      <c r="BA289" s="109" t="str">
        <f t="shared" si="358"/>
        <v>10</v>
      </c>
      <c r="BB289" s="109" t="str">
        <f t="shared" si="359"/>
        <v>10</v>
      </c>
      <c r="BC289" s="109">
        <v>7</v>
      </c>
      <c r="BD289" s="15" t="s">
        <v>1490</v>
      </c>
      <c r="BE289" s="109" t="str">
        <f t="shared" si="354"/>
        <v>1,159</v>
      </c>
      <c r="BF289" s="109" t="str">
        <f t="shared" si="355"/>
        <v>381</v>
      </c>
      <c r="BG289" s="109" t="str">
        <f t="shared" si="356"/>
        <v>3,418</v>
      </c>
      <c r="BH289" s="109" t="s">
        <v>22</v>
      </c>
      <c r="BI289" s="25" t="s">
        <v>22</v>
      </c>
      <c r="CD289" s="160"/>
      <c r="CH289" s="160"/>
      <c r="CV289" s="110"/>
      <c r="CZ289" s="110"/>
    </row>
    <row r="290" spans="1:105" s="109" customFormat="1">
      <c r="A290" s="109" t="s">
        <v>1447</v>
      </c>
      <c r="L290" s="110"/>
      <c r="N290" s="131"/>
      <c r="Z290" s="111"/>
      <c r="AE290" s="110"/>
      <c r="AI290" s="110"/>
      <c r="AJ290" s="109" t="s">
        <v>27</v>
      </c>
      <c r="AK290" s="109" t="s">
        <v>1458</v>
      </c>
      <c r="AL290" s="109">
        <v>1</v>
      </c>
      <c r="AM290" s="117" t="s">
        <v>1526</v>
      </c>
      <c r="AN290" s="109" t="s">
        <v>1501</v>
      </c>
      <c r="AO290" s="170" t="s">
        <v>419</v>
      </c>
      <c r="AP290" s="170" t="s">
        <v>945</v>
      </c>
      <c r="AQ290" s="109" t="s">
        <v>24</v>
      </c>
      <c r="AR290" s="109" t="s">
        <v>24</v>
      </c>
      <c r="AS290" s="109" t="s">
        <v>1900</v>
      </c>
      <c r="AT290" s="17" t="s">
        <v>62</v>
      </c>
      <c r="AU290" s="86" t="s">
        <v>1893</v>
      </c>
      <c r="AV290" s="11" t="str">
        <f t="shared" si="331"/>
        <v>8</v>
      </c>
      <c r="AW290" s="18" t="str">
        <f t="shared" si="332"/>
        <v>88</v>
      </c>
      <c r="AX290" s="109">
        <v>8</v>
      </c>
      <c r="AY290" s="15" t="s">
        <v>66</v>
      </c>
      <c r="AZ290" s="109" t="str">
        <f t="shared" si="357"/>
        <v>10</v>
      </c>
      <c r="BA290" s="109" t="str">
        <f t="shared" si="358"/>
        <v>10</v>
      </c>
      <c r="BB290" s="109" t="str">
        <f t="shared" si="359"/>
        <v>10</v>
      </c>
      <c r="BC290" s="109">
        <v>8</v>
      </c>
      <c r="BD290" s="15" t="s">
        <v>1492</v>
      </c>
      <c r="BE290" s="109" t="str">
        <f t="shared" si="354"/>
        <v>494</v>
      </c>
      <c r="BF290" s="109" t="str">
        <f t="shared" si="355"/>
        <v>110</v>
      </c>
      <c r="BG290" s="109" t="str">
        <f t="shared" si="356"/>
        <v>2,329</v>
      </c>
      <c r="BH290" s="109" t="s">
        <v>22</v>
      </c>
      <c r="BI290" s="25" t="s">
        <v>22</v>
      </c>
      <c r="CD290" s="160"/>
      <c r="CH290" s="160"/>
      <c r="CV290" s="110"/>
      <c r="CZ290" s="110"/>
    </row>
    <row r="291" spans="1:105" s="109" customFormat="1">
      <c r="A291" s="109" t="s">
        <v>1447</v>
      </c>
      <c r="L291" s="110"/>
      <c r="N291" s="131"/>
      <c r="Z291" s="111"/>
      <c r="AE291" s="110"/>
      <c r="AI291" s="110"/>
      <c r="AJ291" s="109" t="s">
        <v>27</v>
      </c>
      <c r="AK291" s="109" t="s">
        <v>1462</v>
      </c>
      <c r="AL291" s="109">
        <v>2</v>
      </c>
      <c r="AM291" s="117" t="s">
        <v>1526</v>
      </c>
      <c r="AN291" s="109" t="s">
        <v>1501</v>
      </c>
      <c r="AO291" s="170" t="s">
        <v>419</v>
      </c>
      <c r="AP291" s="170" t="s">
        <v>945</v>
      </c>
      <c r="AQ291" s="109" t="s">
        <v>24</v>
      </c>
      <c r="AR291" s="109" t="s">
        <v>24</v>
      </c>
      <c r="AS291" s="109" t="s">
        <v>1900</v>
      </c>
      <c r="AT291" s="17" t="s">
        <v>62</v>
      </c>
      <c r="AU291" s="86" t="s">
        <v>1898</v>
      </c>
      <c r="AV291" s="11" t="str">
        <f t="shared" si="331"/>
        <v>8</v>
      </c>
      <c r="AW291" s="18" t="str">
        <f t="shared" si="332"/>
        <v>50</v>
      </c>
      <c r="AX291" s="109">
        <v>8</v>
      </c>
      <c r="AY291" s="15" t="s">
        <v>1491</v>
      </c>
      <c r="AZ291" s="109" t="str">
        <f t="shared" si="357"/>
        <v>11</v>
      </c>
      <c r="BA291" s="109" t="str">
        <f t="shared" si="358"/>
        <v>10</v>
      </c>
      <c r="BB291" s="109" t="str">
        <f t="shared" si="359"/>
        <v>13</v>
      </c>
      <c r="BC291" s="109">
        <v>8</v>
      </c>
      <c r="BD291" s="15" t="s">
        <v>1493</v>
      </c>
      <c r="BE291" s="109" t="str">
        <f t="shared" ref="BE291:BE294" si="360">LEFT(BD291,FIND(" ", BD291)-1)</f>
        <v>48</v>
      </c>
      <c r="BF291" s="109" t="str">
        <f t="shared" ref="BF291:BF294" si="361">MID(LEFT(BD291,FIND("–",BD291)-1),FIND("(",BD291)+1,LEN(BD291))</f>
        <v>15</v>
      </c>
      <c r="BG291" s="109" t="str">
        <f t="shared" ref="BG291:BG294" si="362">MID(LEFT(BD291,FIND(")",BD291)-1),FIND("–",BD291)+1,LEN(BD291))</f>
        <v>159</v>
      </c>
      <c r="BH291" s="109" t="s">
        <v>22</v>
      </c>
      <c r="BI291" s="25" t="s">
        <v>22</v>
      </c>
      <c r="CD291" s="160"/>
      <c r="CH291" s="160"/>
      <c r="CV291" s="110"/>
      <c r="CZ291" s="110"/>
    </row>
    <row r="292" spans="1:105" s="109" customFormat="1">
      <c r="A292" s="109" t="s">
        <v>1447</v>
      </c>
      <c r="L292" s="110"/>
      <c r="N292" s="131"/>
      <c r="Z292" s="111"/>
      <c r="AE292" s="110"/>
      <c r="AI292" s="110"/>
      <c r="AJ292" s="109" t="s">
        <v>27</v>
      </c>
      <c r="AK292" s="109" t="s">
        <v>1460</v>
      </c>
      <c r="AL292" s="109">
        <v>3</v>
      </c>
      <c r="AM292" s="117" t="s">
        <v>1526</v>
      </c>
      <c r="AN292" s="109" t="s">
        <v>1501</v>
      </c>
      <c r="AO292" s="170" t="s">
        <v>419</v>
      </c>
      <c r="AP292" s="170" t="s">
        <v>945</v>
      </c>
      <c r="AQ292" s="109" t="s">
        <v>24</v>
      </c>
      <c r="AR292" s="109" t="s">
        <v>24</v>
      </c>
      <c r="AS292" s="109" t="s">
        <v>1900</v>
      </c>
      <c r="AT292" s="17" t="s">
        <v>62</v>
      </c>
      <c r="AU292" s="86" t="s">
        <v>1890</v>
      </c>
      <c r="AV292" s="11" t="str">
        <f t="shared" si="331"/>
        <v>8</v>
      </c>
      <c r="AW292" s="18" t="str">
        <f t="shared" si="332"/>
        <v>100</v>
      </c>
      <c r="AX292" s="109">
        <v>8</v>
      </c>
      <c r="AY292" s="15" t="s">
        <v>66</v>
      </c>
      <c r="AZ292" s="109" t="str">
        <f t="shared" ref="AZ292:AZ295" si="363">LEFT(AY292,FIND(" ", AY292)-1)</f>
        <v>10</v>
      </c>
      <c r="BA292" s="109" t="str">
        <f t="shared" ref="BA292:BA295" si="364">MID(LEFT(AY292,FIND("–",AY292)-1),FIND("(",AY292)+1,LEN(AY292))</f>
        <v>10</v>
      </c>
      <c r="BB292" s="109" t="str">
        <f t="shared" ref="BB292:BB295" si="365">MID(LEFT(AY292,FIND(")",AY292)-1),FIND("–",AY292)+1,LEN(AY292))</f>
        <v>10</v>
      </c>
      <c r="BC292" s="109">
        <v>8</v>
      </c>
      <c r="BD292" s="15" t="s">
        <v>1494</v>
      </c>
      <c r="BE292" s="109" t="str">
        <f t="shared" si="360"/>
        <v>1,396</v>
      </c>
      <c r="BF292" s="109" t="str">
        <f t="shared" si="361"/>
        <v>484</v>
      </c>
      <c r="BG292" s="109" t="str">
        <f t="shared" si="362"/>
        <v>4,339</v>
      </c>
      <c r="BH292" s="109" t="s">
        <v>22</v>
      </c>
      <c r="BI292" s="25" t="s">
        <v>22</v>
      </c>
      <c r="CD292" s="160"/>
      <c r="CH292" s="160"/>
      <c r="CV292" s="110"/>
      <c r="CZ292" s="110"/>
    </row>
    <row r="293" spans="1:105" s="109" customFormat="1">
      <c r="A293" s="109" t="s">
        <v>1447</v>
      </c>
      <c r="L293" s="110"/>
      <c r="N293" s="131"/>
      <c r="Z293" s="111"/>
      <c r="AE293" s="110"/>
      <c r="AI293" s="110"/>
      <c r="AJ293" s="109" t="s">
        <v>27</v>
      </c>
      <c r="AK293" s="109" t="s">
        <v>1461</v>
      </c>
      <c r="AL293" s="109">
        <v>4</v>
      </c>
      <c r="AM293" s="117" t="s">
        <v>1526</v>
      </c>
      <c r="AN293" s="109" t="s">
        <v>1501</v>
      </c>
      <c r="AO293" s="170" t="s">
        <v>419</v>
      </c>
      <c r="AP293" s="170" t="s">
        <v>945</v>
      </c>
      <c r="AQ293" s="109" t="s">
        <v>24</v>
      </c>
      <c r="AR293" s="109" t="s">
        <v>24</v>
      </c>
      <c r="AS293" s="109" t="s">
        <v>1900</v>
      </c>
      <c r="AT293" s="17" t="s">
        <v>62</v>
      </c>
      <c r="AU293" s="86" t="s">
        <v>1899</v>
      </c>
      <c r="AV293" s="11" t="str">
        <f t="shared" si="331"/>
        <v>7</v>
      </c>
      <c r="AW293" s="18" t="str">
        <f t="shared" si="332"/>
        <v>86</v>
      </c>
      <c r="AX293" s="109">
        <v>8</v>
      </c>
      <c r="AY293" s="15" t="s">
        <v>66</v>
      </c>
      <c r="AZ293" s="109" t="str">
        <f t="shared" si="363"/>
        <v>10</v>
      </c>
      <c r="BA293" s="109" t="str">
        <f t="shared" si="364"/>
        <v>10</v>
      </c>
      <c r="BB293" s="109" t="str">
        <f t="shared" si="365"/>
        <v>10</v>
      </c>
      <c r="BC293" s="109">
        <v>7</v>
      </c>
      <c r="BD293" s="15" t="s">
        <v>1495</v>
      </c>
      <c r="BE293" s="109" t="str">
        <f t="shared" si="360"/>
        <v>195</v>
      </c>
      <c r="BF293" s="109" t="str">
        <f t="shared" si="361"/>
        <v>78</v>
      </c>
      <c r="BG293" s="109" t="str">
        <f t="shared" si="362"/>
        <v>507</v>
      </c>
      <c r="BH293" s="109" t="s">
        <v>22</v>
      </c>
      <c r="BI293" s="25" t="s">
        <v>22</v>
      </c>
      <c r="CD293" s="160"/>
      <c r="CH293" s="160"/>
      <c r="CV293" s="110"/>
      <c r="CZ293" s="110"/>
    </row>
    <row r="294" spans="1:105" s="109" customFormat="1">
      <c r="A294" s="109" t="s">
        <v>1447</v>
      </c>
      <c r="L294" s="110"/>
      <c r="N294" s="131"/>
      <c r="Z294" s="111"/>
      <c r="AE294" s="110"/>
      <c r="AI294" s="110"/>
      <c r="AJ294" s="109" t="s">
        <v>27</v>
      </c>
      <c r="AK294" s="109" t="s">
        <v>1463</v>
      </c>
      <c r="AL294" s="109">
        <v>5</v>
      </c>
      <c r="AM294" s="117" t="s">
        <v>1526</v>
      </c>
      <c r="AN294" s="109" t="s">
        <v>1501</v>
      </c>
      <c r="AO294" s="170" t="s">
        <v>419</v>
      </c>
      <c r="AP294" s="170" t="s">
        <v>945</v>
      </c>
      <c r="AQ294" s="109" t="s">
        <v>24</v>
      </c>
      <c r="AR294" s="109" t="s">
        <v>24</v>
      </c>
      <c r="AS294" s="109" t="s">
        <v>1900</v>
      </c>
      <c r="AT294" s="17" t="s">
        <v>62</v>
      </c>
      <c r="AU294" s="86" t="s">
        <v>1890</v>
      </c>
      <c r="AV294" s="11" t="str">
        <f t="shared" si="331"/>
        <v>8</v>
      </c>
      <c r="AW294" s="18" t="str">
        <f t="shared" si="332"/>
        <v>100</v>
      </c>
      <c r="AX294" s="109">
        <v>8</v>
      </c>
      <c r="AY294" s="15" t="s">
        <v>66</v>
      </c>
      <c r="AZ294" s="109" t="str">
        <f t="shared" si="363"/>
        <v>10</v>
      </c>
      <c r="BA294" s="109" t="str">
        <f t="shared" si="364"/>
        <v>10</v>
      </c>
      <c r="BB294" s="109" t="str">
        <f t="shared" si="365"/>
        <v>10</v>
      </c>
      <c r="BC294" s="109">
        <v>8</v>
      </c>
      <c r="BD294" s="15" t="s">
        <v>1496</v>
      </c>
      <c r="BE294" s="109" t="str">
        <f t="shared" si="360"/>
        <v>830</v>
      </c>
      <c r="BF294" s="109" t="str">
        <f t="shared" si="361"/>
        <v>427</v>
      </c>
      <c r="BG294" s="109" t="str">
        <f t="shared" si="362"/>
        <v>1,715</v>
      </c>
      <c r="BH294" s="109" t="s">
        <v>22</v>
      </c>
      <c r="BI294" s="25" t="s">
        <v>22</v>
      </c>
      <c r="CD294" s="160"/>
      <c r="CH294" s="160"/>
      <c r="CV294" s="110"/>
      <c r="CZ294" s="110"/>
    </row>
    <row r="295" spans="1:105" s="109" customFormat="1">
      <c r="A295" s="109" t="s">
        <v>1447</v>
      </c>
      <c r="L295" s="110"/>
      <c r="N295" s="131"/>
      <c r="Z295" s="111"/>
      <c r="AE295" s="110"/>
      <c r="AI295" s="110"/>
      <c r="AJ295" s="109" t="s">
        <v>27</v>
      </c>
      <c r="AK295" s="109" t="s">
        <v>1464</v>
      </c>
      <c r="AL295" s="109">
        <v>6</v>
      </c>
      <c r="AM295" s="117" t="s">
        <v>1526</v>
      </c>
      <c r="AN295" s="109" t="s">
        <v>1501</v>
      </c>
      <c r="AO295" s="170" t="s">
        <v>419</v>
      </c>
      <c r="AP295" s="170" t="s">
        <v>945</v>
      </c>
      <c r="AQ295" s="109" t="s">
        <v>24</v>
      </c>
      <c r="AR295" s="109" t="s">
        <v>24</v>
      </c>
      <c r="AS295" s="109" t="s">
        <v>1900</v>
      </c>
      <c r="AT295" s="17" t="s">
        <v>62</v>
      </c>
      <c r="AU295" s="86" t="s">
        <v>1893</v>
      </c>
      <c r="AV295" s="11" t="str">
        <f t="shared" si="331"/>
        <v>8</v>
      </c>
      <c r="AW295" s="18" t="str">
        <f t="shared" si="332"/>
        <v>88</v>
      </c>
      <c r="AX295" s="109">
        <v>8</v>
      </c>
      <c r="AY295" s="15" t="s">
        <v>66</v>
      </c>
      <c r="AZ295" s="109" t="str">
        <f t="shared" si="363"/>
        <v>10</v>
      </c>
      <c r="BA295" s="109" t="str">
        <f t="shared" si="364"/>
        <v>10</v>
      </c>
      <c r="BB295" s="109" t="str">
        <f t="shared" si="365"/>
        <v>10</v>
      </c>
      <c r="BC295" s="109">
        <v>8</v>
      </c>
      <c r="BD295" s="15" t="s">
        <v>1497</v>
      </c>
      <c r="BE295" s="109" t="str">
        <f t="shared" ref="BE295:BE301" si="366">LEFT(BD295,FIND(" ", BD295)-1)</f>
        <v>135</v>
      </c>
      <c r="BF295" s="109" t="str">
        <f t="shared" ref="BF295:BF301" si="367">MID(LEFT(BD295,FIND("–",BD295)-1),FIND("(",BD295)+1,LEN(BD295))</f>
        <v>47</v>
      </c>
      <c r="BG295" s="109" t="str">
        <f t="shared" ref="BG295:BG301" si="368">MID(LEFT(BD295,FIND(")",BD295)-1),FIND("–",BD295)+1,LEN(BD295))</f>
        <v>399</v>
      </c>
      <c r="BH295" s="109" t="s">
        <v>22</v>
      </c>
      <c r="BI295" s="25" t="s">
        <v>22</v>
      </c>
      <c r="CD295" s="160"/>
      <c r="CH295" s="160"/>
      <c r="CV295" s="110"/>
      <c r="CZ295" s="110"/>
    </row>
    <row r="296" spans="1:105" s="109" customFormat="1">
      <c r="A296" s="109" t="s">
        <v>1447</v>
      </c>
      <c r="L296" s="110"/>
      <c r="N296" s="131"/>
      <c r="Z296" s="111"/>
      <c r="AE296" s="110"/>
      <c r="AI296" s="110"/>
      <c r="AJ296" s="109" t="s">
        <v>60</v>
      </c>
      <c r="AK296" s="109" t="s">
        <v>536</v>
      </c>
      <c r="AL296" s="109">
        <v>1</v>
      </c>
      <c r="AM296" s="109" t="s">
        <v>1502</v>
      </c>
      <c r="AN296" s="170" t="s">
        <v>1516</v>
      </c>
      <c r="AO296" s="170" t="s">
        <v>575</v>
      </c>
      <c r="AP296" s="170" t="s">
        <v>575</v>
      </c>
      <c r="AQ296" s="109" t="s">
        <v>24</v>
      </c>
      <c r="AR296" s="109" t="s">
        <v>24</v>
      </c>
      <c r="AS296" s="109" t="s">
        <v>843</v>
      </c>
      <c r="AT296" s="109" t="s">
        <v>22</v>
      </c>
      <c r="AU296" s="172" t="s">
        <v>22</v>
      </c>
      <c r="AV296" s="109" t="s">
        <v>22</v>
      </c>
      <c r="AW296" s="109" t="s">
        <v>22</v>
      </c>
      <c r="AX296" s="109">
        <v>7</v>
      </c>
      <c r="AY296" s="15" t="s">
        <v>1504</v>
      </c>
      <c r="AZ296" s="109" t="str">
        <f t="shared" ref="AZ296:AZ297" si="369">LEFT(AY296,FIND(" ", AY296)-1)</f>
        <v>0.04</v>
      </c>
      <c r="BA296" s="109" t="str">
        <f t="shared" ref="BA296:BA297" si="370">MID(LEFT(AY296,FIND("–",AY296)-1),FIND("(",AY296)+1,LEN(AY296))</f>
        <v>0.03</v>
      </c>
      <c r="BB296" s="109" t="str">
        <f t="shared" ref="BB296:BB297" si="371">MID(LEFT(AY296,FIND(")",AY296)-1),FIND("–",AY296)+1,LEN(AY296))</f>
        <v>0.04</v>
      </c>
      <c r="BC296" s="109">
        <v>5</v>
      </c>
      <c r="BD296" s="15" t="s">
        <v>1504</v>
      </c>
      <c r="BE296" s="109" t="str">
        <f t="shared" si="366"/>
        <v>0.04</v>
      </c>
      <c r="BF296" s="109" t="str">
        <f t="shared" si="367"/>
        <v>0.03</v>
      </c>
      <c r="BG296" s="109" t="str">
        <f t="shared" si="368"/>
        <v>0.04</v>
      </c>
      <c r="BH296" s="109">
        <v>1</v>
      </c>
      <c r="BI296" s="25" t="s">
        <v>22</v>
      </c>
      <c r="CD296" s="160"/>
      <c r="CH296" s="160"/>
      <c r="CV296" s="110"/>
      <c r="CZ296" s="110"/>
    </row>
    <row r="297" spans="1:105" s="109" customFormat="1">
      <c r="A297" s="109" t="s">
        <v>1447</v>
      </c>
      <c r="L297" s="110"/>
      <c r="N297" s="131"/>
      <c r="Z297" s="111"/>
      <c r="AE297" s="110"/>
      <c r="AI297" s="110"/>
      <c r="AJ297" s="109" t="s">
        <v>60</v>
      </c>
      <c r="AK297" s="109" t="s">
        <v>1460</v>
      </c>
      <c r="AL297" s="109">
        <v>2</v>
      </c>
      <c r="AM297" s="109" t="s">
        <v>1502</v>
      </c>
      <c r="AN297" s="170" t="s">
        <v>1516</v>
      </c>
      <c r="AO297" s="170" t="s">
        <v>575</v>
      </c>
      <c r="AP297" s="170" t="s">
        <v>575</v>
      </c>
      <c r="AQ297" s="109" t="s">
        <v>24</v>
      </c>
      <c r="AR297" s="109" t="s">
        <v>24</v>
      </c>
      <c r="AS297" s="109" t="s">
        <v>843</v>
      </c>
      <c r="AT297" s="109" t="s">
        <v>22</v>
      </c>
      <c r="AU297" s="172" t="s">
        <v>22</v>
      </c>
      <c r="AV297" s="109" t="s">
        <v>22</v>
      </c>
      <c r="AW297" s="109" t="s">
        <v>22</v>
      </c>
      <c r="AX297" s="109">
        <v>8</v>
      </c>
      <c r="AY297" s="15" t="s">
        <v>1505</v>
      </c>
      <c r="AZ297" s="109" t="str">
        <f t="shared" si="369"/>
        <v>0.03</v>
      </c>
      <c r="BA297" s="109" t="str">
        <f t="shared" si="370"/>
        <v>0.03</v>
      </c>
      <c r="BB297" s="109" t="str">
        <f t="shared" si="371"/>
        <v>0.03</v>
      </c>
      <c r="BC297" s="109">
        <v>7</v>
      </c>
      <c r="BD297" s="15" t="s">
        <v>1506</v>
      </c>
      <c r="BE297" s="109" t="str">
        <f t="shared" si="366"/>
        <v>0.13</v>
      </c>
      <c r="BF297" s="109" t="str">
        <f t="shared" si="367"/>
        <v>0.08</v>
      </c>
      <c r="BG297" s="109" t="str">
        <f t="shared" si="368"/>
        <v>0.18</v>
      </c>
      <c r="BH297" s="109">
        <v>1</v>
      </c>
      <c r="BI297" s="25" t="s">
        <v>22</v>
      </c>
      <c r="CD297" s="160"/>
      <c r="CH297" s="160"/>
      <c r="CV297" s="110"/>
      <c r="CZ297" s="110"/>
    </row>
    <row r="298" spans="1:105" s="109" customFormat="1">
      <c r="A298" s="109" t="s">
        <v>1447</v>
      </c>
      <c r="L298" s="110"/>
      <c r="N298" s="131"/>
      <c r="Z298" s="111"/>
      <c r="AE298" s="110"/>
      <c r="AI298" s="110"/>
      <c r="AJ298" s="109" t="s">
        <v>60</v>
      </c>
      <c r="AK298" s="109" t="s">
        <v>1461</v>
      </c>
      <c r="AL298" s="109">
        <v>3</v>
      </c>
      <c r="AM298" s="109" t="s">
        <v>1502</v>
      </c>
      <c r="AN298" s="170" t="s">
        <v>1516</v>
      </c>
      <c r="AO298" s="170" t="s">
        <v>575</v>
      </c>
      <c r="AP298" s="170" t="s">
        <v>575</v>
      </c>
      <c r="AQ298" s="109" t="s">
        <v>24</v>
      </c>
      <c r="AR298" s="109" t="s">
        <v>24</v>
      </c>
      <c r="AS298" s="109" t="s">
        <v>843</v>
      </c>
      <c r="AT298" s="109" t="s">
        <v>22</v>
      </c>
      <c r="AU298" s="172" t="s">
        <v>22</v>
      </c>
      <c r="AV298" s="109" t="s">
        <v>22</v>
      </c>
      <c r="AW298" s="109" t="s">
        <v>22</v>
      </c>
      <c r="AX298" s="109">
        <v>8</v>
      </c>
      <c r="AY298" s="15" t="s">
        <v>1505</v>
      </c>
      <c r="AZ298" s="109" t="str">
        <f t="shared" ref="AZ298:AZ299" si="372">LEFT(AY298,FIND(" ", AY298)-1)</f>
        <v>0.03</v>
      </c>
      <c r="BA298" s="109" t="str">
        <f t="shared" ref="BA298:BA299" si="373">MID(LEFT(AY298,FIND("–",AY298)-1),FIND("(",AY298)+1,LEN(AY298))</f>
        <v>0.03</v>
      </c>
      <c r="BB298" s="109" t="str">
        <f t="shared" ref="BB298:BB299" si="374">MID(LEFT(AY298,FIND(")",AY298)-1),FIND("–",AY298)+1,LEN(AY298))</f>
        <v>0.03</v>
      </c>
      <c r="BC298" s="109">
        <v>6</v>
      </c>
      <c r="BD298" s="15" t="s">
        <v>1507</v>
      </c>
      <c r="BE298" s="109" t="str">
        <f t="shared" si="366"/>
        <v>0.07</v>
      </c>
      <c r="BF298" s="109" t="str">
        <f t="shared" si="367"/>
        <v>0.06</v>
      </c>
      <c r="BG298" s="109" t="str">
        <f t="shared" si="368"/>
        <v>0.10</v>
      </c>
      <c r="BH298" s="109">
        <v>1</v>
      </c>
      <c r="BI298" s="25" t="s">
        <v>22</v>
      </c>
      <c r="CD298" s="160"/>
      <c r="CH298" s="160"/>
      <c r="CV298" s="110"/>
      <c r="CZ298" s="110"/>
    </row>
    <row r="299" spans="1:105" s="109" customFormat="1">
      <c r="A299" s="109" t="s">
        <v>1447</v>
      </c>
      <c r="L299" s="110"/>
      <c r="N299" s="131"/>
      <c r="Z299" s="111"/>
      <c r="AE299" s="110"/>
      <c r="AI299" s="110"/>
      <c r="AJ299" s="109" t="s">
        <v>60</v>
      </c>
      <c r="AK299" s="109" t="s">
        <v>536</v>
      </c>
      <c r="AL299" s="109">
        <v>1</v>
      </c>
      <c r="AM299" s="109" t="s">
        <v>1503</v>
      </c>
      <c r="AN299" s="170" t="s">
        <v>1516</v>
      </c>
      <c r="AO299" s="170" t="s">
        <v>575</v>
      </c>
      <c r="AP299" s="170" t="s">
        <v>575</v>
      </c>
      <c r="AQ299" s="109" t="s">
        <v>24</v>
      </c>
      <c r="AR299" s="109" t="s">
        <v>24</v>
      </c>
      <c r="AS299" s="109" t="s">
        <v>843</v>
      </c>
      <c r="AT299" s="109" t="s">
        <v>22</v>
      </c>
      <c r="AU299" s="172" t="s">
        <v>22</v>
      </c>
      <c r="AV299" s="109" t="s">
        <v>22</v>
      </c>
      <c r="AW299" s="109" t="s">
        <v>22</v>
      </c>
      <c r="AX299" s="109">
        <v>7</v>
      </c>
      <c r="AY299" s="15" t="s">
        <v>1508</v>
      </c>
      <c r="AZ299" s="109" t="str">
        <f t="shared" si="372"/>
        <v>0.06</v>
      </c>
      <c r="BA299" s="109" t="str">
        <f t="shared" si="373"/>
        <v>0.03</v>
      </c>
      <c r="BB299" s="109" t="str">
        <f t="shared" si="374"/>
        <v>0.08</v>
      </c>
      <c r="BC299" s="109">
        <v>5</v>
      </c>
      <c r="BD299" s="15" t="s">
        <v>1511</v>
      </c>
      <c r="BE299" s="109" t="str">
        <f t="shared" si="366"/>
        <v>0.05</v>
      </c>
      <c r="BF299" s="109" t="str">
        <f t="shared" si="367"/>
        <v>0.04</v>
      </c>
      <c r="BG299" s="109" t="str">
        <f t="shared" si="368"/>
        <v>0.06</v>
      </c>
      <c r="BH299" s="109">
        <v>1</v>
      </c>
      <c r="BI299" s="25" t="s">
        <v>22</v>
      </c>
      <c r="CD299" s="160"/>
      <c r="CH299" s="160"/>
      <c r="CV299" s="110"/>
      <c r="CZ299" s="110"/>
    </row>
    <row r="300" spans="1:105" s="109" customFormat="1">
      <c r="A300" s="109" t="s">
        <v>1447</v>
      </c>
      <c r="L300" s="110"/>
      <c r="N300" s="131"/>
      <c r="Z300" s="111"/>
      <c r="AE300" s="110"/>
      <c r="AI300" s="110"/>
      <c r="AJ300" s="109" t="s">
        <v>60</v>
      </c>
      <c r="AK300" s="109" t="s">
        <v>1460</v>
      </c>
      <c r="AL300" s="109">
        <v>2</v>
      </c>
      <c r="AM300" s="109" t="s">
        <v>1503</v>
      </c>
      <c r="AN300" s="170" t="s">
        <v>1516</v>
      </c>
      <c r="AO300" s="170" t="s">
        <v>575</v>
      </c>
      <c r="AP300" s="170" t="s">
        <v>575</v>
      </c>
      <c r="AQ300" s="109" t="s">
        <v>24</v>
      </c>
      <c r="AR300" s="109" t="s">
        <v>24</v>
      </c>
      <c r="AS300" s="109" t="s">
        <v>843</v>
      </c>
      <c r="AT300" s="109" t="s">
        <v>22</v>
      </c>
      <c r="AU300" s="172" t="s">
        <v>22</v>
      </c>
      <c r="AV300" s="109" t="s">
        <v>22</v>
      </c>
      <c r="AW300" s="109" t="s">
        <v>22</v>
      </c>
      <c r="AX300" s="109">
        <v>8</v>
      </c>
      <c r="AY300" s="15" t="s">
        <v>1509</v>
      </c>
      <c r="AZ300" s="109" t="str">
        <f t="shared" ref="AZ300:AZ301" si="375">LEFT(AY300,FIND(" ", AY300)-1)</f>
        <v>0.05</v>
      </c>
      <c r="BA300" s="109" t="str">
        <f t="shared" ref="BA300:BA301" si="376">MID(LEFT(AY300,FIND("–",AY300)-1),FIND("(",AY300)+1,LEN(AY300))</f>
        <v>0.05</v>
      </c>
      <c r="BB300" s="109" t="str">
        <f t="shared" ref="BB300:BB301" si="377">MID(LEFT(AY300,FIND(")",AY300)-1),FIND("–",AY300)+1,LEN(AY300))</f>
        <v>0.05</v>
      </c>
      <c r="BC300" s="109">
        <v>7</v>
      </c>
      <c r="BD300" s="15" t="s">
        <v>1512</v>
      </c>
      <c r="BE300" s="109" t="str">
        <f t="shared" si="366"/>
        <v>0.05</v>
      </c>
      <c r="BF300" s="109" t="str">
        <f t="shared" si="367"/>
        <v>0.04</v>
      </c>
      <c r="BG300" s="109" t="str">
        <f t="shared" si="368"/>
        <v>0.10</v>
      </c>
      <c r="BH300" s="109">
        <v>1</v>
      </c>
      <c r="BI300" s="25" t="s">
        <v>22</v>
      </c>
      <c r="CD300" s="160"/>
      <c r="CH300" s="160"/>
      <c r="CV300" s="110"/>
      <c r="CZ300" s="110"/>
    </row>
    <row r="301" spans="1:105" s="109" customFormat="1">
      <c r="A301" s="109" t="s">
        <v>1447</v>
      </c>
      <c r="L301" s="110"/>
      <c r="N301" s="131"/>
      <c r="Z301" s="111"/>
      <c r="AE301" s="110"/>
      <c r="AI301" s="110"/>
      <c r="AJ301" s="109" t="s">
        <v>60</v>
      </c>
      <c r="AK301" s="109" t="s">
        <v>1461</v>
      </c>
      <c r="AL301" s="109">
        <v>3</v>
      </c>
      <c r="AM301" s="109" t="s">
        <v>1503</v>
      </c>
      <c r="AN301" s="170" t="s">
        <v>1516</v>
      </c>
      <c r="AO301" s="170" t="s">
        <v>575</v>
      </c>
      <c r="AP301" s="170" t="s">
        <v>575</v>
      </c>
      <c r="AQ301" s="109" t="s">
        <v>24</v>
      </c>
      <c r="AR301" s="109" t="s">
        <v>24</v>
      </c>
      <c r="AS301" s="109" t="s">
        <v>843</v>
      </c>
      <c r="AT301" s="109" t="s">
        <v>22</v>
      </c>
      <c r="AU301" s="172" t="s">
        <v>22</v>
      </c>
      <c r="AV301" s="109" t="s">
        <v>22</v>
      </c>
      <c r="AW301" s="109" t="s">
        <v>22</v>
      </c>
      <c r="AX301" s="109">
        <v>8</v>
      </c>
      <c r="AY301" s="15" t="s">
        <v>1510</v>
      </c>
      <c r="AZ301" s="109" t="str">
        <f t="shared" si="375"/>
        <v>0.04</v>
      </c>
      <c r="BA301" s="109" t="str">
        <f t="shared" si="376"/>
        <v>0.03</v>
      </c>
      <c r="BB301" s="109" t="str">
        <f t="shared" si="377"/>
        <v>0.06</v>
      </c>
      <c r="BC301" s="109">
        <v>6</v>
      </c>
      <c r="BD301" s="15" t="s">
        <v>1513</v>
      </c>
      <c r="BE301" s="109" t="str">
        <f t="shared" si="366"/>
        <v>0.03</v>
      </c>
      <c r="BF301" s="109" t="str">
        <f t="shared" si="367"/>
        <v>0.03</v>
      </c>
      <c r="BG301" s="109" t="str">
        <f t="shared" si="368"/>
        <v>0.06</v>
      </c>
      <c r="BH301" s="109">
        <v>1</v>
      </c>
      <c r="BI301" s="25" t="s">
        <v>22</v>
      </c>
      <c r="CD301" s="160"/>
      <c r="CH301" s="160"/>
      <c r="CV301" s="110"/>
      <c r="CZ301" s="110"/>
    </row>
    <row r="302" spans="1:105" s="44" customFormat="1">
      <c r="L302" s="45"/>
      <c r="N302" s="127"/>
      <c r="Z302" s="64"/>
      <c r="AE302" s="45"/>
      <c r="AI302" s="45"/>
      <c r="AU302" s="85"/>
      <c r="BI302" s="45"/>
      <c r="CD302" s="157"/>
      <c r="CH302" s="157"/>
      <c r="CV302" s="45"/>
      <c r="CZ302" s="45"/>
    </row>
    <row r="303" spans="1:105" s="65" customFormat="1">
      <c r="A303" s="65" t="s">
        <v>623</v>
      </c>
      <c r="B303" s="65" t="s">
        <v>614</v>
      </c>
      <c r="C303" s="65" t="s">
        <v>1676</v>
      </c>
      <c r="D303" s="65" t="s">
        <v>630</v>
      </c>
      <c r="E303" s="65" t="s">
        <v>9</v>
      </c>
      <c r="F303" s="94" t="s">
        <v>2312</v>
      </c>
      <c r="G303" s="65" t="s">
        <v>617</v>
      </c>
      <c r="H303" s="66" t="s">
        <v>618</v>
      </c>
      <c r="I303" s="75" t="s">
        <v>621</v>
      </c>
      <c r="J303" s="75" t="s">
        <v>622</v>
      </c>
      <c r="K303" s="65" t="s">
        <v>620</v>
      </c>
      <c r="L303" s="67">
        <v>44078</v>
      </c>
      <c r="M303" s="65" t="s">
        <v>624</v>
      </c>
      <c r="N303" s="128">
        <v>44000</v>
      </c>
      <c r="O303" s="65" t="s">
        <v>24</v>
      </c>
      <c r="P303" s="65" t="s">
        <v>24</v>
      </c>
      <c r="Q303" s="65" t="s">
        <v>137</v>
      </c>
      <c r="R303" s="65" t="s">
        <v>615</v>
      </c>
      <c r="S303" s="65" t="s">
        <v>48</v>
      </c>
      <c r="T303" s="65" t="s">
        <v>23</v>
      </c>
      <c r="U303" s="65" t="s">
        <v>23</v>
      </c>
      <c r="V303" s="65">
        <v>76</v>
      </c>
      <c r="W303" s="65" t="s">
        <v>23</v>
      </c>
      <c r="X303" s="65" t="s">
        <v>136</v>
      </c>
      <c r="Y303" s="65" t="s">
        <v>627</v>
      </c>
      <c r="Z303" s="68" t="s">
        <v>628</v>
      </c>
      <c r="AA303" s="65" t="s">
        <v>629</v>
      </c>
      <c r="AB303" s="65" t="s">
        <v>654</v>
      </c>
      <c r="AC303" s="65" t="s">
        <v>127</v>
      </c>
      <c r="AD303" s="65" t="s">
        <v>1319</v>
      </c>
      <c r="AE303" s="68" t="s">
        <v>26</v>
      </c>
      <c r="AF303" s="65" t="s">
        <v>137</v>
      </c>
      <c r="AG303" s="65" t="s">
        <v>1004</v>
      </c>
      <c r="AH303" s="65" t="s">
        <v>1008</v>
      </c>
      <c r="AI303" s="65" t="s">
        <v>22</v>
      </c>
      <c r="AJ303" s="65" t="s">
        <v>27</v>
      </c>
      <c r="AK303" s="65" t="s">
        <v>631</v>
      </c>
      <c r="AL303" s="65">
        <v>1</v>
      </c>
      <c r="AM303" s="65" t="s">
        <v>426</v>
      </c>
      <c r="AN303" s="65" t="s">
        <v>44</v>
      </c>
      <c r="AO303" s="65" t="s">
        <v>78</v>
      </c>
      <c r="AP303" s="65" t="s">
        <v>948</v>
      </c>
      <c r="AQ303" s="65" t="s">
        <v>23</v>
      </c>
      <c r="AR303" s="65" t="s">
        <v>24</v>
      </c>
      <c r="AS303" s="65" t="s">
        <v>642</v>
      </c>
      <c r="AT303" s="65" t="s">
        <v>659</v>
      </c>
      <c r="AU303" s="86" t="s">
        <v>637</v>
      </c>
      <c r="AV303" s="65" t="str">
        <f t="shared" ref="AV303:AV304" si="378">MID(LEFT(AU303,FIND(" (",AU303)-1),FIND("/",AU303)+1,LEN(AU303))</f>
        <v>9</v>
      </c>
      <c r="AW303" s="69" t="str">
        <f t="shared" ref="AW303:AW304" si="379">MID(LEFT(AU303,FIND("%",AU303)-1),FIND("(",AU303)+1,LEN(AU303))</f>
        <v>100</v>
      </c>
      <c r="AX303" s="65">
        <v>9</v>
      </c>
      <c r="AY303" s="58" t="s">
        <v>80</v>
      </c>
      <c r="AZ303" s="65" t="str">
        <f t="shared" ref="AZ303:AZ304" si="380">LEFT(AY303,FIND(" ", AY303)-1)</f>
        <v>1</v>
      </c>
      <c r="BA303" s="65" t="str">
        <f t="shared" ref="BA303:BA304" si="381">MID(LEFT(AY303,FIND("–",AY303)-1),FIND("(",AY303)+1,LEN(AY303))</f>
        <v>1</v>
      </c>
      <c r="BB303" s="65" t="str">
        <f t="shared" ref="BB303:BB304" si="382">MID(LEFT(AY303,FIND(")",AY303)-1),FIND("–",AY303)+1,LEN(AY303))</f>
        <v>1</v>
      </c>
      <c r="BC303" s="65">
        <v>9</v>
      </c>
      <c r="BD303" s="58" t="s">
        <v>638</v>
      </c>
      <c r="BE303" s="65" t="str">
        <f t="shared" ref="BE303" si="383">LEFT(BD303,FIND(" ", BD303)-1)</f>
        <v>1,866</v>
      </c>
      <c r="BF303" s="65" t="str">
        <f t="shared" ref="BF303" si="384">MID(LEFT(BD303,FIND("–",BD303)-1),FIND("(",BD303)+1,LEN(BD303))</f>
        <v>1,112</v>
      </c>
      <c r="BG303" s="65" t="str">
        <f t="shared" ref="BG303" si="385">MID(LEFT(BD303,FIND(")",BD303)-1),FIND("–",BD303)+1,LEN(BD303))</f>
        <v>3,132</v>
      </c>
      <c r="BH303" s="65" t="s">
        <v>22</v>
      </c>
      <c r="BI303" s="25" t="s">
        <v>2791</v>
      </c>
      <c r="BJ303" s="65" t="s">
        <v>26</v>
      </c>
      <c r="BK303" s="65" t="s">
        <v>22</v>
      </c>
      <c r="BL303" s="65" t="s">
        <v>22</v>
      </c>
      <c r="BM303" s="65" t="s">
        <v>22</v>
      </c>
      <c r="BN303" s="65" t="s">
        <v>22</v>
      </c>
      <c r="BO303" s="65" t="s">
        <v>22</v>
      </c>
      <c r="BP303" s="65" t="s">
        <v>22</v>
      </c>
      <c r="BQ303" s="65" t="s">
        <v>22</v>
      </c>
      <c r="BR303" s="65" t="s">
        <v>22</v>
      </c>
      <c r="BS303" s="65" t="s">
        <v>22</v>
      </c>
      <c r="BT303" s="65" t="s">
        <v>22</v>
      </c>
      <c r="BU303" s="65" t="s">
        <v>22</v>
      </c>
      <c r="BV303" s="65" t="s">
        <v>22</v>
      </c>
      <c r="BW303" s="65" t="s">
        <v>22</v>
      </c>
      <c r="BX303" s="65" t="s">
        <v>22</v>
      </c>
      <c r="BY303" s="65" t="s">
        <v>22</v>
      </c>
      <c r="BZ303" s="65" t="s">
        <v>22</v>
      </c>
      <c r="CA303" s="65" t="s">
        <v>22</v>
      </c>
      <c r="CB303" s="65" t="s">
        <v>22</v>
      </c>
      <c r="CC303" s="65" t="s">
        <v>22</v>
      </c>
      <c r="CD303" s="103" t="s">
        <v>22</v>
      </c>
      <c r="CE303" s="94" t="s">
        <v>22</v>
      </c>
      <c r="CF303" s="94" t="s">
        <v>22</v>
      </c>
      <c r="CG303" s="94" t="s">
        <v>22</v>
      </c>
      <c r="CH303" s="155" t="s">
        <v>26</v>
      </c>
      <c r="CI303" s="94" t="s">
        <v>22</v>
      </c>
      <c r="CJ303" s="94" t="s">
        <v>22</v>
      </c>
      <c r="CK303" s="94" t="s">
        <v>22</v>
      </c>
      <c r="CL303" s="94" t="s">
        <v>22</v>
      </c>
      <c r="CM303" s="94" t="s">
        <v>22</v>
      </c>
      <c r="CN303" s="94" t="s">
        <v>22</v>
      </c>
      <c r="CO303" s="94" t="s">
        <v>22</v>
      </c>
      <c r="CP303" s="94" t="s">
        <v>22</v>
      </c>
      <c r="CQ303" s="94" t="s">
        <v>22</v>
      </c>
      <c r="CR303" s="94" t="s">
        <v>22</v>
      </c>
      <c r="CS303" s="94" t="s">
        <v>22</v>
      </c>
      <c r="CT303" s="94" t="s">
        <v>22</v>
      </c>
      <c r="CU303" s="94" t="s">
        <v>22</v>
      </c>
      <c r="CV303" s="98" t="s">
        <v>22</v>
      </c>
      <c r="CW303" s="65" t="s">
        <v>656</v>
      </c>
      <c r="CX303" s="65" t="s">
        <v>22</v>
      </c>
      <c r="CY303" s="65" t="s">
        <v>698</v>
      </c>
      <c r="CZ303" s="98" t="s">
        <v>1261</v>
      </c>
      <c r="DA303" s="65" t="s">
        <v>68</v>
      </c>
    </row>
    <row r="304" spans="1:105" s="65" customFormat="1">
      <c r="A304" s="65" t="s">
        <v>623</v>
      </c>
      <c r="G304" s="65" t="s">
        <v>616</v>
      </c>
      <c r="H304" s="66" t="s">
        <v>619</v>
      </c>
      <c r="L304" s="68"/>
      <c r="N304" s="128"/>
      <c r="Z304" s="68"/>
      <c r="AE304" s="70"/>
      <c r="AJ304" s="65" t="s">
        <v>27</v>
      </c>
      <c r="AK304" s="65" t="s">
        <v>633</v>
      </c>
      <c r="AL304" s="65">
        <v>2</v>
      </c>
      <c r="AM304" s="65" t="s">
        <v>426</v>
      </c>
      <c r="AN304" s="65" t="s">
        <v>44</v>
      </c>
      <c r="AO304" s="65" t="s">
        <v>78</v>
      </c>
      <c r="AP304" s="65" t="s">
        <v>948</v>
      </c>
      <c r="AQ304" s="65" t="s">
        <v>23</v>
      </c>
      <c r="AR304" s="65" t="s">
        <v>24</v>
      </c>
      <c r="AS304" s="65" t="s">
        <v>642</v>
      </c>
      <c r="AT304" s="65" t="s">
        <v>659</v>
      </c>
      <c r="AU304" s="86" t="s">
        <v>637</v>
      </c>
      <c r="AV304" s="65" t="str">
        <f t="shared" si="378"/>
        <v>9</v>
      </c>
      <c r="AW304" s="69" t="str">
        <f t="shared" si="379"/>
        <v>100</v>
      </c>
      <c r="AX304" s="65">
        <v>9</v>
      </c>
      <c r="AY304" s="58" t="s">
        <v>80</v>
      </c>
      <c r="AZ304" s="65" t="str">
        <f t="shared" si="380"/>
        <v>1</v>
      </c>
      <c r="BA304" s="65" t="str">
        <f t="shared" si="381"/>
        <v>1</v>
      </c>
      <c r="BB304" s="65" t="str">
        <f t="shared" si="382"/>
        <v>1</v>
      </c>
      <c r="BC304" s="65">
        <v>9</v>
      </c>
      <c r="BD304" s="58" t="s">
        <v>639</v>
      </c>
      <c r="BE304" s="65" t="str">
        <f>LEFT(BD304,FIND(" ", BD304)-1)</f>
        <v>2,352</v>
      </c>
      <c r="BF304" s="65" t="str">
        <f>MID(LEFT(BD304,FIND("–",BD304)-1),FIND("(",BD304)+1,LEN(BD304))</f>
        <v>1,052</v>
      </c>
      <c r="BG304" s="65" t="str">
        <f>MID(LEFT(BD304,FIND(")",BD304)-1),FIND("–",BD304)+1,LEN(BD304))</f>
        <v>5,255</v>
      </c>
      <c r="BH304" s="65" t="s">
        <v>22</v>
      </c>
      <c r="BI304" s="68" t="s">
        <v>22</v>
      </c>
      <c r="CD304" s="158"/>
      <c r="CH304" s="158"/>
      <c r="CV304" s="68"/>
      <c r="CW304" s="65" t="s">
        <v>655</v>
      </c>
      <c r="CZ304" s="68"/>
    </row>
    <row r="305" spans="1:104" s="65" customFormat="1">
      <c r="A305" s="65" t="s">
        <v>623</v>
      </c>
      <c r="L305" s="68"/>
      <c r="N305" s="128"/>
      <c r="S305" s="71"/>
      <c r="T305" s="71"/>
      <c r="U305" s="71"/>
      <c r="Z305" s="68"/>
      <c r="AE305" s="70"/>
      <c r="AJ305" s="65" t="s">
        <v>27</v>
      </c>
      <c r="AK305" s="65" t="s">
        <v>632</v>
      </c>
      <c r="AL305" s="65">
        <v>3</v>
      </c>
      <c r="AM305" s="65" t="s">
        <v>426</v>
      </c>
      <c r="AN305" s="65" t="s">
        <v>44</v>
      </c>
      <c r="AO305" s="65" t="s">
        <v>78</v>
      </c>
      <c r="AP305" s="65" t="s">
        <v>948</v>
      </c>
      <c r="AQ305" s="65" t="s">
        <v>23</v>
      </c>
      <c r="AR305" s="65" t="s">
        <v>24</v>
      </c>
      <c r="AS305" s="65" t="s">
        <v>642</v>
      </c>
      <c r="AT305" s="65" t="s">
        <v>659</v>
      </c>
      <c r="AU305" s="86" t="s">
        <v>348</v>
      </c>
      <c r="AV305" s="65" t="str">
        <f t="shared" ref="AV305" si="386">MID(LEFT(AU305,FIND(" (",AU305)-1),FIND("/",AU305)+1,LEN(AU305))</f>
        <v>20</v>
      </c>
      <c r="AW305" s="69" t="str">
        <f t="shared" ref="AW305" si="387">MID(LEFT(AU305,FIND("%",AU305)-1),FIND("(",AU305)+1,LEN(AU305))</f>
        <v>100</v>
      </c>
      <c r="AX305" s="65">
        <v>20</v>
      </c>
      <c r="AY305" s="58" t="s">
        <v>80</v>
      </c>
      <c r="AZ305" s="65" t="str">
        <f t="shared" ref="AZ305" si="388">LEFT(AY305,FIND(" ", AY305)-1)</f>
        <v>1</v>
      </c>
      <c r="BA305" s="65" t="str">
        <f t="shared" ref="BA305" si="389">MID(LEFT(AY305,FIND("–",AY305)-1),FIND("(",AY305)+1,LEN(AY305))</f>
        <v>1</v>
      </c>
      <c r="BB305" s="65" t="str">
        <f t="shared" ref="BB305" si="390">MID(LEFT(AY305,FIND(")",AY305)-1),FIND("–",AY305)+1,LEN(AY305))</f>
        <v>1</v>
      </c>
      <c r="BC305" s="65">
        <v>20</v>
      </c>
      <c r="BD305" s="58" t="s">
        <v>643</v>
      </c>
      <c r="BE305" s="65" t="str">
        <f>LEFT(BD305,FIND(" ", BD305)-1)</f>
        <v>14,703</v>
      </c>
      <c r="BF305" s="65" t="str">
        <f>MID(LEFT(BD305,FIND("–",BD305)-1),FIND("(",BD305)+1,LEN(BD305))</f>
        <v>9,576</v>
      </c>
      <c r="BG305" s="65" t="str">
        <f>MID(LEFT(BD305,FIND(")",BD305)-1),FIND("–",BD305)+1,LEN(BD305))</f>
        <v>22,576</v>
      </c>
      <c r="BH305" s="65" t="s">
        <v>22</v>
      </c>
      <c r="BI305" s="68" t="s">
        <v>22</v>
      </c>
      <c r="CD305" s="158"/>
      <c r="CH305" s="158"/>
      <c r="CV305" s="68"/>
      <c r="CZ305" s="68"/>
    </row>
    <row r="306" spans="1:104" s="75" customFormat="1">
      <c r="A306" s="65" t="s">
        <v>623</v>
      </c>
      <c r="H306" s="76"/>
      <c r="L306" s="68"/>
      <c r="M306" s="65"/>
      <c r="N306" s="129"/>
      <c r="Z306" s="68"/>
      <c r="AA306" s="65"/>
      <c r="AE306" s="70"/>
      <c r="AF306" s="65"/>
      <c r="AI306" s="65"/>
      <c r="AJ306" s="65" t="s">
        <v>27</v>
      </c>
      <c r="AK306" s="75" t="s">
        <v>634</v>
      </c>
      <c r="AL306" s="65">
        <v>4</v>
      </c>
      <c r="AM306" s="65" t="s">
        <v>426</v>
      </c>
      <c r="AN306" s="65" t="s">
        <v>44</v>
      </c>
      <c r="AO306" s="65" t="s">
        <v>78</v>
      </c>
      <c r="AP306" s="65" t="s">
        <v>948</v>
      </c>
      <c r="AQ306" s="65" t="s">
        <v>23</v>
      </c>
      <c r="AR306" s="65" t="s">
        <v>24</v>
      </c>
      <c r="AS306" s="65" t="s">
        <v>642</v>
      </c>
      <c r="AT306" s="65" t="s">
        <v>659</v>
      </c>
      <c r="AU306" s="86" t="s">
        <v>637</v>
      </c>
      <c r="AV306" s="65" t="str">
        <f t="shared" ref="AV306:AV311" si="391">MID(LEFT(AU306,FIND(" (",AU306)-1),FIND("/",AU306)+1,LEN(AU306))</f>
        <v>9</v>
      </c>
      <c r="AW306" s="69" t="str">
        <f t="shared" ref="AW306:AW311" si="392">MID(LEFT(AU306,FIND("%",AU306)-1),FIND("(",AU306)+1,LEN(AU306))</f>
        <v>100</v>
      </c>
      <c r="AX306" s="65">
        <v>9</v>
      </c>
      <c r="AY306" s="58" t="s">
        <v>80</v>
      </c>
      <c r="AZ306" s="65" t="str">
        <f t="shared" ref="AZ306:AZ311" si="393">LEFT(AY306,FIND(" ", AY306)-1)</f>
        <v>1</v>
      </c>
      <c r="BA306" s="65" t="str">
        <f t="shared" ref="BA306:BA311" si="394">MID(LEFT(AY306,FIND("–",AY306)-1),FIND("(",AY306)+1,LEN(AY306))</f>
        <v>1</v>
      </c>
      <c r="BB306" s="65" t="str">
        <f t="shared" ref="BB306:BB311" si="395">MID(LEFT(AY306,FIND(")",AY306)-1),FIND("–",AY306)+1,LEN(AY306))</f>
        <v>1</v>
      </c>
      <c r="BC306" s="65">
        <v>9</v>
      </c>
      <c r="BD306" s="58" t="s">
        <v>640</v>
      </c>
      <c r="BE306" s="65" t="str">
        <f t="shared" ref="BE306:BE309" si="396">LEFT(BD306,FIND(" ", BD306)-1)</f>
        <v>1,372</v>
      </c>
      <c r="BF306" s="65" t="str">
        <f t="shared" ref="BF306:BF309" si="397">MID(LEFT(BD306,FIND("–",BD306)-1),FIND("(",BD306)+1,LEN(BD306))</f>
        <v>865.5</v>
      </c>
      <c r="BG306" s="65" t="str">
        <f t="shared" ref="BG306:BG309" si="398">MID(LEFT(BD306,FIND(")",BD306)-1),FIND("–",BD306)+1,LEN(BD306))</f>
        <v>2,744</v>
      </c>
      <c r="BH306" s="65" t="s">
        <v>22</v>
      </c>
      <c r="BI306" s="68" t="s">
        <v>22</v>
      </c>
      <c r="CD306" s="159"/>
      <c r="CH306" s="159"/>
      <c r="CV306" s="72"/>
      <c r="CZ306" s="72"/>
    </row>
    <row r="307" spans="1:104" s="65" customFormat="1">
      <c r="A307" s="65" t="s">
        <v>623</v>
      </c>
      <c r="L307" s="68"/>
      <c r="N307" s="128"/>
      <c r="Z307" s="68"/>
      <c r="AE307" s="70"/>
      <c r="AJ307" s="65" t="s">
        <v>27</v>
      </c>
      <c r="AK307" s="65" t="s">
        <v>635</v>
      </c>
      <c r="AL307" s="65">
        <v>5</v>
      </c>
      <c r="AM307" s="65" t="s">
        <v>426</v>
      </c>
      <c r="AN307" s="65" t="s">
        <v>44</v>
      </c>
      <c r="AO307" s="65" t="s">
        <v>78</v>
      </c>
      <c r="AP307" s="65" t="s">
        <v>948</v>
      </c>
      <c r="AQ307" s="65" t="s">
        <v>23</v>
      </c>
      <c r="AR307" s="65" t="s">
        <v>24</v>
      </c>
      <c r="AS307" s="65" t="s">
        <v>642</v>
      </c>
      <c r="AT307" s="65" t="s">
        <v>659</v>
      </c>
      <c r="AU307" s="86" t="s">
        <v>637</v>
      </c>
      <c r="AV307" s="65" t="str">
        <f t="shared" si="391"/>
        <v>9</v>
      </c>
      <c r="AW307" s="69" t="str">
        <f t="shared" si="392"/>
        <v>100</v>
      </c>
      <c r="AX307" s="65">
        <v>9</v>
      </c>
      <c r="AY307" s="58" t="s">
        <v>80</v>
      </c>
      <c r="AZ307" s="65" t="str">
        <f t="shared" si="393"/>
        <v>1</v>
      </c>
      <c r="BA307" s="65" t="str">
        <f t="shared" si="394"/>
        <v>1</v>
      </c>
      <c r="BB307" s="65" t="str">
        <f t="shared" si="395"/>
        <v>1</v>
      </c>
      <c r="BC307" s="65">
        <v>9</v>
      </c>
      <c r="BD307" s="58" t="s">
        <v>641</v>
      </c>
      <c r="BE307" s="65" t="str">
        <f t="shared" si="396"/>
        <v>2,963</v>
      </c>
      <c r="BF307" s="65" t="str">
        <f t="shared" si="397"/>
        <v>1,366</v>
      </c>
      <c r="BG307" s="65" t="str">
        <f t="shared" si="398"/>
        <v>6,426</v>
      </c>
      <c r="BH307" s="65" t="s">
        <v>22</v>
      </c>
      <c r="BI307" s="68" t="s">
        <v>22</v>
      </c>
      <c r="CD307" s="158"/>
      <c r="CH307" s="158"/>
      <c r="CV307" s="68"/>
      <c r="CZ307" s="68"/>
    </row>
    <row r="308" spans="1:104" s="65" customFormat="1">
      <c r="A308" s="65" t="s">
        <v>623</v>
      </c>
      <c r="L308" s="68"/>
      <c r="N308" s="128"/>
      <c r="Z308" s="68"/>
      <c r="AE308" s="70"/>
      <c r="AJ308" s="65" t="s">
        <v>27</v>
      </c>
      <c r="AK308" s="65" t="s">
        <v>636</v>
      </c>
      <c r="AL308" s="65">
        <v>6</v>
      </c>
      <c r="AM308" s="65" t="s">
        <v>426</v>
      </c>
      <c r="AN308" s="65" t="s">
        <v>44</v>
      </c>
      <c r="AO308" s="65" t="s">
        <v>78</v>
      </c>
      <c r="AP308" s="65" t="s">
        <v>948</v>
      </c>
      <c r="AQ308" s="65" t="s">
        <v>23</v>
      </c>
      <c r="AR308" s="65" t="s">
        <v>24</v>
      </c>
      <c r="AS308" s="65" t="s">
        <v>642</v>
      </c>
      <c r="AT308" s="65" t="s">
        <v>659</v>
      </c>
      <c r="AU308" s="86" t="s">
        <v>348</v>
      </c>
      <c r="AV308" s="65" t="str">
        <f t="shared" si="391"/>
        <v>20</v>
      </c>
      <c r="AW308" s="69" t="str">
        <f t="shared" si="392"/>
        <v>100</v>
      </c>
      <c r="AX308" s="65">
        <v>20</v>
      </c>
      <c r="AY308" s="58" t="s">
        <v>80</v>
      </c>
      <c r="AZ308" s="65" t="str">
        <f t="shared" si="393"/>
        <v>1</v>
      </c>
      <c r="BA308" s="65" t="str">
        <f t="shared" si="394"/>
        <v>1</v>
      </c>
      <c r="BB308" s="65" t="str">
        <f t="shared" si="395"/>
        <v>1</v>
      </c>
      <c r="BC308" s="65">
        <v>20</v>
      </c>
      <c r="BD308" s="58" t="s">
        <v>644</v>
      </c>
      <c r="BE308" s="65" t="str">
        <f t="shared" si="396"/>
        <v>11,143</v>
      </c>
      <c r="BF308" s="65" t="str">
        <f t="shared" si="397"/>
        <v>7,786</v>
      </c>
      <c r="BG308" s="65" t="str">
        <f t="shared" si="398"/>
        <v>15,947</v>
      </c>
      <c r="BH308" s="65" t="s">
        <v>22</v>
      </c>
      <c r="BI308" s="68" t="s">
        <v>22</v>
      </c>
      <c r="CD308" s="158"/>
      <c r="CH308" s="158"/>
      <c r="CV308" s="68"/>
      <c r="CZ308" s="68"/>
    </row>
    <row r="309" spans="1:104" s="65" customFormat="1">
      <c r="A309" s="65" t="s">
        <v>623</v>
      </c>
      <c r="L309" s="68"/>
      <c r="N309" s="128"/>
      <c r="Z309" s="68"/>
      <c r="AE309" s="70"/>
      <c r="AJ309" s="65" t="s">
        <v>27</v>
      </c>
      <c r="AK309" s="65" t="s">
        <v>631</v>
      </c>
      <c r="AL309" s="65">
        <v>1</v>
      </c>
      <c r="AM309" s="73" t="s">
        <v>344</v>
      </c>
      <c r="AN309" s="65" t="s">
        <v>657</v>
      </c>
      <c r="AO309" s="73" t="s">
        <v>419</v>
      </c>
      <c r="AP309" s="73" t="s">
        <v>945</v>
      </c>
      <c r="AQ309" s="65" t="s">
        <v>23</v>
      </c>
      <c r="AR309" s="65" t="s">
        <v>24</v>
      </c>
      <c r="AS309" s="65" t="s">
        <v>642</v>
      </c>
      <c r="AT309" s="65" t="s">
        <v>658</v>
      </c>
      <c r="AU309" s="86" t="s">
        <v>645</v>
      </c>
      <c r="AV309" s="65" t="str">
        <f t="shared" si="391"/>
        <v>9</v>
      </c>
      <c r="AW309" s="69" t="str">
        <f t="shared" si="392"/>
        <v>67</v>
      </c>
      <c r="AX309" s="65">
        <v>9</v>
      </c>
      <c r="AY309" s="58" t="s">
        <v>80</v>
      </c>
      <c r="AZ309" s="65" t="str">
        <f t="shared" si="393"/>
        <v>1</v>
      </c>
      <c r="BA309" s="65" t="str">
        <f t="shared" si="394"/>
        <v>1</v>
      </c>
      <c r="BB309" s="65" t="str">
        <f t="shared" si="395"/>
        <v>1</v>
      </c>
      <c r="BC309" s="65">
        <v>9</v>
      </c>
      <c r="BD309" s="58" t="s">
        <v>648</v>
      </c>
      <c r="BE309" s="65" t="str">
        <f t="shared" si="396"/>
        <v>4.29</v>
      </c>
      <c r="BF309" s="65" t="str">
        <f t="shared" si="397"/>
        <v>1.95</v>
      </c>
      <c r="BG309" s="65" t="str">
        <f t="shared" si="398"/>
        <v>9.44</v>
      </c>
      <c r="BH309" s="65" t="s">
        <v>22</v>
      </c>
      <c r="BI309" s="68" t="s">
        <v>22</v>
      </c>
      <c r="CD309" s="158"/>
      <c r="CH309" s="158"/>
      <c r="CV309" s="68"/>
      <c r="CZ309" s="68"/>
    </row>
    <row r="310" spans="1:104" s="65" customFormat="1">
      <c r="A310" s="65" t="s">
        <v>623</v>
      </c>
      <c r="L310" s="68"/>
      <c r="N310" s="128"/>
      <c r="Z310" s="68"/>
      <c r="AE310" s="70"/>
      <c r="AJ310" s="65" t="s">
        <v>27</v>
      </c>
      <c r="AK310" s="65" t="s">
        <v>633</v>
      </c>
      <c r="AL310" s="65">
        <v>2</v>
      </c>
      <c r="AM310" s="73" t="s">
        <v>344</v>
      </c>
      <c r="AN310" s="65" t="s">
        <v>657</v>
      </c>
      <c r="AO310" s="73" t="s">
        <v>419</v>
      </c>
      <c r="AP310" s="73" t="s">
        <v>945</v>
      </c>
      <c r="AQ310" s="65" t="s">
        <v>23</v>
      </c>
      <c r="AR310" s="65" t="s">
        <v>24</v>
      </c>
      <c r="AS310" s="65" t="s">
        <v>642</v>
      </c>
      <c r="AT310" s="65" t="s">
        <v>658</v>
      </c>
      <c r="AU310" s="86" t="s">
        <v>645</v>
      </c>
      <c r="AV310" s="65" t="str">
        <f t="shared" si="391"/>
        <v>9</v>
      </c>
      <c r="AW310" s="69" t="str">
        <f t="shared" si="392"/>
        <v>67</v>
      </c>
      <c r="AX310" s="65">
        <v>9</v>
      </c>
      <c r="AY310" s="58" t="s">
        <v>80</v>
      </c>
      <c r="AZ310" s="65" t="str">
        <f t="shared" si="393"/>
        <v>1</v>
      </c>
      <c r="BA310" s="65" t="str">
        <f t="shared" si="394"/>
        <v>1</v>
      </c>
      <c r="BB310" s="65" t="str">
        <f t="shared" si="395"/>
        <v>1</v>
      </c>
      <c r="BC310" s="65">
        <v>9</v>
      </c>
      <c r="BD310" s="58" t="s">
        <v>649</v>
      </c>
      <c r="BE310" s="65" t="str">
        <f>LEFT(BD310,FIND(" ", BD310)-1)</f>
        <v>6.30</v>
      </c>
      <c r="BF310" s="65" t="str">
        <f>MID(LEFT(BD310,FIND("–",BD310)-1),FIND("(",BD310)+1,LEN(BD310))</f>
        <v>2.33</v>
      </c>
      <c r="BG310" s="65" t="str">
        <f>MID(LEFT(BD310,FIND(")",BD310)-1),FIND("–",BD310)+1,LEN(BD310))</f>
        <v>17.07</v>
      </c>
      <c r="BH310" s="65" t="s">
        <v>22</v>
      </c>
      <c r="BI310" s="68" t="s">
        <v>22</v>
      </c>
      <c r="CD310" s="158"/>
      <c r="CH310" s="158"/>
      <c r="CV310" s="68"/>
      <c r="CZ310" s="68"/>
    </row>
    <row r="311" spans="1:104" s="65" customFormat="1">
      <c r="A311" s="65" t="s">
        <v>623</v>
      </c>
      <c r="L311" s="68"/>
      <c r="N311" s="128"/>
      <c r="Z311" s="68"/>
      <c r="AE311" s="70"/>
      <c r="AJ311" s="65" t="s">
        <v>27</v>
      </c>
      <c r="AK311" s="65" t="s">
        <v>632</v>
      </c>
      <c r="AL311" s="65">
        <v>3</v>
      </c>
      <c r="AM311" s="73" t="s">
        <v>344</v>
      </c>
      <c r="AN311" s="65" t="s">
        <v>657</v>
      </c>
      <c r="AO311" s="73" t="s">
        <v>419</v>
      </c>
      <c r="AP311" s="73" t="s">
        <v>945</v>
      </c>
      <c r="AQ311" s="65" t="s">
        <v>23</v>
      </c>
      <c r="AR311" s="65" t="s">
        <v>24</v>
      </c>
      <c r="AS311" s="65" t="s">
        <v>642</v>
      </c>
      <c r="AT311" s="65" t="s">
        <v>658</v>
      </c>
      <c r="AU311" s="86" t="s">
        <v>348</v>
      </c>
      <c r="AV311" s="65" t="str">
        <f t="shared" si="391"/>
        <v>20</v>
      </c>
      <c r="AW311" s="69" t="str">
        <f t="shared" si="392"/>
        <v>100</v>
      </c>
      <c r="AX311" s="65">
        <v>20</v>
      </c>
      <c r="AY311" s="58" t="s">
        <v>651</v>
      </c>
      <c r="AZ311" s="65" t="str">
        <f t="shared" si="393"/>
        <v>1.25</v>
      </c>
      <c r="BA311" s="65" t="str">
        <f t="shared" si="394"/>
        <v>1.25</v>
      </c>
      <c r="BB311" s="65" t="str">
        <f t="shared" si="395"/>
        <v>1.25</v>
      </c>
      <c r="BC311" s="65">
        <v>20</v>
      </c>
      <c r="BD311" s="58" t="s">
        <v>652</v>
      </c>
      <c r="BE311" s="65" t="str">
        <f>LEFT(BD311,FIND(" ", BD311)-1)</f>
        <v>49.25</v>
      </c>
      <c r="BF311" s="65" t="str">
        <f>MID(LEFT(BD311,FIND("–",BD311)-1),FIND("(",BD311)+1,LEN(BD311))</f>
        <v>33.17</v>
      </c>
      <c r="BG311" s="65" t="str">
        <f>MID(LEFT(BD311,FIND(")",BD311)-1),FIND("–",BD311)+1,LEN(BD311))</f>
        <v>73.12</v>
      </c>
      <c r="BH311" s="65" t="s">
        <v>22</v>
      </c>
      <c r="BI311" s="68" t="s">
        <v>22</v>
      </c>
      <c r="CD311" s="158"/>
      <c r="CH311" s="158"/>
      <c r="CV311" s="68"/>
      <c r="CZ311" s="68"/>
    </row>
    <row r="312" spans="1:104" s="65" customFormat="1">
      <c r="A312" s="65" t="s">
        <v>623</v>
      </c>
      <c r="L312" s="68"/>
      <c r="N312" s="128"/>
      <c r="Z312" s="68"/>
      <c r="AE312" s="70"/>
      <c r="AJ312" s="65" t="s">
        <v>27</v>
      </c>
      <c r="AK312" s="75" t="s">
        <v>634</v>
      </c>
      <c r="AL312" s="65">
        <v>4</v>
      </c>
      <c r="AM312" s="73" t="s">
        <v>344</v>
      </c>
      <c r="AN312" s="65" t="s">
        <v>657</v>
      </c>
      <c r="AO312" s="73" t="s">
        <v>419</v>
      </c>
      <c r="AP312" s="73" t="s">
        <v>945</v>
      </c>
      <c r="AQ312" s="65" t="s">
        <v>23</v>
      </c>
      <c r="AR312" s="65" t="s">
        <v>24</v>
      </c>
      <c r="AS312" s="65" t="s">
        <v>642</v>
      </c>
      <c r="AT312" s="65" t="s">
        <v>658</v>
      </c>
      <c r="AU312" s="86" t="s">
        <v>646</v>
      </c>
      <c r="AV312" s="65" t="str">
        <f t="shared" ref="AV312:AV315" si="399">MID(LEFT(AU312,FIND(" (",AU312)-1),FIND("/",AU312)+1,LEN(AU312))</f>
        <v>9</v>
      </c>
      <c r="AW312" s="69" t="str">
        <f t="shared" ref="AW312:AW315" si="400">MID(LEFT(AU312,FIND("%",AU312)-1),FIND("(",AU312)+1,LEN(AU312))</f>
        <v>56</v>
      </c>
      <c r="AX312" s="65">
        <v>9</v>
      </c>
      <c r="AY312" s="58" t="s">
        <v>80</v>
      </c>
      <c r="AZ312" s="65" t="str">
        <f t="shared" ref="AZ312:AZ315" si="401">LEFT(AY312,FIND(" ", AY312)-1)</f>
        <v>1</v>
      </c>
      <c r="BA312" s="65" t="str">
        <f t="shared" ref="BA312:BA315" si="402">MID(LEFT(AY312,FIND("–",AY312)-1),FIND("(",AY312)+1,LEN(AY312))</f>
        <v>1</v>
      </c>
      <c r="BB312" s="65" t="str">
        <f t="shared" ref="BB312:BB315" si="403">MID(LEFT(AY312,FIND(")",AY312)-1),FIND("–",AY312)+1,LEN(AY312))</f>
        <v>1</v>
      </c>
      <c r="BC312" s="65">
        <v>9</v>
      </c>
      <c r="BD312" s="58" t="s">
        <v>650</v>
      </c>
      <c r="BE312" s="65" t="str">
        <f t="shared" ref="BE312:BE316" si="404">LEFT(BD312,FIND(" ", BD312)-1)</f>
        <v>3.67</v>
      </c>
      <c r="BF312" s="65" t="str">
        <f t="shared" ref="BF312:BF316" si="405">MID(LEFT(BD312,FIND("–",BD312)-1),FIND("(",BD312)+1,LEN(BD312))</f>
        <v>1.58</v>
      </c>
      <c r="BG312" s="65" t="str">
        <f t="shared" ref="BG312:BG316" si="406">MID(LEFT(BD312,FIND(")",BD312)-1),FIND("–",BD312)+1,LEN(BD312))</f>
        <v>8.57</v>
      </c>
      <c r="BH312" s="65" t="s">
        <v>22</v>
      </c>
      <c r="BI312" s="68" t="s">
        <v>22</v>
      </c>
      <c r="CD312" s="158"/>
      <c r="CH312" s="158"/>
      <c r="CV312" s="68"/>
      <c r="CZ312" s="68"/>
    </row>
    <row r="313" spans="1:104" s="65" customFormat="1">
      <c r="A313" s="65" t="s">
        <v>623</v>
      </c>
      <c r="L313" s="68"/>
      <c r="N313" s="128"/>
      <c r="Z313" s="74"/>
      <c r="AE313" s="68"/>
      <c r="AJ313" s="65" t="s">
        <v>27</v>
      </c>
      <c r="AK313" s="65" t="s">
        <v>635</v>
      </c>
      <c r="AL313" s="65">
        <v>5</v>
      </c>
      <c r="AM313" s="73" t="s">
        <v>344</v>
      </c>
      <c r="AN313" s="65" t="s">
        <v>657</v>
      </c>
      <c r="AO313" s="73" t="s">
        <v>419</v>
      </c>
      <c r="AP313" s="73" t="s">
        <v>945</v>
      </c>
      <c r="AQ313" s="65" t="s">
        <v>23</v>
      </c>
      <c r="AR313" s="65" t="s">
        <v>24</v>
      </c>
      <c r="AS313" s="65" t="s">
        <v>642</v>
      </c>
      <c r="AT313" s="65" t="s">
        <v>658</v>
      </c>
      <c r="AU313" s="86" t="s">
        <v>647</v>
      </c>
      <c r="AV313" s="65" t="str">
        <f t="shared" si="399"/>
        <v>9</v>
      </c>
      <c r="AW313" s="69" t="str">
        <f t="shared" si="400"/>
        <v>89</v>
      </c>
      <c r="AX313" s="65">
        <v>9</v>
      </c>
      <c r="AY313" s="58" t="s">
        <v>80</v>
      </c>
      <c r="AZ313" s="65" t="str">
        <f t="shared" si="401"/>
        <v>1</v>
      </c>
      <c r="BA313" s="65" t="str">
        <f t="shared" si="402"/>
        <v>1</v>
      </c>
      <c r="BB313" s="65" t="str">
        <f t="shared" si="403"/>
        <v>1</v>
      </c>
      <c r="BC313" s="65">
        <v>9</v>
      </c>
      <c r="BD313" s="58" t="s">
        <v>697</v>
      </c>
      <c r="BE313" s="65" t="str">
        <f t="shared" si="404"/>
        <v>10.80</v>
      </c>
      <c r="BF313" s="65" t="str">
        <f t="shared" si="405"/>
        <v>4.39</v>
      </c>
      <c r="BG313" s="65" t="str">
        <f t="shared" si="406"/>
        <v>26.60</v>
      </c>
      <c r="BH313" s="65" t="s">
        <v>22</v>
      </c>
      <c r="BI313" s="68" t="s">
        <v>22</v>
      </c>
      <c r="CD313" s="158"/>
      <c r="CH313" s="158"/>
      <c r="CV313" s="68"/>
      <c r="CZ313" s="68"/>
    </row>
    <row r="314" spans="1:104" s="65" customFormat="1">
      <c r="A314" s="65" t="s">
        <v>623</v>
      </c>
      <c r="L314" s="68"/>
      <c r="N314" s="128"/>
      <c r="Z314" s="74"/>
      <c r="AE314" s="68"/>
      <c r="AJ314" s="65" t="s">
        <v>27</v>
      </c>
      <c r="AK314" s="65" t="s">
        <v>636</v>
      </c>
      <c r="AL314" s="65">
        <v>6</v>
      </c>
      <c r="AM314" s="73" t="s">
        <v>344</v>
      </c>
      <c r="AN314" s="65" t="s">
        <v>657</v>
      </c>
      <c r="AO314" s="73" t="s">
        <v>419</v>
      </c>
      <c r="AP314" s="73" t="s">
        <v>945</v>
      </c>
      <c r="AQ314" s="65" t="s">
        <v>23</v>
      </c>
      <c r="AR314" s="65" t="s">
        <v>24</v>
      </c>
      <c r="AS314" s="65" t="s">
        <v>642</v>
      </c>
      <c r="AT314" s="65" t="s">
        <v>658</v>
      </c>
      <c r="AU314" s="86" t="s">
        <v>348</v>
      </c>
      <c r="AV314" s="65" t="str">
        <f t="shared" si="399"/>
        <v>20</v>
      </c>
      <c r="AW314" s="69" t="str">
        <f t="shared" si="400"/>
        <v>100</v>
      </c>
      <c r="AX314" s="65">
        <v>20</v>
      </c>
      <c r="AY314" s="58" t="s">
        <v>651</v>
      </c>
      <c r="AZ314" s="65" t="str">
        <f t="shared" si="401"/>
        <v>1.25</v>
      </c>
      <c r="BA314" s="65" t="str">
        <f t="shared" si="402"/>
        <v>1.25</v>
      </c>
      <c r="BB314" s="65" t="str">
        <f t="shared" si="403"/>
        <v>1.25</v>
      </c>
      <c r="BC314" s="65">
        <v>20</v>
      </c>
      <c r="BD314" s="58" t="s">
        <v>653</v>
      </c>
      <c r="BE314" s="65" t="str">
        <f t="shared" si="404"/>
        <v>45.95</v>
      </c>
      <c r="BF314" s="65" t="str">
        <f t="shared" si="405"/>
        <v>32.11</v>
      </c>
      <c r="BG314" s="65" t="str">
        <f t="shared" si="406"/>
        <v>65.76</v>
      </c>
      <c r="BH314" s="65" t="s">
        <v>22</v>
      </c>
      <c r="BI314" s="68" t="s">
        <v>22</v>
      </c>
      <c r="CD314" s="158"/>
      <c r="CH314" s="158"/>
      <c r="CV314" s="68"/>
      <c r="CZ314" s="68"/>
    </row>
    <row r="315" spans="1:104" s="65" customFormat="1">
      <c r="A315" s="65" t="s">
        <v>623</v>
      </c>
      <c r="L315" s="68"/>
      <c r="N315" s="128"/>
      <c r="Z315" s="74"/>
      <c r="AE315" s="68"/>
      <c r="AJ315" s="65" t="s">
        <v>60</v>
      </c>
      <c r="AK315" s="65" t="s">
        <v>631</v>
      </c>
      <c r="AL315" s="65">
        <v>1</v>
      </c>
      <c r="AM315" s="65" t="s">
        <v>424</v>
      </c>
      <c r="AN315" s="65" t="s">
        <v>660</v>
      </c>
      <c r="AO315" s="65" t="s">
        <v>661</v>
      </c>
      <c r="AP315" s="65" t="s">
        <v>953</v>
      </c>
      <c r="AQ315" s="65" t="s">
        <v>23</v>
      </c>
      <c r="AR315" s="65" t="s">
        <v>24</v>
      </c>
      <c r="AS315" s="65" t="s">
        <v>691</v>
      </c>
      <c r="AT315" s="65" t="s">
        <v>694</v>
      </c>
      <c r="AU315" s="86" t="s">
        <v>645</v>
      </c>
      <c r="AV315" s="65" t="str">
        <f t="shared" si="399"/>
        <v>9</v>
      </c>
      <c r="AW315" s="65" t="str">
        <f t="shared" si="400"/>
        <v>67</v>
      </c>
      <c r="AX315" s="65">
        <v>9</v>
      </c>
      <c r="AY315" s="58" t="s">
        <v>662</v>
      </c>
      <c r="AZ315" s="65" t="str">
        <f t="shared" si="401"/>
        <v>0.00</v>
      </c>
      <c r="BA315" s="65" t="str">
        <f t="shared" si="402"/>
        <v>0.00</v>
      </c>
      <c r="BB315" s="65" t="str">
        <f t="shared" si="403"/>
        <v>0.10</v>
      </c>
      <c r="BC315" s="65">
        <v>9</v>
      </c>
      <c r="BD315" s="58" t="s">
        <v>663</v>
      </c>
      <c r="BE315" s="65" t="str">
        <f t="shared" si="404"/>
        <v>0.60</v>
      </c>
      <c r="BF315" s="65" t="str">
        <f t="shared" si="405"/>
        <v>0.00</v>
      </c>
      <c r="BG315" s="65" t="str">
        <f t="shared" si="406"/>
        <v>1.45</v>
      </c>
      <c r="BH315" s="65">
        <v>10</v>
      </c>
      <c r="BI315" s="68" t="s">
        <v>22</v>
      </c>
      <c r="CD315" s="158"/>
      <c r="CH315" s="158"/>
      <c r="CV315" s="68"/>
      <c r="CZ315" s="68"/>
    </row>
    <row r="316" spans="1:104" s="65" customFormat="1">
      <c r="A316" s="65" t="s">
        <v>623</v>
      </c>
      <c r="L316" s="68"/>
      <c r="N316" s="128"/>
      <c r="Z316" s="74"/>
      <c r="AE316" s="68"/>
      <c r="AJ316" s="65" t="s">
        <v>60</v>
      </c>
      <c r="AK316" s="65" t="s">
        <v>633</v>
      </c>
      <c r="AL316" s="65">
        <v>2</v>
      </c>
      <c r="AM316" s="65" t="s">
        <v>424</v>
      </c>
      <c r="AN316" s="65" t="s">
        <v>660</v>
      </c>
      <c r="AO316" s="65" t="s">
        <v>661</v>
      </c>
      <c r="AP316" s="65" t="s">
        <v>953</v>
      </c>
      <c r="AQ316" s="65" t="s">
        <v>23</v>
      </c>
      <c r="AR316" s="65" t="s">
        <v>24</v>
      </c>
      <c r="AS316" s="65" t="s">
        <v>691</v>
      </c>
      <c r="AT316" s="65" t="s">
        <v>694</v>
      </c>
      <c r="AU316" s="86" t="s">
        <v>647</v>
      </c>
      <c r="AV316" s="65" t="str">
        <f t="shared" ref="AV316:AV326" si="407">MID(LEFT(AU316,FIND(" (",AU316)-1),FIND("/",AU316)+1,LEN(AU316))</f>
        <v>9</v>
      </c>
      <c r="AW316" s="65" t="str">
        <f t="shared" ref="AW316:AW326" si="408">MID(LEFT(AU316,FIND("%",AU316)-1),FIND("(",AU316)+1,LEN(AU316))</f>
        <v>89</v>
      </c>
      <c r="AX316" s="65">
        <v>9</v>
      </c>
      <c r="AY316" s="58" t="s">
        <v>662</v>
      </c>
      <c r="AZ316" s="65" t="str">
        <f t="shared" ref="AZ316" si="409">LEFT(AY316,FIND(" ", AY316)-1)</f>
        <v>0.00</v>
      </c>
      <c r="BA316" s="65" t="str">
        <f t="shared" ref="BA316" si="410">MID(LEFT(AY316,FIND("–",AY316)-1),FIND("(",AY316)+1,LEN(AY316))</f>
        <v>0.00</v>
      </c>
      <c r="BB316" s="65" t="str">
        <f t="shared" ref="BB316" si="411">MID(LEFT(AY316,FIND(")",AY316)-1),FIND("–",AY316)+1,LEN(AY316))</f>
        <v>0.10</v>
      </c>
      <c r="BC316" s="65">
        <v>9</v>
      </c>
      <c r="BD316" s="58" t="s">
        <v>664</v>
      </c>
      <c r="BE316" s="65" t="str">
        <f t="shared" si="404"/>
        <v>1.10</v>
      </c>
      <c r="BF316" s="65" t="str">
        <f t="shared" si="405"/>
        <v>0.60</v>
      </c>
      <c r="BG316" s="65" t="str">
        <f t="shared" si="406"/>
        <v>2.75</v>
      </c>
      <c r="BH316" s="65">
        <v>10</v>
      </c>
      <c r="BI316" s="68" t="s">
        <v>22</v>
      </c>
      <c r="CD316" s="158"/>
      <c r="CH316" s="158"/>
      <c r="CV316" s="68"/>
      <c r="CZ316" s="68"/>
    </row>
    <row r="317" spans="1:104" s="65" customFormat="1">
      <c r="A317" s="65" t="s">
        <v>623</v>
      </c>
      <c r="L317" s="68"/>
      <c r="N317" s="128"/>
      <c r="Z317" s="74"/>
      <c r="AE317" s="68"/>
      <c r="AJ317" s="65" t="s">
        <v>60</v>
      </c>
      <c r="AK317" s="65" t="s">
        <v>632</v>
      </c>
      <c r="AL317" s="65">
        <v>3</v>
      </c>
      <c r="AM317" s="65" t="s">
        <v>424</v>
      </c>
      <c r="AN317" s="65" t="s">
        <v>660</v>
      </c>
      <c r="AO317" s="65" t="s">
        <v>661</v>
      </c>
      <c r="AP317" s="65" t="s">
        <v>953</v>
      </c>
      <c r="AQ317" s="65" t="s">
        <v>23</v>
      </c>
      <c r="AR317" s="65" t="s">
        <v>24</v>
      </c>
      <c r="AS317" s="65" t="s">
        <v>691</v>
      </c>
      <c r="AT317" s="65" t="s">
        <v>694</v>
      </c>
      <c r="AU317" s="86" t="s">
        <v>353</v>
      </c>
      <c r="AV317" s="65" t="str">
        <f t="shared" si="407"/>
        <v>20</v>
      </c>
      <c r="AW317" s="65" t="str">
        <f t="shared" si="408"/>
        <v>85</v>
      </c>
      <c r="AX317" s="65">
        <v>20</v>
      </c>
      <c r="AY317" s="58" t="s">
        <v>680</v>
      </c>
      <c r="AZ317" s="65" t="str">
        <f>LEFT(AY317,FIND(" ", AY317)-1)</f>
        <v>0.00</v>
      </c>
      <c r="BA317" s="65" t="str">
        <f>MID(LEFT(AY317,FIND("–",AY317)-1),FIND("(",AY317)+1,LEN(AY317))</f>
        <v>0.00</v>
      </c>
      <c r="BB317" s="65" t="str">
        <f>MID(LEFT(AY317,FIND(")",AY317)-1),FIND("–",AY317)+1,LEN(AY317))</f>
        <v>0.08</v>
      </c>
      <c r="BC317" s="65">
        <v>20</v>
      </c>
      <c r="BD317" s="58" t="s">
        <v>681</v>
      </c>
      <c r="BE317" s="65" t="str">
        <f>LEFT(BD317,FIND(" ", BD317)-1)</f>
        <v>2.50</v>
      </c>
      <c r="BF317" s="65" t="str">
        <f>MID(LEFT(BD317,FIND("–",BD317)-1),FIND("(",BD317)+1,LEN(BD317))</f>
        <v>0.20</v>
      </c>
      <c r="BG317" s="65" t="str">
        <f>MID(LEFT(BD317,FIND(")",BD317)-1),FIND("–",BD317)+1,LEN(BD317))</f>
        <v>3.28</v>
      </c>
      <c r="BH317" s="65">
        <v>10</v>
      </c>
      <c r="BI317" s="68" t="s">
        <v>22</v>
      </c>
      <c r="CD317" s="158"/>
      <c r="CH317" s="158"/>
      <c r="CV317" s="68"/>
      <c r="CZ317" s="68"/>
    </row>
    <row r="318" spans="1:104" s="65" customFormat="1">
      <c r="A318" s="65" t="s">
        <v>623</v>
      </c>
      <c r="L318" s="68"/>
      <c r="N318" s="128"/>
      <c r="Z318" s="74"/>
      <c r="AE318" s="68"/>
      <c r="AJ318" s="65" t="s">
        <v>60</v>
      </c>
      <c r="AK318" s="75" t="s">
        <v>634</v>
      </c>
      <c r="AL318" s="65">
        <v>4</v>
      </c>
      <c r="AM318" s="65" t="s">
        <v>424</v>
      </c>
      <c r="AN318" s="65" t="s">
        <v>660</v>
      </c>
      <c r="AO318" s="65" t="s">
        <v>661</v>
      </c>
      <c r="AP318" s="65" t="s">
        <v>953</v>
      </c>
      <c r="AQ318" s="65" t="s">
        <v>23</v>
      </c>
      <c r="AR318" s="65" t="s">
        <v>24</v>
      </c>
      <c r="AS318" s="65" t="s">
        <v>691</v>
      </c>
      <c r="AT318" s="65" t="s">
        <v>694</v>
      </c>
      <c r="AU318" s="86" t="s">
        <v>645</v>
      </c>
      <c r="AV318" s="65" t="str">
        <f t="shared" si="407"/>
        <v>9</v>
      </c>
      <c r="AW318" s="65" t="str">
        <f t="shared" si="408"/>
        <v>67</v>
      </c>
      <c r="AX318" s="65">
        <v>9</v>
      </c>
      <c r="AY318" s="58" t="s">
        <v>662</v>
      </c>
      <c r="AZ318" s="65" t="str">
        <f t="shared" ref="AZ318:AZ319" si="412">LEFT(AY318,FIND(" ", AY318)-1)</f>
        <v>0.00</v>
      </c>
      <c r="BA318" s="65" t="str">
        <f t="shared" ref="BA318:BA319" si="413">MID(LEFT(AY318,FIND("–",AY318)-1),FIND("(",AY318)+1,LEN(AY318))</f>
        <v>0.00</v>
      </c>
      <c r="BB318" s="65" t="str">
        <f t="shared" ref="BB318:BB319" si="414">MID(LEFT(AY318,FIND(")",AY318)-1),FIND("–",AY318)+1,LEN(AY318))</f>
        <v>0.10</v>
      </c>
      <c r="BC318" s="65">
        <v>9</v>
      </c>
      <c r="BD318" s="58" t="s">
        <v>665</v>
      </c>
      <c r="BE318" s="65" t="str">
        <f t="shared" ref="BE318:BE319" si="415">LEFT(BD318,FIND(" ", BD318)-1)</f>
        <v>0.20</v>
      </c>
      <c r="BF318" s="65" t="str">
        <f t="shared" ref="BF318:BF319" si="416">MID(LEFT(BD318,FIND("–",BD318)-1),FIND("(",BD318)+1,LEN(BD318))</f>
        <v>0.00</v>
      </c>
      <c r="BG318" s="65" t="str">
        <f t="shared" ref="BG318:BG319" si="417">MID(LEFT(BD318,FIND(")",BD318)-1),FIND("–",BD318)+1,LEN(BD318))</f>
        <v>2.60</v>
      </c>
      <c r="BH318" s="65">
        <v>10</v>
      </c>
      <c r="BI318" s="68" t="s">
        <v>22</v>
      </c>
      <c r="CD318" s="158"/>
      <c r="CH318" s="158"/>
      <c r="CV318" s="68"/>
      <c r="CZ318" s="68"/>
    </row>
    <row r="319" spans="1:104" s="65" customFormat="1">
      <c r="A319" s="65" t="s">
        <v>623</v>
      </c>
      <c r="L319" s="68"/>
      <c r="N319" s="128"/>
      <c r="Z319" s="74"/>
      <c r="AE319" s="68"/>
      <c r="AJ319" s="65" t="s">
        <v>60</v>
      </c>
      <c r="AK319" s="65" t="s">
        <v>635</v>
      </c>
      <c r="AL319" s="65">
        <v>5</v>
      </c>
      <c r="AM319" s="65" t="s">
        <v>424</v>
      </c>
      <c r="AN319" s="65" t="s">
        <v>660</v>
      </c>
      <c r="AO319" s="65" t="s">
        <v>661</v>
      </c>
      <c r="AP319" s="65" t="s">
        <v>953</v>
      </c>
      <c r="AQ319" s="65" t="s">
        <v>23</v>
      </c>
      <c r="AR319" s="65" t="s">
        <v>24</v>
      </c>
      <c r="AS319" s="65" t="s">
        <v>691</v>
      </c>
      <c r="AT319" s="65" t="s">
        <v>694</v>
      </c>
      <c r="AU319" s="86" t="s">
        <v>645</v>
      </c>
      <c r="AV319" s="65" t="str">
        <f t="shared" si="407"/>
        <v>9</v>
      </c>
      <c r="AW319" s="65" t="str">
        <f t="shared" si="408"/>
        <v>67</v>
      </c>
      <c r="AX319" s="65">
        <v>9</v>
      </c>
      <c r="AY319" s="58" t="s">
        <v>662</v>
      </c>
      <c r="AZ319" s="65" t="str">
        <f t="shared" si="412"/>
        <v>0.00</v>
      </c>
      <c r="BA319" s="65" t="str">
        <f t="shared" si="413"/>
        <v>0.00</v>
      </c>
      <c r="BB319" s="65" t="str">
        <f t="shared" si="414"/>
        <v>0.10</v>
      </c>
      <c r="BC319" s="65">
        <v>9</v>
      </c>
      <c r="BD319" s="58" t="s">
        <v>666</v>
      </c>
      <c r="BE319" s="65" t="str">
        <f t="shared" si="415"/>
        <v>1.60</v>
      </c>
      <c r="BF319" s="65" t="str">
        <f t="shared" si="416"/>
        <v>0.00</v>
      </c>
      <c r="BG319" s="65" t="str">
        <f t="shared" si="417"/>
        <v>2.35</v>
      </c>
      <c r="BH319" s="65">
        <v>10</v>
      </c>
      <c r="BI319" s="68" t="s">
        <v>22</v>
      </c>
      <c r="CD319" s="158"/>
      <c r="CH319" s="158"/>
      <c r="CV319" s="68"/>
      <c r="CZ319" s="68"/>
    </row>
    <row r="320" spans="1:104" s="65" customFormat="1">
      <c r="A320" s="65" t="s">
        <v>623</v>
      </c>
      <c r="L320" s="68"/>
      <c r="N320" s="128"/>
      <c r="Z320" s="74"/>
      <c r="AE320" s="68"/>
      <c r="AJ320" s="65" t="s">
        <v>60</v>
      </c>
      <c r="AK320" s="65" t="s">
        <v>636</v>
      </c>
      <c r="AL320" s="65">
        <v>6</v>
      </c>
      <c r="AM320" s="65" t="s">
        <v>424</v>
      </c>
      <c r="AN320" s="65" t="s">
        <v>660</v>
      </c>
      <c r="AO320" s="65" t="s">
        <v>661</v>
      </c>
      <c r="AP320" s="65" t="s">
        <v>953</v>
      </c>
      <c r="AQ320" s="65" t="s">
        <v>23</v>
      </c>
      <c r="AR320" s="65" t="s">
        <v>24</v>
      </c>
      <c r="AS320" s="65" t="s">
        <v>691</v>
      </c>
      <c r="AT320" s="65" t="s">
        <v>694</v>
      </c>
      <c r="AU320" s="86" t="s">
        <v>348</v>
      </c>
      <c r="AV320" s="65" t="str">
        <f t="shared" si="407"/>
        <v>20</v>
      </c>
      <c r="AW320" s="65" t="str">
        <f t="shared" si="408"/>
        <v>100</v>
      </c>
      <c r="AX320" s="65">
        <v>20</v>
      </c>
      <c r="AY320" s="58" t="s">
        <v>157</v>
      </c>
      <c r="AZ320" s="65" t="str">
        <f>LEFT(AY320,FIND(" ", AY320)-1)</f>
        <v>0.00</v>
      </c>
      <c r="BA320" s="65" t="str">
        <f>MID(LEFT(AY320,FIND("–",AY320)-1),FIND("(",AY320)+1,LEN(AY320))</f>
        <v>0.00</v>
      </c>
      <c r="BB320" s="65" t="str">
        <f>MID(LEFT(AY320,FIND(")",AY320)-1),FIND("–",AY320)+1,LEN(AY320))</f>
        <v>0.00</v>
      </c>
      <c r="BC320" s="65">
        <v>20</v>
      </c>
      <c r="BD320" s="58" t="s">
        <v>682</v>
      </c>
      <c r="BE320" s="65" t="str">
        <f>LEFT(BD320,FIND(" ", BD320)-1)</f>
        <v>1.30</v>
      </c>
      <c r="BF320" s="65" t="str">
        <f>MID(LEFT(BD320,FIND("–",BD320)-1),FIND("(",BD320)+1,LEN(BD320))</f>
        <v>0.33</v>
      </c>
      <c r="BG320" s="65" t="str">
        <f>MID(LEFT(BD320,FIND(")",BD320)-1),FIND("–",BD320)+1,LEN(BD320))</f>
        <v>2.28</v>
      </c>
      <c r="BH320" s="65">
        <v>10</v>
      </c>
      <c r="BI320" s="68" t="s">
        <v>22</v>
      </c>
      <c r="CD320" s="158"/>
      <c r="CH320" s="158"/>
      <c r="CV320" s="68"/>
      <c r="CZ320" s="68"/>
    </row>
    <row r="321" spans="1:105" s="65" customFormat="1">
      <c r="A321" s="65" t="s">
        <v>623</v>
      </c>
      <c r="L321" s="68"/>
      <c r="N321" s="128"/>
      <c r="Z321" s="74"/>
      <c r="AE321" s="68"/>
      <c r="AJ321" s="65" t="s">
        <v>60</v>
      </c>
      <c r="AK321" s="65" t="s">
        <v>631</v>
      </c>
      <c r="AL321" s="65">
        <v>1</v>
      </c>
      <c r="AM321" s="65" t="s">
        <v>425</v>
      </c>
      <c r="AN321" s="65" t="s">
        <v>660</v>
      </c>
      <c r="AO321" s="65" t="s">
        <v>661</v>
      </c>
      <c r="AP321" s="65" t="s">
        <v>953</v>
      </c>
      <c r="AQ321" s="65" t="s">
        <v>23</v>
      </c>
      <c r="AR321" s="65" t="s">
        <v>24</v>
      </c>
      <c r="AS321" s="65" t="s">
        <v>691</v>
      </c>
      <c r="AT321" s="65" t="s">
        <v>694</v>
      </c>
      <c r="AU321" s="86" t="s">
        <v>645</v>
      </c>
      <c r="AV321" s="65" t="str">
        <f t="shared" si="407"/>
        <v>9</v>
      </c>
      <c r="AW321" s="65" t="str">
        <f t="shared" si="408"/>
        <v>67</v>
      </c>
      <c r="AX321" s="65">
        <v>9</v>
      </c>
      <c r="AY321" s="58" t="s">
        <v>662</v>
      </c>
      <c r="AZ321" s="65" t="str">
        <f t="shared" ref="AZ321:AZ322" si="418">LEFT(AY321,FIND(" ", AY321)-1)</f>
        <v>0.00</v>
      </c>
      <c r="BA321" s="65" t="str">
        <f t="shared" ref="BA321:BA322" si="419">MID(LEFT(AY321,FIND("–",AY321)-1),FIND("(",AY321)+1,LEN(AY321))</f>
        <v>0.00</v>
      </c>
      <c r="BB321" s="65" t="str">
        <f t="shared" ref="BB321:BB322" si="420">MID(LEFT(AY321,FIND(")",AY321)-1),FIND("–",AY321)+1,LEN(AY321))</f>
        <v>0.10</v>
      </c>
      <c r="BC321" s="65">
        <v>9</v>
      </c>
      <c r="BD321" s="58" t="s">
        <v>668</v>
      </c>
      <c r="BE321" s="65" t="str">
        <f t="shared" ref="BE321:BE322" si="421">LEFT(BD321,FIND(" ", BD321)-1)</f>
        <v>0.30</v>
      </c>
      <c r="BF321" s="65" t="str">
        <f t="shared" ref="BF321:BF322" si="422">MID(LEFT(BD321,FIND("–",BD321)-1),FIND("(",BD321)+1,LEN(BD321))</f>
        <v>0.00</v>
      </c>
      <c r="BG321" s="65" t="str">
        <f t="shared" ref="BG321:BG322" si="423">MID(LEFT(BD321,FIND(")",BD321)-1),FIND("–",BD321)+1,LEN(BD321))</f>
        <v>1.00</v>
      </c>
      <c r="BH321" s="65">
        <v>10</v>
      </c>
      <c r="BI321" s="68" t="s">
        <v>22</v>
      </c>
      <c r="CD321" s="158"/>
      <c r="CH321" s="158"/>
      <c r="CV321" s="68"/>
      <c r="CZ321" s="68"/>
    </row>
    <row r="322" spans="1:105" s="65" customFormat="1">
      <c r="A322" s="65" t="s">
        <v>623</v>
      </c>
      <c r="L322" s="68"/>
      <c r="N322" s="128"/>
      <c r="Z322" s="74"/>
      <c r="AE322" s="68"/>
      <c r="AJ322" s="65" t="s">
        <v>60</v>
      </c>
      <c r="AK322" s="65" t="s">
        <v>633</v>
      </c>
      <c r="AL322" s="65">
        <v>2</v>
      </c>
      <c r="AM322" s="65" t="s">
        <v>425</v>
      </c>
      <c r="AN322" s="65" t="s">
        <v>660</v>
      </c>
      <c r="AO322" s="65" t="s">
        <v>661</v>
      </c>
      <c r="AP322" s="65" t="s">
        <v>953</v>
      </c>
      <c r="AQ322" s="65" t="s">
        <v>23</v>
      </c>
      <c r="AR322" s="65" t="s">
        <v>24</v>
      </c>
      <c r="AS322" s="65" t="s">
        <v>691</v>
      </c>
      <c r="AT322" s="65" t="s">
        <v>694</v>
      </c>
      <c r="AU322" s="86" t="s">
        <v>647</v>
      </c>
      <c r="AV322" s="65" t="str">
        <f t="shared" si="407"/>
        <v>9</v>
      </c>
      <c r="AW322" s="65" t="str">
        <f t="shared" si="408"/>
        <v>89</v>
      </c>
      <c r="AX322" s="65">
        <v>9</v>
      </c>
      <c r="AY322" s="58" t="s">
        <v>667</v>
      </c>
      <c r="AZ322" s="65" t="str">
        <f t="shared" si="418"/>
        <v>0.00</v>
      </c>
      <c r="BA322" s="65" t="str">
        <f t="shared" si="419"/>
        <v>0.00</v>
      </c>
      <c r="BB322" s="65" t="str">
        <f t="shared" si="420"/>
        <v>0.05</v>
      </c>
      <c r="BC322" s="65">
        <v>9</v>
      </c>
      <c r="BD322" s="58" t="s">
        <v>669</v>
      </c>
      <c r="BE322" s="65" t="str">
        <f t="shared" si="421"/>
        <v>1.40</v>
      </c>
      <c r="BF322" s="65" t="str">
        <f t="shared" si="422"/>
        <v>0.40</v>
      </c>
      <c r="BG322" s="65" t="str">
        <f t="shared" si="423"/>
        <v>2.05</v>
      </c>
      <c r="BH322" s="65">
        <v>10</v>
      </c>
      <c r="BI322" s="68" t="s">
        <v>22</v>
      </c>
      <c r="CD322" s="158"/>
      <c r="CH322" s="158"/>
      <c r="CV322" s="68"/>
      <c r="CZ322" s="68"/>
    </row>
    <row r="323" spans="1:105" s="65" customFormat="1">
      <c r="A323" s="65" t="s">
        <v>623</v>
      </c>
      <c r="L323" s="68"/>
      <c r="N323" s="128"/>
      <c r="Z323" s="74"/>
      <c r="AE323" s="68"/>
      <c r="AJ323" s="65" t="s">
        <v>60</v>
      </c>
      <c r="AK323" s="65" t="s">
        <v>632</v>
      </c>
      <c r="AL323" s="65">
        <v>3</v>
      </c>
      <c r="AM323" s="65" t="s">
        <v>425</v>
      </c>
      <c r="AN323" s="65" t="s">
        <v>660</v>
      </c>
      <c r="AO323" s="65" t="s">
        <v>661</v>
      </c>
      <c r="AP323" s="65" t="s">
        <v>953</v>
      </c>
      <c r="AQ323" s="65" t="s">
        <v>23</v>
      </c>
      <c r="AR323" s="65" t="s">
        <v>24</v>
      </c>
      <c r="AS323" s="65" t="s">
        <v>691</v>
      </c>
      <c r="AT323" s="65" t="s">
        <v>694</v>
      </c>
      <c r="AU323" s="86" t="s">
        <v>353</v>
      </c>
      <c r="AV323" s="65" t="str">
        <f t="shared" si="407"/>
        <v>20</v>
      </c>
      <c r="AW323" s="65" t="str">
        <f t="shared" si="408"/>
        <v>85</v>
      </c>
      <c r="AX323" s="65">
        <v>20</v>
      </c>
      <c r="AY323" s="58" t="s">
        <v>157</v>
      </c>
      <c r="AZ323" s="65" t="str">
        <f t="shared" ref="AZ323" si="424">LEFT(AY323,FIND(" ", AY323)-1)</f>
        <v>0.00</v>
      </c>
      <c r="BA323" s="65" t="str">
        <f t="shared" ref="BA323" si="425">MID(LEFT(AY323,FIND("–",AY323)-1),FIND("(",AY323)+1,LEN(AY323))</f>
        <v>0.00</v>
      </c>
      <c r="BB323" s="65" t="str">
        <f t="shared" ref="BB323" si="426">MID(LEFT(AY323,FIND(")",AY323)-1),FIND("–",AY323)+1,LEN(AY323))</f>
        <v>0.00</v>
      </c>
      <c r="BC323" s="65">
        <v>20</v>
      </c>
      <c r="BD323" s="58" t="s">
        <v>683</v>
      </c>
      <c r="BE323" s="65" t="str">
        <f>LEFT(BD323,FIND(" ", BD323)-1)</f>
        <v>1.30</v>
      </c>
      <c r="BF323" s="65" t="str">
        <f>MID(LEFT(BD323,FIND("–",BD323)-1),FIND("(",BD323)+1,LEN(BD323))</f>
        <v>0.20</v>
      </c>
      <c r="BG323" s="65" t="str">
        <f>MID(LEFT(BD323,FIND(")",BD323)-1),FIND("–",BD323)+1,LEN(BD323))</f>
        <v>3.50</v>
      </c>
      <c r="BH323" s="65">
        <v>10</v>
      </c>
      <c r="BI323" s="68" t="s">
        <v>22</v>
      </c>
      <c r="CD323" s="158"/>
      <c r="CH323" s="158"/>
      <c r="CV323" s="68"/>
      <c r="CZ323" s="68"/>
    </row>
    <row r="324" spans="1:105" s="65" customFormat="1">
      <c r="A324" s="65" t="s">
        <v>623</v>
      </c>
      <c r="L324" s="68"/>
      <c r="N324" s="128"/>
      <c r="Z324" s="74"/>
      <c r="AE324" s="68"/>
      <c r="AJ324" s="65" t="s">
        <v>60</v>
      </c>
      <c r="AK324" s="75" t="s">
        <v>634</v>
      </c>
      <c r="AL324" s="65">
        <v>4</v>
      </c>
      <c r="AM324" s="65" t="s">
        <v>425</v>
      </c>
      <c r="AN324" s="65" t="s">
        <v>660</v>
      </c>
      <c r="AO324" s="65" t="s">
        <v>661</v>
      </c>
      <c r="AP324" s="65" t="s">
        <v>953</v>
      </c>
      <c r="AQ324" s="65" t="s">
        <v>23</v>
      </c>
      <c r="AR324" s="65" t="s">
        <v>24</v>
      </c>
      <c r="AS324" s="65" t="s">
        <v>691</v>
      </c>
      <c r="AT324" s="65" t="s">
        <v>694</v>
      </c>
      <c r="AU324" s="86" t="s">
        <v>645</v>
      </c>
      <c r="AV324" s="65" t="str">
        <f t="shared" si="407"/>
        <v>9</v>
      </c>
      <c r="AW324" s="65" t="str">
        <f t="shared" si="408"/>
        <v>67</v>
      </c>
      <c r="AX324" s="65">
        <v>9</v>
      </c>
      <c r="AY324" s="58" t="s">
        <v>157</v>
      </c>
      <c r="AZ324" s="65" t="str">
        <f t="shared" ref="AZ324:AZ325" si="427">LEFT(AY324,FIND(" ", AY324)-1)</f>
        <v>0.00</v>
      </c>
      <c r="BA324" s="65" t="str">
        <f t="shared" ref="BA324:BA325" si="428">MID(LEFT(AY324,FIND("–",AY324)-1),FIND("(",AY324)+1,LEN(AY324))</f>
        <v>0.00</v>
      </c>
      <c r="BB324" s="65" t="str">
        <f t="shared" ref="BB324:BB325" si="429">MID(LEFT(AY324,FIND(")",AY324)-1),FIND("–",AY324)+1,LEN(AY324))</f>
        <v>0.00</v>
      </c>
      <c r="BC324" s="65">
        <v>9</v>
      </c>
      <c r="BD324" s="58" t="s">
        <v>670</v>
      </c>
      <c r="BE324" s="65" t="str">
        <f t="shared" ref="BE324:BE325" si="430">LEFT(BD324,FIND(" ", BD324)-1)</f>
        <v>0.40</v>
      </c>
      <c r="BF324" s="65" t="str">
        <f t="shared" ref="BF324:BF325" si="431">MID(LEFT(BD324,FIND("–",BD324)-1),FIND("(",BD324)+1,LEN(BD324))</f>
        <v>0.00</v>
      </c>
      <c r="BG324" s="65" t="str">
        <f t="shared" ref="BG324:BG325" si="432">MID(LEFT(BD324,FIND(")",BD324)-1),FIND("–",BD324)+1,LEN(BD324))</f>
        <v>2.10</v>
      </c>
      <c r="BH324" s="65">
        <v>10</v>
      </c>
      <c r="BI324" s="68" t="s">
        <v>22</v>
      </c>
      <c r="CD324" s="158"/>
      <c r="CH324" s="158"/>
      <c r="CV324" s="68"/>
      <c r="CZ324" s="68"/>
    </row>
    <row r="325" spans="1:105" s="65" customFormat="1">
      <c r="A325" s="65" t="s">
        <v>623</v>
      </c>
      <c r="L325" s="68"/>
      <c r="N325" s="128"/>
      <c r="Z325" s="74"/>
      <c r="AE325" s="68"/>
      <c r="AJ325" s="65" t="s">
        <v>60</v>
      </c>
      <c r="AK325" s="65" t="s">
        <v>635</v>
      </c>
      <c r="AL325" s="65">
        <v>5</v>
      </c>
      <c r="AM325" s="65" t="s">
        <v>425</v>
      </c>
      <c r="AN325" s="65" t="s">
        <v>660</v>
      </c>
      <c r="AO325" s="65" t="s">
        <v>661</v>
      </c>
      <c r="AP325" s="65" t="s">
        <v>953</v>
      </c>
      <c r="AQ325" s="65" t="s">
        <v>23</v>
      </c>
      <c r="AR325" s="65" t="s">
        <v>24</v>
      </c>
      <c r="AS325" s="65" t="s">
        <v>691</v>
      </c>
      <c r="AT325" s="65" t="s">
        <v>694</v>
      </c>
      <c r="AU325" s="86" t="s">
        <v>645</v>
      </c>
      <c r="AV325" s="65" t="str">
        <f t="shared" si="407"/>
        <v>9</v>
      </c>
      <c r="AW325" s="65" t="str">
        <f t="shared" si="408"/>
        <v>67</v>
      </c>
      <c r="AX325" s="65">
        <v>9</v>
      </c>
      <c r="AY325" s="58" t="s">
        <v>667</v>
      </c>
      <c r="AZ325" s="65" t="str">
        <f t="shared" si="427"/>
        <v>0.00</v>
      </c>
      <c r="BA325" s="65" t="str">
        <f t="shared" si="428"/>
        <v>0.00</v>
      </c>
      <c r="BB325" s="65" t="str">
        <f t="shared" si="429"/>
        <v>0.05</v>
      </c>
      <c r="BC325" s="65">
        <v>9</v>
      </c>
      <c r="BD325" s="58" t="s">
        <v>671</v>
      </c>
      <c r="BE325" s="65" t="str">
        <f t="shared" si="430"/>
        <v>0.80</v>
      </c>
      <c r="BF325" s="65" t="str">
        <f t="shared" si="431"/>
        <v>0.00</v>
      </c>
      <c r="BG325" s="65" t="str">
        <f t="shared" si="432"/>
        <v>1.90</v>
      </c>
      <c r="BH325" s="65">
        <v>10</v>
      </c>
      <c r="BI325" s="68" t="s">
        <v>22</v>
      </c>
      <c r="CD325" s="158"/>
      <c r="CH325" s="158"/>
      <c r="CV325" s="68"/>
      <c r="CZ325" s="68"/>
    </row>
    <row r="326" spans="1:105" s="65" customFormat="1">
      <c r="A326" s="65" t="s">
        <v>623</v>
      </c>
      <c r="L326" s="68"/>
      <c r="N326" s="128"/>
      <c r="Z326" s="74"/>
      <c r="AE326" s="68"/>
      <c r="AJ326" s="65" t="s">
        <v>60</v>
      </c>
      <c r="AK326" s="65" t="s">
        <v>636</v>
      </c>
      <c r="AL326" s="65">
        <v>6</v>
      </c>
      <c r="AM326" s="65" t="s">
        <v>425</v>
      </c>
      <c r="AN326" s="65" t="s">
        <v>660</v>
      </c>
      <c r="AO326" s="65" t="s">
        <v>661</v>
      </c>
      <c r="AP326" s="65" t="s">
        <v>953</v>
      </c>
      <c r="AQ326" s="65" t="s">
        <v>23</v>
      </c>
      <c r="AR326" s="65" t="s">
        <v>24</v>
      </c>
      <c r="AS326" s="65" t="s">
        <v>691</v>
      </c>
      <c r="AT326" s="65" t="s">
        <v>694</v>
      </c>
      <c r="AU326" s="86" t="s">
        <v>348</v>
      </c>
      <c r="AV326" s="65" t="str">
        <f t="shared" si="407"/>
        <v>20</v>
      </c>
      <c r="AW326" s="65" t="str">
        <f t="shared" si="408"/>
        <v>100</v>
      </c>
      <c r="AX326" s="65">
        <v>20</v>
      </c>
      <c r="AY326" s="58" t="s">
        <v>157</v>
      </c>
      <c r="AZ326" s="65" t="str">
        <f>LEFT(AY326,FIND(" ", AY326)-1)</f>
        <v>0.00</v>
      </c>
      <c r="BA326" s="65" t="str">
        <f>MID(LEFT(AY326,FIND("–",AY326)-1),FIND("(",AY326)+1,LEN(AY326))</f>
        <v>0.00</v>
      </c>
      <c r="BB326" s="65" t="str">
        <f>MID(LEFT(AY326,FIND(")",AY326)-1),FIND("–",AY326)+1,LEN(AY326))</f>
        <v>0.00</v>
      </c>
      <c r="BC326" s="65">
        <v>20</v>
      </c>
      <c r="BD326" s="58" t="s">
        <v>684</v>
      </c>
      <c r="BE326" s="65" t="str">
        <f>LEFT(BD326,FIND(" ", BD326)-1)</f>
        <v>1.10</v>
      </c>
      <c r="BF326" s="65" t="str">
        <f>MID(LEFT(BD326,FIND("–",BD326)-1),FIND("(",BD326)+1,LEN(BD326))</f>
        <v>0.40</v>
      </c>
      <c r="BG326" s="65" t="str">
        <f>MID(LEFT(BD326,FIND(")",BD326)-1),FIND("–",BD326)+1,LEN(BD326))</f>
        <v>2.30</v>
      </c>
      <c r="BH326" s="65">
        <v>10</v>
      </c>
      <c r="BI326" s="68" t="s">
        <v>22</v>
      </c>
      <c r="CD326" s="158"/>
      <c r="CH326" s="158"/>
      <c r="CV326" s="68"/>
      <c r="CZ326" s="68"/>
    </row>
    <row r="327" spans="1:105" s="65" customFormat="1">
      <c r="A327" s="65" t="s">
        <v>623</v>
      </c>
      <c r="L327" s="68"/>
      <c r="N327" s="128"/>
      <c r="Z327" s="74"/>
      <c r="AE327" s="68"/>
      <c r="AJ327" s="65" t="s">
        <v>60</v>
      </c>
      <c r="AK327" s="65" t="s">
        <v>631</v>
      </c>
      <c r="AL327" s="65">
        <v>1</v>
      </c>
      <c r="AM327" s="65" t="s">
        <v>696</v>
      </c>
      <c r="AN327" s="65" t="s">
        <v>695</v>
      </c>
      <c r="AO327" s="65" t="s">
        <v>692</v>
      </c>
      <c r="AP327" s="65" t="s">
        <v>954</v>
      </c>
      <c r="AQ327" s="65" t="s">
        <v>23</v>
      </c>
      <c r="AR327" s="65" t="s">
        <v>24</v>
      </c>
      <c r="AS327" s="65" t="s">
        <v>691</v>
      </c>
      <c r="AT327" s="65" t="s">
        <v>693</v>
      </c>
      <c r="AU327" s="86" t="s">
        <v>647</v>
      </c>
      <c r="AV327" s="65" t="str">
        <f t="shared" ref="AV327" si="433">MID(LEFT(AU327,FIND(" (",AU327)-1),FIND("/",AU327)+1,LEN(AU327))</f>
        <v>9</v>
      </c>
      <c r="AW327" s="69" t="str">
        <f t="shared" ref="AW327" si="434">MID(LEFT(AU327,FIND("%",AU327)-1),FIND("(",AU327)+1,LEN(AU327))</f>
        <v>89</v>
      </c>
      <c r="AX327" s="65">
        <v>9</v>
      </c>
      <c r="AY327" s="58" t="s">
        <v>672</v>
      </c>
      <c r="AZ327" s="65" t="str">
        <f t="shared" ref="AZ327:AZ329" si="435">LEFT(AY327,FIND(" ", AY327)-1)</f>
        <v>1.08</v>
      </c>
      <c r="BA327" s="65" t="str">
        <f t="shared" ref="BA327:BA329" si="436">MID(LEFT(AY327,FIND("–",AY327)-1),FIND("(",AY327)+1,LEN(AY327))</f>
        <v>1.02</v>
      </c>
      <c r="BB327" s="65" t="str">
        <f t="shared" ref="BB327:BB329" si="437">MID(LEFT(AY327,FIND(")",AY327)-1),FIND("–",AY327)+1,LEN(AY327))</f>
        <v>1.30</v>
      </c>
      <c r="BC327" s="65">
        <v>9</v>
      </c>
      <c r="BD327" s="58" t="s">
        <v>676</v>
      </c>
      <c r="BE327" s="65" t="str">
        <f t="shared" ref="BE327:BE329" si="438">LEFT(BD327,FIND(" ", BD327)-1)</f>
        <v>4.58</v>
      </c>
      <c r="BF327" s="65" t="str">
        <f t="shared" ref="BF327:BF329" si="439">MID(LEFT(BD327,FIND("–",BD327)-1),FIND("(",BD327)+1,LEN(BD327))</f>
        <v>2.35</v>
      </c>
      <c r="BG327" s="65" t="str">
        <f t="shared" ref="BG327:BG329" si="440">MID(LEFT(BD327,FIND(")",BD327)-1),FIND("–",BD327)+1,LEN(BD327))</f>
        <v>10.88</v>
      </c>
      <c r="BH327" s="65" t="s">
        <v>22</v>
      </c>
      <c r="BI327" s="68" t="s">
        <v>22</v>
      </c>
      <c r="CD327" s="158"/>
      <c r="CH327" s="158"/>
      <c r="CV327" s="68"/>
      <c r="CZ327" s="68"/>
    </row>
    <row r="328" spans="1:105" s="65" customFormat="1">
      <c r="A328" s="65" t="s">
        <v>623</v>
      </c>
      <c r="L328" s="68"/>
      <c r="N328" s="128"/>
      <c r="Z328" s="74"/>
      <c r="AE328" s="68"/>
      <c r="AJ328" s="65" t="s">
        <v>60</v>
      </c>
      <c r="AK328" s="65" t="s">
        <v>633</v>
      </c>
      <c r="AL328" s="65">
        <v>2</v>
      </c>
      <c r="AM328" s="65" t="s">
        <v>696</v>
      </c>
      <c r="AN328" s="65" t="s">
        <v>695</v>
      </c>
      <c r="AO328" s="65" t="s">
        <v>692</v>
      </c>
      <c r="AP328" s="65" t="s">
        <v>954</v>
      </c>
      <c r="AQ328" s="65" t="s">
        <v>23</v>
      </c>
      <c r="AR328" s="65" t="s">
        <v>24</v>
      </c>
      <c r="AS328" s="65" t="s">
        <v>691</v>
      </c>
      <c r="AT328" s="65" t="s">
        <v>693</v>
      </c>
      <c r="AU328" s="86" t="s">
        <v>647</v>
      </c>
      <c r="AV328" s="65" t="str">
        <f t="shared" ref="AV328:AV332" si="441">MID(LEFT(AU328,FIND(" (",AU328)-1),FIND("/",AU328)+1,LEN(AU328))</f>
        <v>9</v>
      </c>
      <c r="AW328" s="69" t="str">
        <f t="shared" ref="AW328:AW332" si="442">MID(LEFT(AU328,FIND("%",AU328)-1),FIND("(",AU328)+1,LEN(AU328))</f>
        <v>89</v>
      </c>
      <c r="AX328" s="65">
        <v>9</v>
      </c>
      <c r="AY328" s="58" t="s">
        <v>673</v>
      </c>
      <c r="AZ328" s="65" t="str">
        <f t="shared" si="435"/>
        <v>1.04</v>
      </c>
      <c r="BA328" s="65" t="str">
        <f t="shared" si="436"/>
        <v>1.00</v>
      </c>
      <c r="BB328" s="65" t="str">
        <f t="shared" si="437"/>
        <v>1.14</v>
      </c>
      <c r="BC328" s="65">
        <v>9</v>
      </c>
      <c r="BD328" s="58" t="s">
        <v>677</v>
      </c>
      <c r="BE328" s="65" t="str">
        <f t="shared" si="438"/>
        <v>5.79</v>
      </c>
      <c r="BF328" s="65" t="str">
        <f t="shared" si="439"/>
        <v>2.30</v>
      </c>
      <c r="BG328" s="65" t="str">
        <f t="shared" si="440"/>
        <v>30.46</v>
      </c>
      <c r="BH328" s="65" t="s">
        <v>22</v>
      </c>
      <c r="BI328" s="68" t="s">
        <v>22</v>
      </c>
      <c r="CD328" s="158"/>
      <c r="CH328" s="158"/>
      <c r="CV328" s="68"/>
      <c r="CZ328" s="68"/>
    </row>
    <row r="329" spans="1:105" s="65" customFormat="1">
      <c r="A329" s="65" t="s">
        <v>623</v>
      </c>
      <c r="L329" s="68"/>
      <c r="N329" s="128"/>
      <c r="Z329" s="74"/>
      <c r="AE329" s="68"/>
      <c r="AJ329" s="65" t="s">
        <v>60</v>
      </c>
      <c r="AK329" s="65" t="s">
        <v>632</v>
      </c>
      <c r="AL329" s="65">
        <v>3</v>
      </c>
      <c r="AM329" s="65" t="s">
        <v>696</v>
      </c>
      <c r="AN329" s="65" t="s">
        <v>695</v>
      </c>
      <c r="AO329" s="65" t="s">
        <v>692</v>
      </c>
      <c r="AP329" s="65" t="s">
        <v>954</v>
      </c>
      <c r="AQ329" s="65" t="s">
        <v>23</v>
      </c>
      <c r="AR329" s="65" t="s">
        <v>24</v>
      </c>
      <c r="AS329" s="65" t="s">
        <v>691</v>
      </c>
      <c r="AT329" s="65" t="s">
        <v>693</v>
      </c>
      <c r="AU329" s="86" t="s">
        <v>689</v>
      </c>
      <c r="AV329" s="65" t="str">
        <f t="shared" si="441"/>
        <v>20</v>
      </c>
      <c r="AW329" s="69" t="str">
        <f t="shared" si="442"/>
        <v>90</v>
      </c>
      <c r="AX329" s="65">
        <v>20</v>
      </c>
      <c r="AY329" s="58" t="s">
        <v>685</v>
      </c>
      <c r="AZ329" s="65" t="str">
        <f t="shared" si="435"/>
        <v>1.04</v>
      </c>
      <c r="BA329" s="65" t="str">
        <f t="shared" si="436"/>
        <v>1.00</v>
      </c>
      <c r="BB329" s="65" t="str">
        <f t="shared" si="437"/>
        <v>1.12</v>
      </c>
      <c r="BC329" s="65">
        <v>20</v>
      </c>
      <c r="BD329" s="58" t="s">
        <v>687</v>
      </c>
      <c r="BE329" s="65" t="str">
        <f t="shared" si="438"/>
        <v>12.72</v>
      </c>
      <c r="BF329" s="65" t="str">
        <f t="shared" si="439"/>
        <v>5.39</v>
      </c>
      <c r="BG329" s="65" t="str">
        <f t="shared" si="440"/>
        <v>41.94</v>
      </c>
      <c r="BH329" s="65" t="s">
        <v>22</v>
      </c>
      <c r="BI329" s="68" t="s">
        <v>22</v>
      </c>
      <c r="CD329" s="158"/>
      <c r="CH329" s="158"/>
      <c r="CV329" s="68"/>
      <c r="CZ329" s="68"/>
    </row>
    <row r="330" spans="1:105" s="65" customFormat="1">
      <c r="A330" s="65" t="s">
        <v>623</v>
      </c>
      <c r="L330" s="68"/>
      <c r="N330" s="128"/>
      <c r="Z330" s="74"/>
      <c r="AE330" s="68"/>
      <c r="AJ330" s="65" t="s">
        <v>60</v>
      </c>
      <c r="AK330" s="75" t="s">
        <v>634</v>
      </c>
      <c r="AL330" s="65">
        <v>4</v>
      </c>
      <c r="AM330" s="65" t="s">
        <v>696</v>
      </c>
      <c r="AN330" s="65" t="s">
        <v>695</v>
      </c>
      <c r="AO330" s="65" t="s">
        <v>692</v>
      </c>
      <c r="AP330" s="65" t="s">
        <v>954</v>
      </c>
      <c r="AQ330" s="65" t="s">
        <v>23</v>
      </c>
      <c r="AR330" s="65" t="s">
        <v>24</v>
      </c>
      <c r="AS330" s="65" t="s">
        <v>691</v>
      </c>
      <c r="AT330" s="65" t="s">
        <v>693</v>
      </c>
      <c r="AU330" s="86" t="s">
        <v>690</v>
      </c>
      <c r="AV330" s="65" t="str">
        <f t="shared" si="441"/>
        <v>9</v>
      </c>
      <c r="AW330" s="69" t="str">
        <f t="shared" si="442"/>
        <v>67</v>
      </c>
      <c r="AX330" s="65">
        <v>9</v>
      </c>
      <c r="AY330" s="58" t="s">
        <v>674</v>
      </c>
      <c r="AZ330" s="65" t="str">
        <f t="shared" ref="AZ330:AZ332" si="443">LEFT(AY330,FIND(" ", AY330)-1)</f>
        <v>1.14</v>
      </c>
      <c r="BA330" s="65" t="str">
        <f t="shared" ref="BA330:BA332" si="444">MID(LEFT(AY330,FIND("–",AY330)-1),FIND("(",AY330)+1,LEN(AY330))</f>
        <v>1.05</v>
      </c>
      <c r="BB330" s="65" t="str">
        <f t="shared" ref="BB330:BB332" si="445">MID(LEFT(AY330,FIND(")",AY330)-1),FIND("–",AY330)+1,LEN(AY330))</f>
        <v>1.21</v>
      </c>
      <c r="BC330" s="65">
        <v>9</v>
      </c>
      <c r="BD330" s="58" t="s">
        <v>678</v>
      </c>
      <c r="BE330" s="65" t="str">
        <f t="shared" ref="BE330:BE332" si="446">LEFT(BD330,FIND(" ", BD330)-1)</f>
        <v>6.28</v>
      </c>
      <c r="BF330" s="65" t="str">
        <f t="shared" ref="BF330:BF332" si="447">MID(LEFT(BD330,FIND("–",BD330)-1),FIND("(",BD330)+1,LEN(BD330))</f>
        <v>1.67</v>
      </c>
      <c r="BG330" s="65" t="str">
        <f t="shared" ref="BG330:BG332" si="448">MID(LEFT(BD330,FIND(")",BD330)-1),FIND("–",BD330)+1,LEN(BD330))</f>
        <v>47.63</v>
      </c>
      <c r="BH330" s="65" t="s">
        <v>22</v>
      </c>
      <c r="BI330" s="68" t="s">
        <v>22</v>
      </c>
      <c r="CD330" s="158"/>
      <c r="CH330" s="158"/>
      <c r="CV330" s="68"/>
      <c r="CZ330" s="68"/>
    </row>
    <row r="331" spans="1:105" s="65" customFormat="1">
      <c r="A331" s="65" t="s">
        <v>623</v>
      </c>
      <c r="L331" s="68"/>
      <c r="N331" s="128"/>
      <c r="Z331" s="74"/>
      <c r="AE331" s="68"/>
      <c r="AJ331" s="65" t="s">
        <v>60</v>
      </c>
      <c r="AK331" s="65" t="s">
        <v>635</v>
      </c>
      <c r="AL331" s="65">
        <v>5</v>
      </c>
      <c r="AM331" s="65" t="s">
        <v>696</v>
      </c>
      <c r="AN331" s="65" t="s">
        <v>695</v>
      </c>
      <c r="AO331" s="65" t="s">
        <v>692</v>
      </c>
      <c r="AP331" s="65" t="s">
        <v>954</v>
      </c>
      <c r="AQ331" s="65" t="s">
        <v>23</v>
      </c>
      <c r="AR331" s="65" t="s">
        <v>24</v>
      </c>
      <c r="AS331" s="65" t="s">
        <v>691</v>
      </c>
      <c r="AT331" s="65" t="s">
        <v>693</v>
      </c>
      <c r="AU331" s="86" t="s">
        <v>637</v>
      </c>
      <c r="AV331" s="65" t="str">
        <f t="shared" si="441"/>
        <v>9</v>
      </c>
      <c r="AW331" s="69" t="str">
        <f t="shared" si="442"/>
        <v>100</v>
      </c>
      <c r="AX331" s="65">
        <v>9</v>
      </c>
      <c r="AY331" s="58" t="s">
        <v>675</v>
      </c>
      <c r="AZ331" s="65" t="str">
        <f t="shared" si="443"/>
        <v>1.07</v>
      </c>
      <c r="BA331" s="65" t="str">
        <f t="shared" si="444"/>
        <v>1.00</v>
      </c>
      <c r="BB331" s="65" t="str">
        <f t="shared" si="445"/>
        <v>1.55</v>
      </c>
      <c r="BC331" s="65">
        <v>9</v>
      </c>
      <c r="BD331" s="58" t="s">
        <v>679</v>
      </c>
      <c r="BE331" s="65" t="str">
        <f t="shared" si="446"/>
        <v>19.47</v>
      </c>
      <c r="BF331" s="65" t="str">
        <f t="shared" si="447"/>
        <v>14.46</v>
      </c>
      <c r="BG331" s="65" t="str">
        <f t="shared" si="448"/>
        <v>325.7</v>
      </c>
      <c r="BH331" s="65" t="s">
        <v>22</v>
      </c>
      <c r="BI331" s="68" t="s">
        <v>22</v>
      </c>
      <c r="CD331" s="158"/>
      <c r="CH331" s="158"/>
      <c r="CV331" s="68"/>
      <c r="CZ331" s="68"/>
    </row>
    <row r="332" spans="1:105" s="65" customFormat="1">
      <c r="A332" s="65" t="s">
        <v>623</v>
      </c>
      <c r="L332" s="68"/>
      <c r="N332" s="128"/>
      <c r="Z332" s="74"/>
      <c r="AE332" s="68"/>
      <c r="AJ332" s="65" t="s">
        <v>60</v>
      </c>
      <c r="AK332" s="65" t="s">
        <v>636</v>
      </c>
      <c r="AL332" s="65">
        <v>6</v>
      </c>
      <c r="AM332" s="65" t="s">
        <v>696</v>
      </c>
      <c r="AN332" s="65" t="s">
        <v>695</v>
      </c>
      <c r="AO332" s="65" t="s">
        <v>692</v>
      </c>
      <c r="AP332" s="65" t="s">
        <v>954</v>
      </c>
      <c r="AQ332" s="65" t="s">
        <v>23</v>
      </c>
      <c r="AR332" s="65" t="s">
        <v>24</v>
      </c>
      <c r="AS332" s="65" t="s">
        <v>691</v>
      </c>
      <c r="AT332" s="65" t="s">
        <v>693</v>
      </c>
      <c r="AU332" s="86" t="s">
        <v>353</v>
      </c>
      <c r="AV332" s="65" t="str">
        <f t="shared" si="441"/>
        <v>20</v>
      </c>
      <c r="AW332" s="69" t="str">
        <f t="shared" si="442"/>
        <v>85</v>
      </c>
      <c r="AX332" s="65">
        <v>20</v>
      </c>
      <c r="AY332" s="58" t="s">
        <v>686</v>
      </c>
      <c r="AZ332" s="65" t="str">
        <f t="shared" si="443"/>
        <v>1.10</v>
      </c>
      <c r="BA332" s="65" t="str">
        <f t="shared" si="444"/>
        <v>1.00</v>
      </c>
      <c r="BB332" s="65" t="str">
        <f t="shared" si="445"/>
        <v>1.17</v>
      </c>
      <c r="BC332" s="65">
        <v>20</v>
      </c>
      <c r="BD332" s="58" t="s">
        <v>688</v>
      </c>
      <c r="BE332" s="65" t="str">
        <f t="shared" si="446"/>
        <v>5.71</v>
      </c>
      <c r="BF332" s="65" t="str">
        <f t="shared" si="447"/>
        <v>2.62</v>
      </c>
      <c r="BG332" s="65" t="str">
        <f t="shared" si="448"/>
        <v>22.71</v>
      </c>
      <c r="BH332" s="65" t="s">
        <v>22</v>
      </c>
      <c r="BI332" s="68" t="s">
        <v>22</v>
      </c>
      <c r="CD332" s="158"/>
      <c r="CH332" s="158"/>
      <c r="CV332" s="68"/>
      <c r="CZ332" s="68"/>
    </row>
    <row r="333" spans="1:105" s="44" customFormat="1">
      <c r="L333" s="45"/>
      <c r="N333" s="127"/>
      <c r="Z333" s="64"/>
      <c r="AE333" s="45"/>
      <c r="AI333" s="45"/>
      <c r="AU333" s="85"/>
      <c r="BI333" s="45"/>
      <c r="CD333" s="157"/>
      <c r="CH333" s="157"/>
      <c r="CV333" s="45"/>
      <c r="CZ333" s="45"/>
    </row>
    <row r="334" spans="1:105" s="11" customFormat="1">
      <c r="A334" s="10" t="s">
        <v>1617</v>
      </c>
      <c r="B334" s="11" t="s">
        <v>1618</v>
      </c>
      <c r="C334" s="11" t="s">
        <v>1619</v>
      </c>
      <c r="D334" s="11" t="s">
        <v>1620</v>
      </c>
      <c r="E334" s="11" t="s">
        <v>10</v>
      </c>
      <c r="F334" s="94" t="s">
        <v>2312</v>
      </c>
      <c r="G334" s="12" t="s">
        <v>1621</v>
      </c>
      <c r="H334" s="14" t="s">
        <v>1622</v>
      </c>
      <c r="I334" s="10" t="s">
        <v>1623</v>
      </c>
      <c r="J334" s="14" t="s">
        <v>1624</v>
      </c>
      <c r="K334" s="11" t="s">
        <v>1625</v>
      </c>
      <c r="L334" s="24">
        <v>44188</v>
      </c>
      <c r="M334" s="11" t="s">
        <v>1626</v>
      </c>
      <c r="N334" s="125">
        <v>43927</v>
      </c>
      <c r="O334" s="11" t="s">
        <v>24</v>
      </c>
      <c r="P334" s="11" t="s">
        <v>24</v>
      </c>
      <c r="Q334" s="11" t="s">
        <v>137</v>
      </c>
      <c r="R334" s="11" t="s">
        <v>45</v>
      </c>
      <c r="S334" s="11" t="s">
        <v>48</v>
      </c>
      <c r="T334" s="11" t="s">
        <v>23</v>
      </c>
      <c r="U334" s="11" t="s">
        <v>23</v>
      </c>
      <c r="V334" s="11">
        <v>40</v>
      </c>
      <c r="W334" s="11" t="s">
        <v>23</v>
      </c>
      <c r="X334" s="11" t="s">
        <v>1627</v>
      </c>
      <c r="Y334" s="17" t="s">
        <v>1628</v>
      </c>
      <c r="Z334" s="25" t="s">
        <v>1629</v>
      </c>
      <c r="AA334" s="11" t="s">
        <v>1630</v>
      </c>
      <c r="AB334" s="11" t="s">
        <v>864</v>
      </c>
      <c r="AC334" s="11" t="s">
        <v>1631</v>
      </c>
      <c r="AD334" s="11" t="s">
        <v>1632</v>
      </c>
      <c r="AE334" s="110" t="s">
        <v>26</v>
      </c>
      <c r="AF334" s="11" t="s">
        <v>137</v>
      </c>
      <c r="AG334" s="11" t="s">
        <v>451</v>
      </c>
      <c r="AH334" s="11" t="s">
        <v>451</v>
      </c>
      <c r="AI334" s="25" t="s">
        <v>22</v>
      </c>
      <c r="AJ334" s="11" t="s">
        <v>27</v>
      </c>
      <c r="AK334" s="11" t="s">
        <v>1634</v>
      </c>
      <c r="AL334" s="11">
        <v>1</v>
      </c>
      <c r="AM334" s="11" t="s">
        <v>1633</v>
      </c>
      <c r="AN334" s="11" t="s">
        <v>44</v>
      </c>
      <c r="AO334" s="17" t="s">
        <v>1636</v>
      </c>
      <c r="AP334" s="17" t="s">
        <v>948</v>
      </c>
      <c r="AQ334" s="11" t="s">
        <v>23</v>
      </c>
      <c r="AR334" s="11" t="s">
        <v>23</v>
      </c>
      <c r="AS334" s="11" t="s">
        <v>486</v>
      </c>
      <c r="AT334" s="17" t="s">
        <v>1638</v>
      </c>
      <c r="AU334" s="86" t="s">
        <v>349</v>
      </c>
      <c r="AV334" s="11" t="str">
        <f>MID(LEFT(AU334,FIND(" (",AU334)-1),FIND("/",AU334)+1,LEN(AU334))</f>
        <v>19</v>
      </c>
      <c r="AW334" s="18" t="str">
        <f t="shared" ref="AW334:AW337" si="449">MID(LEFT(AU334,FIND("%",AU334)-1),FIND("(",AU334)+1,LEN(AU334))</f>
        <v>89</v>
      </c>
      <c r="AX334" s="11">
        <v>19</v>
      </c>
      <c r="AY334" s="58" t="s">
        <v>80</v>
      </c>
      <c r="AZ334" s="65" t="str">
        <f t="shared" ref="AZ334:AZ335" si="450">LEFT(AY334,FIND(" ", AY334)-1)</f>
        <v>1</v>
      </c>
      <c r="BA334" s="65" t="str">
        <f t="shared" ref="BA334:BA335" si="451">MID(LEFT(AY334,FIND("–",AY334)-1),FIND("(",AY334)+1,LEN(AY334))</f>
        <v>1</v>
      </c>
      <c r="BB334" s="65" t="str">
        <f t="shared" ref="BB334:BB335" si="452">MID(LEFT(AY334,FIND(")",AY334)-1),FIND("–",AY334)+1,LEN(AY334))</f>
        <v>1</v>
      </c>
      <c r="BC334" s="11">
        <v>19</v>
      </c>
      <c r="BD334" s="62" t="s">
        <v>1642</v>
      </c>
      <c r="BE334" s="11" t="str">
        <f t="shared" ref="BE334:BE337" si="453">LEFT(BD334,FIND(" ", BD334)-1)</f>
        <v>331.2</v>
      </c>
      <c r="BF334" s="11" t="str">
        <f t="shared" ref="BF334:BF345" si="454">MID(LEFT(BD334,FIND("–",BD334)-1),FIND("(",BD334)+1,LEN(BD334))</f>
        <v>91.2</v>
      </c>
      <c r="BG334" s="11" t="str">
        <f t="shared" ref="BG334:BG345" si="455">MID(LEFT(BD334,FIND(")",BD334)-1),FIND("–",BD334)+1,LEN(BD334))</f>
        <v>1,203.1</v>
      </c>
      <c r="BH334" s="11" t="s">
        <v>22</v>
      </c>
      <c r="BI334" s="25" t="s">
        <v>401</v>
      </c>
      <c r="BJ334" s="11" t="s">
        <v>26</v>
      </c>
      <c r="BK334" s="11" t="s">
        <v>22</v>
      </c>
      <c r="BL334" s="11" t="s">
        <v>22</v>
      </c>
      <c r="BM334" s="11" t="s">
        <v>22</v>
      </c>
      <c r="BN334" s="11" t="s">
        <v>22</v>
      </c>
      <c r="BO334" s="11" t="s">
        <v>22</v>
      </c>
      <c r="BP334" s="11" t="s">
        <v>22</v>
      </c>
      <c r="BQ334" s="11" t="s">
        <v>22</v>
      </c>
      <c r="BR334" s="11" t="s">
        <v>22</v>
      </c>
      <c r="BS334" s="11" t="s">
        <v>22</v>
      </c>
      <c r="BT334" s="11" t="s">
        <v>22</v>
      </c>
      <c r="BU334" s="11" t="s">
        <v>22</v>
      </c>
      <c r="BV334" s="11" t="s">
        <v>22</v>
      </c>
      <c r="BW334" s="11" t="s">
        <v>22</v>
      </c>
      <c r="BX334" s="11" t="s">
        <v>22</v>
      </c>
      <c r="BY334" s="11" t="s">
        <v>22</v>
      </c>
      <c r="BZ334" s="11" t="s">
        <v>22</v>
      </c>
      <c r="CA334" s="11" t="s">
        <v>22</v>
      </c>
      <c r="CB334" s="11" t="s">
        <v>22</v>
      </c>
      <c r="CC334" s="11" t="s">
        <v>22</v>
      </c>
      <c r="CD334" s="103" t="s">
        <v>22</v>
      </c>
      <c r="CE334" s="94" t="s">
        <v>22</v>
      </c>
      <c r="CF334" s="94" t="s">
        <v>22</v>
      </c>
      <c r="CG334" s="94" t="s">
        <v>22</v>
      </c>
      <c r="CH334" s="155" t="s">
        <v>26</v>
      </c>
      <c r="CI334" s="94" t="s">
        <v>22</v>
      </c>
      <c r="CJ334" s="94" t="s">
        <v>22</v>
      </c>
      <c r="CK334" s="94" t="s">
        <v>22</v>
      </c>
      <c r="CL334" s="94" t="s">
        <v>22</v>
      </c>
      <c r="CM334" s="94" t="s">
        <v>22</v>
      </c>
      <c r="CN334" s="94" t="s">
        <v>22</v>
      </c>
      <c r="CO334" s="94" t="s">
        <v>22</v>
      </c>
      <c r="CP334" s="94" t="s">
        <v>22</v>
      </c>
      <c r="CQ334" s="94" t="s">
        <v>22</v>
      </c>
      <c r="CR334" s="94" t="s">
        <v>22</v>
      </c>
      <c r="CS334" s="94" t="s">
        <v>22</v>
      </c>
      <c r="CT334" s="94" t="s">
        <v>22</v>
      </c>
      <c r="CU334" s="94" t="s">
        <v>22</v>
      </c>
      <c r="CV334" s="98" t="s">
        <v>22</v>
      </c>
      <c r="CW334" s="11" t="s">
        <v>1672</v>
      </c>
      <c r="CX334" s="11" t="s">
        <v>22</v>
      </c>
      <c r="CY334" s="11" t="s">
        <v>1674</v>
      </c>
      <c r="CZ334" s="98" t="s">
        <v>1261</v>
      </c>
      <c r="DA334" s="11" t="s">
        <v>68</v>
      </c>
    </row>
    <row r="335" spans="1:105" s="11" customFormat="1">
      <c r="A335" s="10" t="s">
        <v>1617</v>
      </c>
      <c r="G335" s="12"/>
      <c r="H335" s="14"/>
      <c r="I335" s="10"/>
      <c r="J335" s="14"/>
      <c r="L335" s="24"/>
      <c r="N335" s="125"/>
      <c r="Z335" s="25"/>
      <c r="AE335" s="36"/>
      <c r="AI335" s="25"/>
      <c r="AJ335" s="11" t="s">
        <v>27</v>
      </c>
      <c r="AK335" s="151" t="s">
        <v>1635</v>
      </c>
      <c r="AL335" s="11">
        <v>2</v>
      </c>
      <c r="AM335" s="11" t="s">
        <v>1633</v>
      </c>
      <c r="AN335" s="11" t="s">
        <v>44</v>
      </c>
      <c r="AO335" s="17" t="s">
        <v>1636</v>
      </c>
      <c r="AP335" s="11" t="s">
        <v>948</v>
      </c>
      <c r="AQ335" s="11" t="s">
        <v>23</v>
      </c>
      <c r="AR335" s="11" t="s">
        <v>23</v>
      </c>
      <c r="AS335" s="11" t="s">
        <v>486</v>
      </c>
      <c r="AT335" s="17" t="s">
        <v>1638</v>
      </c>
      <c r="AU335" s="86" t="s">
        <v>1640</v>
      </c>
      <c r="AV335" s="11" t="str">
        <f t="shared" ref="AV335:AV337" si="456">MID(LEFT(AU335,FIND(" (",AU335)-1),FIND("/",AU335)+1,LEN(AU335))</f>
        <v>19</v>
      </c>
      <c r="AW335" s="18" t="str">
        <f t="shared" si="449"/>
        <v>95</v>
      </c>
      <c r="AX335" s="11">
        <v>19</v>
      </c>
      <c r="AY335" s="58" t="s">
        <v>80</v>
      </c>
      <c r="AZ335" s="65" t="str">
        <f t="shared" si="450"/>
        <v>1</v>
      </c>
      <c r="BA335" s="65" t="str">
        <f t="shared" si="451"/>
        <v>1</v>
      </c>
      <c r="BB335" s="65" t="str">
        <f t="shared" si="452"/>
        <v>1</v>
      </c>
      <c r="BC335" s="11">
        <v>19</v>
      </c>
      <c r="BD335" s="62" t="s">
        <v>1643</v>
      </c>
      <c r="BE335" s="11" t="str">
        <f t="shared" si="453"/>
        <v>691.4</v>
      </c>
      <c r="BF335" s="11" t="str">
        <f t="shared" si="454"/>
        <v>217.5</v>
      </c>
      <c r="BG335" s="11" t="str">
        <f t="shared" si="455"/>
        <v>2,197.2</v>
      </c>
      <c r="BH335" s="11" t="s">
        <v>22</v>
      </c>
      <c r="BI335" s="25" t="s">
        <v>22</v>
      </c>
      <c r="CD335" s="155"/>
      <c r="CH335" s="155"/>
      <c r="CV335" s="25"/>
      <c r="CW335" s="11" t="s">
        <v>1673</v>
      </c>
      <c r="CZ335" s="25"/>
    </row>
    <row r="336" spans="1:105" s="11" customFormat="1">
      <c r="A336" s="10" t="s">
        <v>1617</v>
      </c>
      <c r="L336" s="25"/>
      <c r="N336" s="125"/>
      <c r="Z336" s="25"/>
      <c r="AE336" s="36"/>
      <c r="AI336" s="25"/>
      <c r="AJ336" s="11" t="s">
        <v>27</v>
      </c>
      <c r="AK336" s="151" t="s">
        <v>1634</v>
      </c>
      <c r="AL336" s="11">
        <v>1</v>
      </c>
      <c r="AM336" s="17" t="s">
        <v>344</v>
      </c>
      <c r="AN336" s="11" t="s">
        <v>1637</v>
      </c>
      <c r="AO336" s="17" t="s">
        <v>1644</v>
      </c>
      <c r="AP336" s="11" t="s">
        <v>1644</v>
      </c>
      <c r="AQ336" s="11" t="s">
        <v>24</v>
      </c>
      <c r="AR336" s="11" t="s">
        <v>23</v>
      </c>
      <c r="AS336" s="11" t="s">
        <v>486</v>
      </c>
      <c r="AT336" s="17" t="s">
        <v>1639</v>
      </c>
      <c r="AU336" s="86" t="s">
        <v>1641</v>
      </c>
      <c r="AV336" s="11" t="str">
        <f t="shared" si="456"/>
        <v>18</v>
      </c>
      <c r="AW336" s="18" t="str">
        <f t="shared" si="449"/>
        <v>78</v>
      </c>
      <c r="AX336" s="11">
        <v>18</v>
      </c>
      <c r="AY336" s="15" t="s">
        <v>1645</v>
      </c>
      <c r="AZ336" s="65" t="str">
        <f t="shared" ref="AZ336:AZ337" si="457">LEFT(AY336,FIND(" ", AY336)-1)</f>
        <v>1.0</v>
      </c>
      <c r="BA336" s="65" t="str">
        <f t="shared" ref="BA336:BA337" si="458">MID(LEFT(AY336,FIND("–",AY336)-1),FIND("(",AY336)+1,LEN(AY336))</f>
        <v>1.0</v>
      </c>
      <c r="BB336" s="65" t="str">
        <f t="shared" ref="BB336:BB337" si="459">MID(LEFT(AY336,FIND(")",AY336)-1),FIND("–",AY336)+1,LEN(AY336))</f>
        <v>15.4</v>
      </c>
      <c r="BC336" s="11">
        <v>18</v>
      </c>
      <c r="BD336" s="15" t="s">
        <v>1647</v>
      </c>
      <c r="BE336" s="11" t="str">
        <f t="shared" si="453"/>
        <v>47.8</v>
      </c>
      <c r="BF336" s="11" t="str">
        <f t="shared" si="454"/>
        <v>10.1</v>
      </c>
      <c r="BG336" s="11" t="str">
        <f t="shared" si="455"/>
        <v>147.0</v>
      </c>
      <c r="BH336" s="11" t="s">
        <v>22</v>
      </c>
      <c r="BI336" s="25" t="s">
        <v>22</v>
      </c>
      <c r="CD336" s="155"/>
      <c r="CH336" s="155"/>
      <c r="CV336" s="25"/>
      <c r="CZ336" s="25"/>
    </row>
    <row r="337" spans="1:105" s="11" customFormat="1">
      <c r="A337" s="10" t="s">
        <v>1617</v>
      </c>
      <c r="L337" s="25"/>
      <c r="N337" s="125"/>
      <c r="Z337" s="25"/>
      <c r="AE337" s="36"/>
      <c r="AI337" s="25"/>
      <c r="AJ337" s="11" t="s">
        <v>27</v>
      </c>
      <c r="AK337" s="151" t="s">
        <v>1635</v>
      </c>
      <c r="AL337" s="11">
        <v>2</v>
      </c>
      <c r="AM337" s="17" t="s">
        <v>344</v>
      </c>
      <c r="AN337" s="11" t="s">
        <v>1637</v>
      </c>
      <c r="AO337" s="17" t="s">
        <v>1644</v>
      </c>
      <c r="AP337" s="11" t="s">
        <v>1644</v>
      </c>
      <c r="AQ337" s="11" t="s">
        <v>24</v>
      </c>
      <c r="AR337" s="11" t="s">
        <v>23</v>
      </c>
      <c r="AS337" s="11" t="s">
        <v>486</v>
      </c>
      <c r="AT337" s="17" t="s">
        <v>1639</v>
      </c>
      <c r="AU337" s="86" t="s">
        <v>363</v>
      </c>
      <c r="AV337" s="11" t="str">
        <f t="shared" si="456"/>
        <v>19</v>
      </c>
      <c r="AW337" s="18" t="str">
        <f t="shared" si="449"/>
        <v>84</v>
      </c>
      <c r="AX337" s="11">
        <v>19</v>
      </c>
      <c r="AY337" s="15" t="s">
        <v>1646</v>
      </c>
      <c r="AZ337" s="65" t="str">
        <f t="shared" si="457"/>
        <v>1.4</v>
      </c>
      <c r="BA337" s="65" t="str">
        <f t="shared" si="458"/>
        <v>1.0</v>
      </c>
      <c r="BB337" s="65" t="str">
        <f t="shared" si="459"/>
        <v>9.0</v>
      </c>
      <c r="BC337" s="11">
        <v>19</v>
      </c>
      <c r="BD337" s="15" t="s">
        <v>1648</v>
      </c>
      <c r="BE337" s="11" t="str">
        <f t="shared" si="453"/>
        <v>52.9</v>
      </c>
      <c r="BF337" s="11" t="str">
        <f t="shared" si="454"/>
        <v>20.7</v>
      </c>
      <c r="BG337" s="11" t="str">
        <f t="shared" si="455"/>
        <v>68.0</v>
      </c>
      <c r="BH337" s="11" t="s">
        <v>22</v>
      </c>
      <c r="BI337" s="25" t="s">
        <v>22</v>
      </c>
      <c r="CD337" s="155"/>
      <c r="CH337" s="155"/>
      <c r="CV337" s="25"/>
      <c r="CZ337" s="25"/>
    </row>
    <row r="338" spans="1:105" s="11" customFormat="1">
      <c r="A338" s="10" t="s">
        <v>1617</v>
      </c>
      <c r="L338" s="25"/>
      <c r="N338" s="125"/>
      <c r="Z338" s="25"/>
      <c r="AE338" s="36"/>
      <c r="AI338" s="25"/>
      <c r="AJ338" s="11" t="s">
        <v>60</v>
      </c>
      <c r="AK338" s="151" t="s">
        <v>1634</v>
      </c>
      <c r="AL338" s="11">
        <v>1</v>
      </c>
      <c r="AM338" s="11" t="s">
        <v>551</v>
      </c>
      <c r="AN338" s="17" t="s">
        <v>1159</v>
      </c>
      <c r="AO338" s="11" t="s">
        <v>1649</v>
      </c>
      <c r="AP338" s="11" t="s">
        <v>1650</v>
      </c>
      <c r="AQ338" s="11" t="s">
        <v>24</v>
      </c>
      <c r="AR338" s="11" t="s">
        <v>23</v>
      </c>
      <c r="AS338" s="11" t="s">
        <v>843</v>
      </c>
      <c r="AT338" s="17" t="s">
        <v>1651</v>
      </c>
      <c r="AU338" s="86" t="s">
        <v>962</v>
      </c>
      <c r="AV338" s="11" t="str">
        <f t="shared" ref="AV338:AV339" si="460">MID(LEFT(AU338,FIND(" (",AU338)-1),FIND("/",AU338)+1,LEN(AU338))</f>
        <v>19</v>
      </c>
      <c r="AW338" s="18" t="str">
        <f t="shared" ref="AW338:AW339" si="461">MID(LEFT(AU338,FIND("%",AU338)-1),FIND("(",AU338)+1,LEN(AU338))</f>
        <v>74</v>
      </c>
      <c r="AX338" s="11">
        <v>19</v>
      </c>
      <c r="AY338" s="15" t="s">
        <v>1652</v>
      </c>
      <c r="AZ338" s="65" t="str">
        <f t="shared" ref="AZ338:AZ339" si="462">LEFT(AY338,FIND(" ", AY338)-1)</f>
        <v>2.4</v>
      </c>
      <c r="BA338" s="65" t="str">
        <f t="shared" ref="BA338:BA339" si="463">MID(LEFT(AY338,FIND("–",AY338)-1),FIND("(",AY338)+1,LEN(AY338))</f>
        <v>1.0</v>
      </c>
      <c r="BB338" s="65" t="str">
        <f t="shared" ref="BB338:BB339" si="464">MID(LEFT(AY338,FIND(")",AY338)-1),FIND("–",AY338)+1,LEN(AY338))</f>
        <v>9.4</v>
      </c>
      <c r="BC338" s="11">
        <v>19</v>
      </c>
      <c r="BD338" s="15" t="s">
        <v>1654</v>
      </c>
      <c r="BE338" s="11" t="str">
        <f t="shared" ref="BE338:BE339" si="465">LEFT(BD338,FIND(" ", BD338)-1)</f>
        <v>25.2</v>
      </c>
      <c r="BF338" s="11" t="str">
        <f t="shared" si="454"/>
        <v>9.0</v>
      </c>
      <c r="BG338" s="11" t="str">
        <f t="shared" si="455"/>
        <v>65.6</v>
      </c>
      <c r="BH338" s="11" t="s">
        <v>22</v>
      </c>
      <c r="BI338" s="25" t="s">
        <v>22</v>
      </c>
      <c r="CD338" s="155"/>
      <c r="CH338" s="155"/>
      <c r="CV338" s="25"/>
      <c r="CZ338" s="25"/>
    </row>
    <row r="339" spans="1:105" s="11" customFormat="1">
      <c r="A339" s="10" t="s">
        <v>1617</v>
      </c>
      <c r="L339" s="25"/>
      <c r="N339" s="125"/>
      <c r="Z339" s="25"/>
      <c r="AE339" s="36"/>
      <c r="AI339" s="25"/>
      <c r="AJ339" s="11" t="s">
        <v>60</v>
      </c>
      <c r="AK339" s="151" t="s">
        <v>1635</v>
      </c>
      <c r="AL339" s="11">
        <v>2</v>
      </c>
      <c r="AM339" s="11" t="s">
        <v>551</v>
      </c>
      <c r="AN339" s="17" t="s">
        <v>1159</v>
      </c>
      <c r="AO339" s="11" t="s">
        <v>1649</v>
      </c>
      <c r="AP339" s="11" t="s">
        <v>1650</v>
      </c>
      <c r="AQ339" s="11" t="s">
        <v>24</v>
      </c>
      <c r="AR339" s="11" t="s">
        <v>23</v>
      </c>
      <c r="AS339" s="11" t="s">
        <v>843</v>
      </c>
      <c r="AT339" s="17" t="s">
        <v>1651</v>
      </c>
      <c r="AU339" s="86" t="s">
        <v>963</v>
      </c>
      <c r="AV339" s="11" t="str">
        <f t="shared" si="460"/>
        <v>19</v>
      </c>
      <c r="AW339" s="18" t="str">
        <f t="shared" si="461"/>
        <v>100</v>
      </c>
      <c r="AX339" s="11">
        <v>19</v>
      </c>
      <c r="AY339" s="15" t="s">
        <v>1653</v>
      </c>
      <c r="AZ339" s="65" t="str">
        <f t="shared" si="462"/>
        <v>8.2</v>
      </c>
      <c r="BA339" s="65" t="str">
        <f t="shared" si="463"/>
        <v>3.3</v>
      </c>
      <c r="BB339" s="65" t="str">
        <f t="shared" si="464"/>
        <v>16.3</v>
      </c>
      <c r="BC339" s="11">
        <v>19</v>
      </c>
      <c r="BD339" s="15" t="s">
        <v>1655</v>
      </c>
      <c r="BE339" s="11" t="str">
        <f t="shared" si="465"/>
        <v>70.0</v>
      </c>
      <c r="BF339" s="11" t="str">
        <f t="shared" si="454"/>
        <v>28.5</v>
      </c>
      <c r="BG339" s="11" t="str">
        <f t="shared" si="455"/>
        <v>187.9</v>
      </c>
      <c r="BH339" s="11" t="s">
        <v>22</v>
      </c>
      <c r="BI339" s="25" t="s">
        <v>22</v>
      </c>
      <c r="CD339" s="155"/>
      <c r="CH339" s="155"/>
      <c r="CV339" s="25"/>
      <c r="CZ339" s="25"/>
    </row>
    <row r="340" spans="1:105" s="11" customFormat="1">
      <c r="A340" s="10" t="s">
        <v>1617</v>
      </c>
      <c r="L340" s="25"/>
      <c r="N340" s="125"/>
      <c r="Z340" s="25"/>
      <c r="AE340" s="36"/>
      <c r="AI340" s="25"/>
      <c r="AJ340" s="11" t="s">
        <v>60</v>
      </c>
      <c r="AK340" s="151" t="s">
        <v>1634</v>
      </c>
      <c r="AL340" s="11">
        <v>1</v>
      </c>
      <c r="AM340" s="11" t="s">
        <v>1667</v>
      </c>
      <c r="AN340" s="11" t="s">
        <v>1657</v>
      </c>
      <c r="AO340" s="11" t="s">
        <v>582</v>
      </c>
      <c r="AP340" s="11" t="s">
        <v>582</v>
      </c>
      <c r="AQ340" s="11" t="s">
        <v>24</v>
      </c>
      <c r="AR340" s="11" t="s">
        <v>23</v>
      </c>
      <c r="AS340" s="11" t="s">
        <v>486</v>
      </c>
      <c r="AT340" s="11" t="s">
        <v>22</v>
      </c>
      <c r="AU340" s="84" t="s">
        <v>22</v>
      </c>
      <c r="AV340" s="28" t="s">
        <v>22</v>
      </c>
      <c r="AW340" s="11" t="s">
        <v>22</v>
      </c>
      <c r="AX340" s="11">
        <v>19</v>
      </c>
      <c r="AY340" s="15" t="s">
        <v>1662</v>
      </c>
      <c r="AZ340" s="65" t="str">
        <f t="shared" ref="AZ340:AZ341" si="466">LEFT(AY340,FIND(" ", AY340)-1)</f>
        <v>0.02</v>
      </c>
      <c r="BA340" s="65" t="str">
        <f t="shared" ref="BA340:BA341" si="467">MID(LEFT(AY340,FIND("–",AY340)-1),FIND("(",AY340)+1,LEN(AY340))</f>
        <v>0.00</v>
      </c>
      <c r="BB340" s="65" t="str">
        <f t="shared" ref="BB340:BB341" si="468">MID(LEFT(AY340,FIND(")",AY340)-1),FIND("–",AY340)+1,LEN(AY340))</f>
        <v>0.30</v>
      </c>
      <c r="BC340" s="11">
        <v>19</v>
      </c>
      <c r="BD340" s="15" t="s">
        <v>1663</v>
      </c>
      <c r="BE340" s="11" t="str">
        <f t="shared" ref="BE340:BE341" si="469">LEFT(BD340,FIND(" ", BD340)-1)</f>
        <v>0.04</v>
      </c>
      <c r="BF340" s="11" t="str">
        <f t="shared" si="454"/>
        <v>0.00</v>
      </c>
      <c r="BG340" s="11" t="str">
        <f t="shared" si="455"/>
        <v>0.31</v>
      </c>
      <c r="BH340" s="11">
        <v>0.4</v>
      </c>
      <c r="BI340" s="25" t="s">
        <v>22</v>
      </c>
      <c r="CD340" s="155"/>
      <c r="CH340" s="155"/>
      <c r="CV340" s="25"/>
      <c r="CZ340" s="25"/>
    </row>
    <row r="341" spans="1:105" s="11" customFormat="1">
      <c r="A341" s="10" t="s">
        <v>1617</v>
      </c>
      <c r="L341" s="25"/>
      <c r="N341" s="125"/>
      <c r="Z341" s="25"/>
      <c r="AE341" s="36"/>
      <c r="AI341" s="25"/>
      <c r="AJ341" s="11" t="s">
        <v>60</v>
      </c>
      <c r="AK341" s="151" t="s">
        <v>1635</v>
      </c>
      <c r="AL341" s="11">
        <v>2</v>
      </c>
      <c r="AM341" s="11" t="s">
        <v>1667</v>
      </c>
      <c r="AN341" s="11" t="s">
        <v>1657</v>
      </c>
      <c r="AO341" s="11" t="s">
        <v>582</v>
      </c>
      <c r="AP341" s="11" t="s">
        <v>582</v>
      </c>
      <c r="AQ341" s="11" t="s">
        <v>24</v>
      </c>
      <c r="AR341" s="11" t="s">
        <v>23</v>
      </c>
      <c r="AS341" s="11" t="s">
        <v>486</v>
      </c>
      <c r="AT341" s="11" t="s">
        <v>22</v>
      </c>
      <c r="AU341" s="84" t="s">
        <v>22</v>
      </c>
      <c r="AV341" s="28" t="s">
        <v>22</v>
      </c>
      <c r="AW341" s="11" t="s">
        <v>22</v>
      </c>
      <c r="AX341" s="11">
        <v>19</v>
      </c>
      <c r="AY341" s="15" t="s">
        <v>1664</v>
      </c>
      <c r="AZ341" s="65" t="str">
        <f t="shared" si="466"/>
        <v>0.00</v>
      </c>
      <c r="BA341" s="65" t="str">
        <f t="shared" si="467"/>
        <v>0.00</v>
      </c>
      <c r="BB341" s="65" t="str">
        <f t="shared" si="468"/>
        <v>0.25</v>
      </c>
      <c r="BC341" s="11">
        <v>19</v>
      </c>
      <c r="BD341" s="15" t="s">
        <v>1665</v>
      </c>
      <c r="BE341" s="11" t="str">
        <f t="shared" si="469"/>
        <v>0.05</v>
      </c>
      <c r="BF341" s="11" t="str">
        <f t="shared" si="454"/>
        <v>0.00</v>
      </c>
      <c r="BG341" s="11" t="str">
        <f t="shared" si="455"/>
        <v>0.26</v>
      </c>
      <c r="BH341" s="11">
        <v>0.4</v>
      </c>
      <c r="BI341" s="25" t="s">
        <v>22</v>
      </c>
      <c r="CD341" s="155"/>
      <c r="CH341" s="155"/>
      <c r="CV341" s="25"/>
      <c r="CZ341" s="25"/>
    </row>
    <row r="342" spans="1:105" s="11" customFormat="1">
      <c r="A342" s="10" t="s">
        <v>1617</v>
      </c>
      <c r="L342" s="25"/>
      <c r="N342" s="125"/>
      <c r="Z342" s="25"/>
      <c r="AE342" s="36"/>
      <c r="AI342" s="25"/>
      <c r="AJ342" s="11" t="s">
        <v>60</v>
      </c>
      <c r="AK342" s="151" t="s">
        <v>1634</v>
      </c>
      <c r="AL342" s="11">
        <v>1</v>
      </c>
      <c r="AM342" s="11" t="s">
        <v>1666</v>
      </c>
      <c r="AN342" s="11" t="s">
        <v>1657</v>
      </c>
      <c r="AO342" s="11" t="s">
        <v>582</v>
      </c>
      <c r="AP342" s="11" t="s">
        <v>582</v>
      </c>
      <c r="AQ342" s="11" t="s">
        <v>24</v>
      </c>
      <c r="AR342" s="11" t="s">
        <v>23</v>
      </c>
      <c r="AS342" s="11" t="s">
        <v>486</v>
      </c>
      <c r="AT342" s="11" t="s">
        <v>22</v>
      </c>
      <c r="AU342" s="84" t="s">
        <v>22</v>
      </c>
      <c r="AV342" s="28" t="s">
        <v>22</v>
      </c>
      <c r="AW342" s="11" t="s">
        <v>22</v>
      </c>
      <c r="AX342" s="11">
        <v>19</v>
      </c>
      <c r="AY342" s="15" t="s">
        <v>1668</v>
      </c>
      <c r="AZ342" s="65" t="str">
        <f t="shared" ref="AZ342:AZ343" si="470">LEFT(AY342,FIND(" ", AY342)-1)</f>
        <v>0.06</v>
      </c>
      <c r="BA342" s="65" t="str">
        <f t="shared" ref="BA342:BA343" si="471">MID(LEFT(AY342,FIND("–",AY342)-1),FIND("(",AY342)+1,LEN(AY342))</f>
        <v>0.00</v>
      </c>
      <c r="BB342" s="65" t="str">
        <f t="shared" ref="BB342:BB343" si="472">MID(LEFT(AY342,FIND(")",AY342)-1),FIND("–",AY342)+1,LEN(AY342))</f>
        <v>0.13</v>
      </c>
      <c r="BC342" s="11">
        <v>19</v>
      </c>
      <c r="BD342" s="15" t="s">
        <v>1669</v>
      </c>
      <c r="BE342" s="11" t="str">
        <f t="shared" ref="BE342:BE343" si="473">LEFT(BD342,FIND(" ", BD342)-1)</f>
        <v>0.03</v>
      </c>
      <c r="BF342" s="11" t="str">
        <f t="shared" si="454"/>
        <v>0.00</v>
      </c>
      <c r="BG342" s="11" t="str">
        <f t="shared" si="455"/>
        <v>0.17</v>
      </c>
      <c r="BH342" s="11">
        <v>0.2</v>
      </c>
      <c r="BI342" s="25" t="s">
        <v>22</v>
      </c>
      <c r="CD342" s="155"/>
      <c r="CH342" s="155"/>
      <c r="CV342" s="25"/>
      <c r="CZ342" s="25"/>
    </row>
    <row r="343" spans="1:105" s="11" customFormat="1">
      <c r="A343" s="10" t="s">
        <v>1617</v>
      </c>
      <c r="L343" s="25"/>
      <c r="N343" s="125"/>
      <c r="Z343" s="25"/>
      <c r="AE343" s="36"/>
      <c r="AI343" s="25"/>
      <c r="AJ343" s="11" t="s">
        <v>60</v>
      </c>
      <c r="AK343" s="151" t="s">
        <v>1635</v>
      </c>
      <c r="AL343" s="11">
        <v>2</v>
      </c>
      <c r="AM343" s="11" t="s">
        <v>1666</v>
      </c>
      <c r="AN343" s="11" t="s">
        <v>1657</v>
      </c>
      <c r="AO343" s="11" t="s">
        <v>582</v>
      </c>
      <c r="AP343" s="11" t="s">
        <v>582</v>
      </c>
      <c r="AQ343" s="11" t="s">
        <v>24</v>
      </c>
      <c r="AR343" s="11" t="s">
        <v>23</v>
      </c>
      <c r="AS343" s="11" t="s">
        <v>486</v>
      </c>
      <c r="AT343" s="11" t="s">
        <v>22</v>
      </c>
      <c r="AU343" s="84" t="s">
        <v>22</v>
      </c>
      <c r="AV343" s="28" t="s">
        <v>22</v>
      </c>
      <c r="AW343" s="11" t="s">
        <v>22</v>
      </c>
      <c r="AX343" s="11">
        <v>19</v>
      </c>
      <c r="AY343" s="15" t="s">
        <v>1670</v>
      </c>
      <c r="AZ343" s="65" t="str">
        <f t="shared" si="470"/>
        <v>0.03</v>
      </c>
      <c r="BA343" s="65" t="str">
        <f t="shared" si="471"/>
        <v>0.00</v>
      </c>
      <c r="BB343" s="65" t="str">
        <f t="shared" si="472"/>
        <v>0.15</v>
      </c>
      <c r="BC343" s="11">
        <v>19</v>
      </c>
      <c r="BD343" s="15" t="s">
        <v>1671</v>
      </c>
      <c r="BE343" s="11" t="str">
        <f t="shared" si="473"/>
        <v>0.04</v>
      </c>
      <c r="BF343" s="11" t="str">
        <f t="shared" si="454"/>
        <v>0.00</v>
      </c>
      <c r="BG343" s="11" t="str">
        <f t="shared" si="455"/>
        <v>0.11</v>
      </c>
      <c r="BH343" s="11">
        <v>0.2</v>
      </c>
      <c r="BI343" s="25" t="s">
        <v>22</v>
      </c>
      <c r="CD343" s="155"/>
      <c r="CH343" s="155"/>
      <c r="CV343" s="25"/>
      <c r="CZ343" s="25"/>
    </row>
    <row r="344" spans="1:105" s="11" customFormat="1">
      <c r="A344" s="10" t="s">
        <v>1617</v>
      </c>
      <c r="L344" s="25"/>
      <c r="N344" s="125"/>
      <c r="Z344" s="25"/>
      <c r="AE344" s="36"/>
      <c r="AI344" s="25"/>
      <c r="AJ344" s="11" t="s">
        <v>60</v>
      </c>
      <c r="AK344" s="151" t="s">
        <v>1634</v>
      </c>
      <c r="AL344" s="11">
        <v>1</v>
      </c>
      <c r="AM344" s="11" t="s">
        <v>574</v>
      </c>
      <c r="AN344" s="11" t="s">
        <v>1657</v>
      </c>
      <c r="AO344" s="11" t="s">
        <v>1656</v>
      </c>
      <c r="AP344" s="11" t="s">
        <v>1656</v>
      </c>
      <c r="AQ344" s="11" t="s">
        <v>24</v>
      </c>
      <c r="AR344" s="11" t="s">
        <v>23</v>
      </c>
      <c r="AS344" s="11" t="s">
        <v>486</v>
      </c>
      <c r="AT344" s="11" t="s">
        <v>22</v>
      </c>
      <c r="AU344" s="84" t="s">
        <v>22</v>
      </c>
      <c r="AV344" s="28" t="s">
        <v>22</v>
      </c>
      <c r="AW344" s="11" t="s">
        <v>22</v>
      </c>
      <c r="AX344" s="11">
        <v>19</v>
      </c>
      <c r="AY344" s="15" t="s">
        <v>1658</v>
      </c>
      <c r="AZ344" s="65" t="str">
        <f t="shared" ref="AZ344:AZ345" si="474">LEFT(AY344,FIND(" ", AY344)-1)</f>
        <v>0.10</v>
      </c>
      <c r="BA344" s="65" t="str">
        <f t="shared" ref="BA344:BA345" si="475">MID(LEFT(AY344,FIND("–",AY344)-1),FIND("(",AY344)+1,LEN(AY344))</f>
        <v>0.00</v>
      </c>
      <c r="BB344" s="65" t="str">
        <f t="shared" ref="BB344:BB345" si="476">MID(LEFT(AY344,FIND(")",AY344)-1),FIND("–",AY344)+1,LEN(AY344))</f>
        <v>0.59</v>
      </c>
      <c r="BC344" s="11">
        <v>19</v>
      </c>
      <c r="BD344" s="15" t="s">
        <v>1659</v>
      </c>
      <c r="BE344" s="11" t="str">
        <f t="shared" ref="BE344:BE345" si="477">LEFT(BD344,FIND(" ", BD344)-1)</f>
        <v>0.13</v>
      </c>
      <c r="BF344" s="11" t="str">
        <f t="shared" si="454"/>
        <v>0.00</v>
      </c>
      <c r="BG344" s="11" t="str">
        <f t="shared" si="455"/>
        <v>1.23</v>
      </c>
      <c r="BH344" s="11">
        <v>1.4</v>
      </c>
      <c r="BI344" s="25" t="s">
        <v>22</v>
      </c>
      <c r="CD344" s="155"/>
      <c r="CH344" s="155"/>
      <c r="CV344" s="25"/>
      <c r="CZ344" s="25"/>
    </row>
    <row r="345" spans="1:105" s="11" customFormat="1">
      <c r="A345" s="10" t="s">
        <v>1617</v>
      </c>
      <c r="L345" s="25"/>
      <c r="N345" s="125"/>
      <c r="Z345" s="25"/>
      <c r="AE345" s="36"/>
      <c r="AI345" s="25"/>
      <c r="AJ345" s="11" t="s">
        <v>60</v>
      </c>
      <c r="AK345" s="151" t="s">
        <v>1635</v>
      </c>
      <c r="AL345" s="11">
        <v>2</v>
      </c>
      <c r="AM345" s="11" t="s">
        <v>574</v>
      </c>
      <c r="AN345" s="11" t="s">
        <v>1657</v>
      </c>
      <c r="AO345" s="11" t="s">
        <v>1656</v>
      </c>
      <c r="AP345" s="11" t="s">
        <v>1656</v>
      </c>
      <c r="AQ345" s="11" t="s">
        <v>24</v>
      </c>
      <c r="AR345" s="11" t="s">
        <v>23</v>
      </c>
      <c r="AS345" s="11" t="s">
        <v>486</v>
      </c>
      <c r="AT345" s="11" t="s">
        <v>22</v>
      </c>
      <c r="AU345" s="84" t="s">
        <v>22</v>
      </c>
      <c r="AV345" s="28" t="s">
        <v>22</v>
      </c>
      <c r="AW345" s="11" t="s">
        <v>22</v>
      </c>
      <c r="AX345" s="11">
        <v>19</v>
      </c>
      <c r="AY345" s="15" t="s">
        <v>1660</v>
      </c>
      <c r="AZ345" s="65" t="str">
        <f t="shared" si="474"/>
        <v>0.05</v>
      </c>
      <c r="BA345" s="65" t="str">
        <f t="shared" si="475"/>
        <v>0.00</v>
      </c>
      <c r="BB345" s="65" t="str">
        <f t="shared" si="476"/>
        <v>023</v>
      </c>
      <c r="BC345" s="11">
        <v>19</v>
      </c>
      <c r="BD345" s="15" t="s">
        <v>1661</v>
      </c>
      <c r="BE345" s="11" t="str">
        <f t="shared" si="477"/>
        <v>0.14</v>
      </c>
      <c r="BF345" s="11" t="str">
        <f t="shared" si="454"/>
        <v>0.00</v>
      </c>
      <c r="BG345" s="11" t="str">
        <f t="shared" si="455"/>
        <v>0.42</v>
      </c>
      <c r="BH345" s="11">
        <v>1.4</v>
      </c>
      <c r="BI345" s="25" t="s">
        <v>22</v>
      </c>
      <c r="CD345" s="155"/>
      <c r="CH345" s="155"/>
      <c r="CV345" s="25"/>
      <c r="CZ345" s="25"/>
    </row>
    <row r="346" spans="1:105" s="44" customFormat="1">
      <c r="L346" s="45"/>
      <c r="N346" s="127"/>
      <c r="Z346" s="45"/>
      <c r="AE346" s="45"/>
      <c r="AU346" s="85"/>
      <c r="BI346" s="45"/>
      <c r="CD346" s="157"/>
      <c r="CH346" s="157"/>
      <c r="CV346" s="45"/>
      <c r="CZ346" s="45"/>
    </row>
    <row r="347" spans="1:105" s="109" customFormat="1">
      <c r="A347" s="107" t="s">
        <v>1844</v>
      </c>
      <c r="B347" s="109" t="s">
        <v>1843</v>
      </c>
      <c r="C347" s="109" t="s">
        <v>1676</v>
      </c>
      <c r="D347" s="109" t="s">
        <v>1767</v>
      </c>
      <c r="E347" s="109" t="s">
        <v>9</v>
      </c>
      <c r="F347" s="94" t="s">
        <v>2312</v>
      </c>
      <c r="G347" s="178" t="s">
        <v>699</v>
      </c>
      <c r="H347" s="179" t="s">
        <v>700</v>
      </c>
      <c r="I347" s="107" t="s">
        <v>2667</v>
      </c>
      <c r="J347" s="179" t="s">
        <v>1763</v>
      </c>
      <c r="K347" s="109" t="s">
        <v>1764</v>
      </c>
      <c r="L347" s="175">
        <v>44209</v>
      </c>
      <c r="M347" s="109" t="s">
        <v>701</v>
      </c>
      <c r="N347" s="131">
        <v>44034</v>
      </c>
      <c r="O347" s="109" t="s">
        <v>24</v>
      </c>
      <c r="P347" s="109" t="s">
        <v>24</v>
      </c>
      <c r="Q347" s="109" t="s">
        <v>236</v>
      </c>
      <c r="R347" s="109" t="s">
        <v>702</v>
      </c>
      <c r="S347" s="109" t="s">
        <v>48</v>
      </c>
      <c r="T347" s="109" t="s">
        <v>23</v>
      </c>
      <c r="U347" s="109" t="s">
        <v>23</v>
      </c>
      <c r="V347" s="109">
        <v>805</v>
      </c>
      <c r="W347" s="109" t="s">
        <v>24</v>
      </c>
      <c r="X347" s="109" t="s">
        <v>2209</v>
      </c>
      <c r="Y347" s="170" t="s">
        <v>1765</v>
      </c>
      <c r="Z347" s="110" t="s">
        <v>1766</v>
      </c>
      <c r="AA347" s="109" t="s">
        <v>1842</v>
      </c>
      <c r="AB347" s="109" t="s">
        <v>703</v>
      </c>
      <c r="AC347" s="109" t="s">
        <v>127</v>
      </c>
      <c r="AD347" s="180" t="s">
        <v>1771</v>
      </c>
      <c r="AE347" s="169" t="s">
        <v>1768</v>
      </c>
      <c r="AF347" s="109" t="s">
        <v>1808</v>
      </c>
      <c r="AG347" s="109" t="s">
        <v>1769</v>
      </c>
      <c r="AH347" s="109" t="s">
        <v>1770</v>
      </c>
      <c r="AI347" s="110" t="s">
        <v>22</v>
      </c>
      <c r="AJ347" s="109" t="s">
        <v>27</v>
      </c>
      <c r="AK347" s="109" t="s">
        <v>1834</v>
      </c>
      <c r="AL347" s="109">
        <v>1</v>
      </c>
      <c r="AM347" s="109" t="s">
        <v>431</v>
      </c>
      <c r="AN347" s="109" t="s">
        <v>44</v>
      </c>
      <c r="AO347" s="109" t="s">
        <v>1788</v>
      </c>
      <c r="AP347" s="109" t="s">
        <v>1787</v>
      </c>
      <c r="AQ347" s="109" t="s">
        <v>24</v>
      </c>
      <c r="AR347" s="109" t="s">
        <v>23</v>
      </c>
      <c r="AS347" s="109" t="s">
        <v>1789</v>
      </c>
      <c r="AT347" s="109" t="s">
        <v>715</v>
      </c>
      <c r="AU347" s="177" t="s">
        <v>1778</v>
      </c>
      <c r="AV347" s="109">
        <v>34</v>
      </c>
      <c r="AW347" s="109">
        <v>1</v>
      </c>
      <c r="AX347" s="109">
        <v>76</v>
      </c>
      <c r="AY347" s="15" t="s">
        <v>1780</v>
      </c>
      <c r="AZ347" s="109" t="str">
        <f t="shared" ref="AZ347" si="478">LEFT(AY347,FIND(" ", AY347)-1)</f>
        <v>24</v>
      </c>
      <c r="BA347" s="109" t="str">
        <f t="shared" ref="BA347" si="479">MID(LEFT(AY347,FIND("–",AY347)-1),FIND("(",AY347)+1,LEN(AY347))</f>
        <v>23</v>
      </c>
      <c r="BB347" s="109" t="str">
        <f t="shared" ref="BB347" si="480">MID(LEFT(AY347,FIND(")",AY347)-1),FIND("–",AY347)+1,LEN(AY347))</f>
        <v>27</v>
      </c>
      <c r="BC347" s="109">
        <v>34</v>
      </c>
      <c r="BD347" s="15" t="s">
        <v>1781</v>
      </c>
      <c r="BE347" s="109" t="str">
        <f t="shared" ref="BE347" si="481">LEFT(BD347,FIND(" ", BD347)-1)</f>
        <v>24</v>
      </c>
      <c r="BF347" s="109" t="str">
        <f t="shared" ref="BF347" si="482">MID(LEFT(BD347,FIND("–",BD347)-1),FIND("(",BD347)+1,LEN(BD347))</f>
        <v>23</v>
      </c>
      <c r="BG347" s="109" t="str">
        <f t="shared" ref="BG347" si="483">MID(LEFT(BD347,FIND(")",BD347)-1),FIND("–",BD347)+1,LEN(BD347))</f>
        <v>29</v>
      </c>
      <c r="BH347" s="109" t="s">
        <v>22</v>
      </c>
      <c r="BI347" s="110" t="s">
        <v>401</v>
      </c>
      <c r="BJ347" s="109" t="s">
        <v>26</v>
      </c>
      <c r="BK347" s="109" t="s">
        <v>22</v>
      </c>
      <c r="BL347" s="109" t="s">
        <v>22</v>
      </c>
      <c r="BM347" s="109" t="s">
        <v>22</v>
      </c>
      <c r="BN347" s="109" t="s">
        <v>22</v>
      </c>
      <c r="BO347" s="109" t="s">
        <v>22</v>
      </c>
      <c r="BP347" s="109" t="s">
        <v>22</v>
      </c>
      <c r="BQ347" s="109" t="s">
        <v>22</v>
      </c>
      <c r="BR347" s="109" t="s">
        <v>22</v>
      </c>
      <c r="BS347" s="109" t="s">
        <v>22</v>
      </c>
      <c r="BT347" s="109" t="s">
        <v>22</v>
      </c>
      <c r="BU347" s="109" t="s">
        <v>22</v>
      </c>
      <c r="BV347" s="109" t="s">
        <v>22</v>
      </c>
      <c r="BW347" s="109" t="s">
        <v>22</v>
      </c>
      <c r="BX347" s="109" t="s">
        <v>22</v>
      </c>
      <c r="BY347" s="109" t="s">
        <v>22</v>
      </c>
      <c r="BZ347" s="109" t="s">
        <v>22</v>
      </c>
      <c r="CA347" s="109" t="s">
        <v>22</v>
      </c>
      <c r="CB347" s="109" t="s">
        <v>22</v>
      </c>
      <c r="CC347" s="109" t="s">
        <v>22</v>
      </c>
      <c r="CD347" s="174" t="s">
        <v>22</v>
      </c>
      <c r="CE347" s="112" t="s">
        <v>22</v>
      </c>
      <c r="CF347" s="112" t="s">
        <v>22</v>
      </c>
      <c r="CG347" s="112" t="s">
        <v>22</v>
      </c>
      <c r="CH347" s="160" t="s">
        <v>26</v>
      </c>
      <c r="CI347" s="112" t="s">
        <v>22</v>
      </c>
      <c r="CJ347" s="112" t="s">
        <v>22</v>
      </c>
      <c r="CK347" s="112" t="s">
        <v>22</v>
      </c>
      <c r="CL347" s="112" t="s">
        <v>22</v>
      </c>
      <c r="CM347" s="112" t="s">
        <v>22</v>
      </c>
      <c r="CN347" s="112" t="s">
        <v>22</v>
      </c>
      <c r="CO347" s="112" t="s">
        <v>22</v>
      </c>
      <c r="CP347" s="112" t="s">
        <v>22</v>
      </c>
      <c r="CQ347" s="112" t="s">
        <v>22</v>
      </c>
      <c r="CR347" s="112" t="s">
        <v>22</v>
      </c>
      <c r="CS347" s="112" t="s">
        <v>22</v>
      </c>
      <c r="CT347" s="112" t="s">
        <v>22</v>
      </c>
      <c r="CU347" s="112" t="s">
        <v>22</v>
      </c>
      <c r="CV347" s="113" t="s">
        <v>22</v>
      </c>
      <c r="CW347" s="109" t="s">
        <v>1825</v>
      </c>
      <c r="CX347" s="109" t="s">
        <v>22</v>
      </c>
      <c r="CY347" s="109" t="s">
        <v>1833</v>
      </c>
      <c r="CZ347" s="113" t="s">
        <v>1261</v>
      </c>
      <c r="DA347" s="109" t="s">
        <v>68</v>
      </c>
    </row>
    <row r="348" spans="1:105" s="109" customFormat="1">
      <c r="A348" s="107" t="s">
        <v>1844</v>
      </c>
      <c r="G348" s="178"/>
      <c r="H348" s="179"/>
      <c r="I348" s="107"/>
      <c r="J348" s="179"/>
      <c r="L348" s="175"/>
      <c r="N348" s="131"/>
      <c r="Z348" s="110"/>
      <c r="AE348" s="169"/>
      <c r="AI348" s="110"/>
      <c r="AJ348" s="109" t="s">
        <v>27</v>
      </c>
      <c r="AK348" s="109" t="s">
        <v>1772</v>
      </c>
      <c r="AL348" s="109">
        <v>2</v>
      </c>
      <c r="AM348" s="109" t="s">
        <v>431</v>
      </c>
      <c r="AN348" s="109" t="s">
        <v>44</v>
      </c>
      <c r="AO348" s="109" t="s">
        <v>1788</v>
      </c>
      <c r="AP348" s="109" t="s">
        <v>1787</v>
      </c>
      <c r="AQ348" s="109" t="s">
        <v>24</v>
      </c>
      <c r="AR348" s="109" t="s">
        <v>23</v>
      </c>
      <c r="AS348" s="109" t="s">
        <v>1789</v>
      </c>
      <c r="AT348" s="109" t="s">
        <v>715</v>
      </c>
      <c r="AU348" s="177" t="s">
        <v>972</v>
      </c>
      <c r="AV348" s="109">
        <v>69</v>
      </c>
      <c r="AW348" s="181">
        <v>99</v>
      </c>
      <c r="AX348" s="109">
        <v>75</v>
      </c>
      <c r="AY348" s="15" t="s">
        <v>704</v>
      </c>
      <c r="AZ348" s="109" t="str">
        <f t="shared" ref="AZ348:AZ349" si="484">LEFT(AY348,FIND(" ", AY348)-1)</f>
        <v>26</v>
      </c>
      <c r="BA348" s="109" t="str">
        <f t="shared" ref="BA348:BA349" si="485">MID(LEFT(AY348,FIND("–",AY348)-1),FIND("(",AY348)+1,LEN(AY348))</f>
        <v>25</v>
      </c>
      <c r="BB348" s="109" t="str">
        <f t="shared" ref="BB348:BB349" si="486">MID(LEFT(AY348,FIND(")",AY348)-1),FIND("–",AY348)+1,LEN(AY348))</f>
        <v>31</v>
      </c>
      <c r="BC348" s="109">
        <v>69</v>
      </c>
      <c r="BD348" s="58" t="s">
        <v>1813</v>
      </c>
      <c r="BE348" s="109" t="str">
        <f t="shared" ref="BE348" si="487">LEFT(BD348,FIND(" ", BD348)-1)</f>
        <v>478</v>
      </c>
      <c r="BF348" s="109" t="str">
        <f t="shared" ref="BF348" si="488">MID(LEFT(BD348,FIND("–",BD348)-1),FIND("(",BD348)+1,LEN(BD348))</f>
        <v>379</v>
      </c>
      <c r="BG348" s="109" t="str">
        <f t="shared" ref="BG348" si="489">MID(LEFT(BD348,FIND(")",BD348)-1),FIND("–",BD348)+1,LEN(BD348))</f>
        <v>603</v>
      </c>
      <c r="BH348" s="109" t="s">
        <v>22</v>
      </c>
      <c r="BI348" s="110" t="s">
        <v>22</v>
      </c>
      <c r="CD348" s="160"/>
      <c r="CH348" s="160"/>
      <c r="CV348" s="110"/>
      <c r="CZ348" s="110"/>
    </row>
    <row r="349" spans="1:105" s="109" customFormat="1">
      <c r="A349" s="107" t="s">
        <v>1844</v>
      </c>
      <c r="L349" s="110"/>
      <c r="N349" s="131"/>
      <c r="Z349" s="110"/>
      <c r="AE349" s="169"/>
      <c r="AI349" s="110"/>
      <c r="AJ349" s="109" t="s">
        <v>27</v>
      </c>
      <c r="AK349" s="109" t="s">
        <v>1773</v>
      </c>
      <c r="AL349" s="109">
        <v>3</v>
      </c>
      <c r="AM349" s="109" t="s">
        <v>431</v>
      </c>
      <c r="AN349" s="109" t="s">
        <v>44</v>
      </c>
      <c r="AO349" s="109" t="s">
        <v>1788</v>
      </c>
      <c r="AP349" s="109" t="s">
        <v>1787</v>
      </c>
      <c r="AQ349" s="109" t="s">
        <v>24</v>
      </c>
      <c r="AR349" s="109" t="s">
        <v>23</v>
      </c>
      <c r="AS349" s="109" t="s">
        <v>1789</v>
      </c>
      <c r="AT349" s="109" t="s">
        <v>715</v>
      </c>
      <c r="AU349" s="177" t="s">
        <v>1779</v>
      </c>
      <c r="AV349" s="109">
        <v>38</v>
      </c>
      <c r="AW349" s="181">
        <v>100</v>
      </c>
      <c r="AX349" s="109">
        <v>74</v>
      </c>
      <c r="AY349" s="15" t="s">
        <v>1782</v>
      </c>
      <c r="AZ349" s="109" t="str">
        <f t="shared" si="484"/>
        <v>27</v>
      </c>
      <c r="BA349" s="109" t="str">
        <f t="shared" si="485"/>
        <v>24</v>
      </c>
      <c r="BB349" s="109" t="str">
        <f t="shared" si="486"/>
        <v>34</v>
      </c>
      <c r="BC349" s="109">
        <v>38</v>
      </c>
      <c r="BD349" s="58" t="s">
        <v>1815</v>
      </c>
      <c r="BE349" s="109" t="str">
        <f t="shared" ref="BE349:BE350" si="490">LEFT(BD349,FIND(" ", BD349)-1)</f>
        <v>1,677</v>
      </c>
      <c r="BF349" s="109" t="str">
        <f t="shared" ref="BF349:BF350" si="491">MID(LEFT(BD349,FIND("–",BD349)-1),FIND("(",BD349)+1,LEN(BD349))</f>
        <v>1,334</v>
      </c>
      <c r="BG349" s="109" t="str">
        <f t="shared" ref="BG349:BG350" si="492">MID(LEFT(BD349,FIND(")",BD349)-1),FIND("–",BD349)+1,LEN(BD349))</f>
        <v>2,109</v>
      </c>
      <c r="BH349" s="109" t="s">
        <v>22</v>
      </c>
      <c r="BI349" s="110" t="s">
        <v>22</v>
      </c>
      <c r="CD349" s="160"/>
      <c r="CH349" s="160"/>
      <c r="CV349" s="110"/>
      <c r="CZ349" s="110"/>
    </row>
    <row r="350" spans="1:105" s="109" customFormat="1">
      <c r="A350" s="107" t="s">
        <v>1844</v>
      </c>
      <c r="G350" s="178"/>
      <c r="H350" s="179"/>
      <c r="I350" s="107"/>
      <c r="J350" s="179"/>
      <c r="L350" s="175"/>
      <c r="N350" s="131"/>
      <c r="Z350" s="110"/>
      <c r="AE350" s="169"/>
      <c r="AI350" s="110"/>
      <c r="AJ350" s="109" t="s">
        <v>27</v>
      </c>
      <c r="AK350" s="109" t="s">
        <v>1775</v>
      </c>
      <c r="AL350" s="109">
        <v>4</v>
      </c>
      <c r="AM350" s="109" t="s">
        <v>431</v>
      </c>
      <c r="AN350" s="109" t="s">
        <v>44</v>
      </c>
      <c r="AO350" s="109" t="s">
        <v>1788</v>
      </c>
      <c r="AP350" s="109" t="s">
        <v>1787</v>
      </c>
      <c r="AQ350" s="109" t="s">
        <v>24</v>
      </c>
      <c r="AR350" s="109" t="s">
        <v>23</v>
      </c>
      <c r="AS350" s="109" t="s">
        <v>1789</v>
      </c>
      <c r="AT350" s="109" t="s">
        <v>715</v>
      </c>
      <c r="AU350" s="177" t="s">
        <v>972</v>
      </c>
      <c r="AV350" s="109">
        <v>68</v>
      </c>
      <c r="AW350" s="181">
        <v>99</v>
      </c>
      <c r="AX350" s="109">
        <v>71</v>
      </c>
      <c r="AY350" s="15" t="s">
        <v>1783</v>
      </c>
      <c r="AZ350" s="109" t="str">
        <f t="shared" ref="AZ350:AZ351" si="493">LEFT(AY350,FIND(" ", AY350)-1)</f>
        <v>25</v>
      </c>
      <c r="BA350" s="109" t="str">
        <f t="shared" ref="BA350:BA351" si="494">MID(LEFT(AY350,FIND("–",AY350)-1),FIND("(",AY350)+1,LEN(AY350))</f>
        <v>24</v>
      </c>
      <c r="BB350" s="109" t="str">
        <f t="shared" ref="BB350:BB351" si="495">MID(LEFT(AY350,FIND(")",AY350)-1),FIND("–",AY350)+1,LEN(AY350))</f>
        <v>29</v>
      </c>
      <c r="BC350" s="109">
        <v>68</v>
      </c>
      <c r="BD350" s="58" t="s">
        <v>1814</v>
      </c>
      <c r="BE350" s="109" t="str">
        <f t="shared" si="490"/>
        <v>625</v>
      </c>
      <c r="BF350" s="109" t="str">
        <f t="shared" si="491"/>
        <v>505</v>
      </c>
      <c r="BG350" s="109" t="str">
        <f t="shared" si="492"/>
        <v>773</v>
      </c>
      <c r="BH350" s="109" t="s">
        <v>22</v>
      </c>
      <c r="BI350" s="110" t="s">
        <v>22</v>
      </c>
      <c r="CD350" s="160"/>
      <c r="CH350" s="160"/>
      <c r="CV350" s="110"/>
      <c r="CZ350" s="110"/>
    </row>
    <row r="351" spans="1:105" s="109" customFormat="1">
      <c r="A351" s="107" t="s">
        <v>1844</v>
      </c>
      <c r="L351" s="110"/>
      <c r="N351" s="131"/>
      <c r="Z351" s="110"/>
      <c r="AE351" s="169"/>
      <c r="AI351" s="110"/>
      <c r="AJ351" s="109" t="s">
        <v>27</v>
      </c>
      <c r="AK351" s="109" t="s">
        <v>1774</v>
      </c>
      <c r="AL351" s="109">
        <v>5</v>
      </c>
      <c r="AM351" s="109" t="s">
        <v>431</v>
      </c>
      <c r="AN351" s="109" t="s">
        <v>44</v>
      </c>
      <c r="AO351" s="109" t="s">
        <v>1788</v>
      </c>
      <c r="AP351" s="109" t="s">
        <v>1787</v>
      </c>
      <c r="AQ351" s="109" t="s">
        <v>24</v>
      </c>
      <c r="AR351" s="109" t="s">
        <v>23</v>
      </c>
      <c r="AS351" s="109" t="s">
        <v>1789</v>
      </c>
      <c r="AT351" s="109" t="s">
        <v>715</v>
      </c>
      <c r="AU351" s="177" t="s">
        <v>1779</v>
      </c>
      <c r="AV351" s="109">
        <v>39</v>
      </c>
      <c r="AW351" s="181">
        <v>100</v>
      </c>
      <c r="AX351" s="109">
        <v>74</v>
      </c>
      <c r="AY351" s="15" t="s">
        <v>1783</v>
      </c>
      <c r="AZ351" s="109" t="str">
        <f t="shared" si="493"/>
        <v>25</v>
      </c>
      <c r="BA351" s="109" t="str">
        <f t="shared" si="494"/>
        <v>24</v>
      </c>
      <c r="BB351" s="109" t="str">
        <f t="shared" si="495"/>
        <v>29</v>
      </c>
      <c r="BC351" s="109">
        <v>39</v>
      </c>
      <c r="BD351" s="58" t="s">
        <v>1816</v>
      </c>
      <c r="BE351" s="109" t="str">
        <f t="shared" ref="BE351" si="496">LEFT(BD351,FIND(" ", BD351)-1)</f>
        <v>2,292</v>
      </c>
      <c r="BF351" s="109" t="str">
        <f t="shared" ref="BF351" si="497">MID(LEFT(BD351,FIND("–",BD351)-1),FIND("(",BD351)+1,LEN(BD351))</f>
        <v>1,846</v>
      </c>
      <c r="BG351" s="109" t="str">
        <f t="shared" ref="BG351" si="498">MID(LEFT(BD351,FIND(")",BD351)-1),FIND("–",BD351)+1,LEN(BD351))</f>
        <v>2,845</v>
      </c>
      <c r="BH351" s="109" t="s">
        <v>22</v>
      </c>
      <c r="BI351" s="110" t="s">
        <v>22</v>
      </c>
      <c r="CD351" s="160"/>
      <c r="CH351" s="160"/>
      <c r="CV351" s="110"/>
      <c r="CZ351" s="110"/>
    </row>
    <row r="352" spans="1:105" s="109" customFormat="1">
      <c r="A352" s="107" t="s">
        <v>1844</v>
      </c>
      <c r="L352" s="110"/>
      <c r="N352" s="131"/>
      <c r="Z352" s="110"/>
      <c r="AE352" s="169"/>
      <c r="AI352" s="110"/>
      <c r="AJ352" s="109" t="s">
        <v>27</v>
      </c>
      <c r="AK352" s="109" t="s">
        <v>1835</v>
      </c>
      <c r="AL352" s="109">
        <v>6</v>
      </c>
      <c r="AM352" s="109" t="s">
        <v>431</v>
      </c>
      <c r="AN352" s="109" t="s">
        <v>44</v>
      </c>
      <c r="AO352" s="109" t="s">
        <v>1788</v>
      </c>
      <c r="AP352" s="109" t="s">
        <v>1787</v>
      </c>
      <c r="AQ352" s="109" t="s">
        <v>24</v>
      </c>
      <c r="AR352" s="109" t="s">
        <v>23</v>
      </c>
      <c r="AS352" s="109" t="s">
        <v>1789</v>
      </c>
      <c r="AT352" s="109" t="s">
        <v>715</v>
      </c>
      <c r="AU352" s="177" t="s">
        <v>848</v>
      </c>
      <c r="AV352" s="109">
        <v>38</v>
      </c>
      <c r="AW352" s="181">
        <v>0</v>
      </c>
      <c r="AX352" s="109">
        <v>70</v>
      </c>
      <c r="AY352" s="15" t="s">
        <v>1784</v>
      </c>
      <c r="AZ352" s="109" t="str">
        <f t="shared" ref="AZ352:AZ354" si="499">LEFT(AY352,FIND(" ", AY352)-1)</f>
        <v>25</v>
      </c>
      <c r="BA352" s="109" t="str">
        <f t="shared" ref="BA352:BA354" si="500">MID(LEFT(AY352,FIND("–",AY352)-1),FIND("(",AY352)+1,LEN(AY352))</f>
        <v>24</v>
      </c>
      <c r="BB352" s="109" t="str">
        <f t="shared" ref="BB352:BB354" si="501">MID(LEFT(AY352,FIND(")",AY352)-1),FIND("–",AY352)+1,LEN(AY352))</f>
        <v>28</v>
      </c>
      <c r="BC352" s="109">
        <v>38</v>
      </c>
      <c r="BD352" s="15" t="s">
        <v>1786</v>
      </c>
      <c r="BE352" s="109" t="str">
        <f t="shared" ref="BE352:BE354" si="502">LEFT(BD352,FIND(" ", BD352)-1)</f>
        <v>24</v>
      </c>
      <c r="BF352" s="109" t="str">
        <f t="shared" ref="BF352:BF354" si="503">MID(LEFT(BD352,FIND("–",BD352)-1),FIND("(",BD352)+1,LEN(BD352))</f>
        <v>24</v>
      </c>
      <c r="BG352" s="109" t="str">
        <f t="shared" ref="BG352:BG354" si="504">MID(LEFT(BD352,FIND(")",BD352)-1),FIND("–",BD352)+1,LEN(BD352))</f>
        <v>28</v>
      </c>
      <c r="BH352" s="109" t="s">
        <v>22</v>
      </c>
      <c r="BI352" s="110" t="s">
        <v>22</v>
      </c>
      <c r="CD352" s="160"/>
      <c r="CH352" s="160"/>
      <c r="CV352" s="110"/>
      <c r="CZ352" s="110"/>
    </row>
    <row r="353" spans="1:104" s="109" customFormat="1">
      <c r="A353" s="107" t="s">
        <v>1844</v>
      </c>
      <c r="G353" s="178"/>
      <c r="H353" s="179"/>
      <c r="I353" s="107"/>
      <c r="J353" s="179"/>
      <c r="L353" s="175"/>
      <c r="N353" s="131"/>
      <c r="Z353" s="110"/>
      <c r="AE353" s="169"/>
      <c r="AI353" s="110"/>
      <c r="AJ353" s="109" t="s">
        <v>27</v>
      </c>
      <c r="AK353" s="109" t="s">
        <v>1776</v>
      </c>
      <c r="AL353" s="109">
        <v>7</v>
      </c>
      <c r="AM353" s="109" t="s">
        <v>431</v>
      </c>
      <c r="AN353" s="109" t="s">
        <v>44</v>
      </c>
      <c r="AO353" s="109" t="s">
        <v>1788</v>
      </c>
      <c r="AP353" s="109" t="s">
        <v>1787</v>
      </c>
      <c r="AQ353" s="109" t="s">
        <v>24</v>
      </c>
      <c r="AR353" s="109" t="s">
        <v>23</v>
      </c>
      <c r="AS353" s="109" t="s">
        <v>1789</v>
      </c>
      <c r="AT353" s="109" t="s">
        <v>715</v>
      </c>
      <c r="AU353" s="177" t="s">
        <v>976</v>
      </c>
      <c r="AV353" s="109">
        <v>81</v>
      </c>
      <c r="AW353" s="181">
        <v>96</v>
      </c>
      <c r="AX353" s="109">
        <v>136</v>
      </c>
      <c r="AY353" s="15" t="s">
        <v>1784</v>
      </c>
      <c r="AZ353" s="109" t="str">
        <f t="shared" si="499"/>
        <v>25</v>
      </c>
      <c r="BA353" s="109" t="str">
        <f t="shared" si="500"/>
        <v>24</v>
      </c>
      <c r="BB353" s="109" t="str">
        <f t="shared" si="501"/>
        <v>28</v>
      </c>
      <c r="BC353" s="109">
        <v>81</v>
      </c>
      <c r="BD353" s="58" t="s">
        <v>1817</v>
      </c>
      <c r="BE353" s="109" t="str">
        <f t="shared" si="502"/>
        <v>312</v>
      </c>
      <c r="BF353" s="109" t="str">
        <f t="shared" si="503"/>
        <v>246</v>
      </c>
      <c r="BG353" s="109" t="str">
        <f t="shared" si="504"/>
        <v>396</v>
      </c>
      <c r="BH353" s="109" t="s">
        <v>22</v>
      </c>
      <c r="BI353" s="110" t="s">
        <v>22</v>
      </c>
      <c r="CD353" s="160"/>
      <c r="CH353" s="160"/>
      <c r="CV353" s="110"/>
      <c r="CZ353" s="110"/>
    </row>
    <row r="354" spans="1:104" s="109" customFormat="1">
      <c r="A354" s="107" t="s">
        <v>1844</v>
      </c>
      <c r="G354" s="178"/>
      <c r="H354" s="179"/>
      <c r="I354" s="107"/>
      <c r="J354" s="179"/>
      <c r="L354" s="175"/>
      <c r="N354" s="131"/>
      <c r="Z354" s="110"/>
      <c r="AE354" s="169"/>
      <c r="AI354" s="110"/>
      <c r="AJ354" s="109" t="s">
        <v>27</v>
      </c>
      <c r="AK354" s="109" t="s">
        <v>1777</v>
      </c>
      <c r="AL354" s="109">
        <v>8</v>
      </c>
      <c r="AM354" s="109" t="s">
        <v>431</v>
      </c>
      <c r="AN354" s="109" t="s">
        <v>44</v>
      </c>
      <c r="AO354" s="109" t="s">
        <v>1788</v>
      </c>
      <c r="AP354" s="109" t="s">
        <v>1787</v>
      </c>
      <c r="AQ354" s="109" t="s">
        <v>24</v>
      </c>
      <c r="AR354" s="109" t="s">
        <v>23</v>
      </c>
      <c r="AS354" s="109" t="s">
        <v>1789</v>
      </c>
      <c r="AT354" s="109" t="s">
        <v>715</v>
      </c>
      <c r="AU354" s="177" t="s">
        <v>976</v>
      </c>
      <c r="AV354" s="109">
        <v>73</v>
      </c>
      <c r="AW354" s="181">
        <v>96</v>
      </c>
      <c r="AX354" s="109">
        <v>136</v>
      </c>
      <c r="AY354" s="15" t="s">
        <v>1785</v>
      </c>
      <c r="AZ354" s="109" t="str">
        <f t="shared" si="499"/>
        <v>25</v>
      </c>
      <c r="BA354" s="109" t="str">
        <f t="shared" si="500"/>
        <v>25</v>
      </c>
      <c r="BB354" s="109" t="str">
        <f t="shared" si="501"/>
        <v>27</v>
      </c>
      <c r="BC354" s="109">
        <v>73</v>
      </c>
      <c r="BD354" s="58" t="s">
        <v>1818</v>
      </c>
      <c r="BE354" s="109" t="str">
        <f t="shared" si="502"/>
        <v>350</v>
      </c>
      <c r="BF354" s="109" t="str">
        <f t="shared" si="503"/>
        <v>281</v>
      </c>
      <c r="BG354" s="109" t="str">
        <f t="shared" si="504"/>
        <v>429</v>
      </c>
      <c r="BH354" s="109" t="s">
        <v>22</v>
      </c>
      <c r="BI354" s="110" t="s">
        <v>22</v>
      </c>
      <c r="CD354" s="160"/>
      <c r="CH354" s="160"/>
      <c r="CV354" s="110"/>
      <c r="CZ354" s="110"/>
    </row>
    <row r="355" spans="1:104" s="109" customFormat="1">
      <c r="A355" s="107" t="s">
        <v>1844</v>
      </c>
      <c r="L355" s="110"/>
      <c r="N355" s="131"/>
      <c r="Z355" s="110"/>
      <c r="AB355" s="180"/>
      <c r="AC355" s="180"/>
      <c r="AE355" s="169"/>
      <c r="AI355" s="110"/>
      <c r="AJ355" s="109" t="s">
        <v>27</v>
      </c>
      <c r="AK355" s="109" t="s">
        <v>1834</v>
      </c>
      <c r="AL355" s="109">
        <v>1</v>
      </c>
      <c r="AM355" s="170" t="s">
        <v>344</v>
      </c>
      <c r="AN355" s="109" t="s">
        <v>1809</v>
      </c>
      <c r="AO355" s="109" t="s">
        <v>1811</v>
      </c>
      <c r="AP355" s="109" t="s">
        <v>1810</v>
      </c>
      <c r="AQ355" s="109" t="s">
        <v>24</v>
      </c>
      <c r="AR355" s="109" t="s">
        <v>23</v>
      </c>
      <c r="AS355" s="109" t="s">
        <v>1789</v>
      </c>
      <c r="AT355" s="109" t="s">
        <v>715</v>
      </c>
      <c r="AU355" s="177" t="s">
        <v>848</v>
      </c>
      <c r="AV355" s="109">
        <v>22</v>
      </c>
      <c r="AW355" s="109">
        <v>0</v>
      </c>
      <c r="AX355" s="109">
        <v>25</v>
      </c>
      <c r="AY355" s="15" t="s">
        <v>1791</v>
      </c>
      <c r="AZ355" s="109" t="str">
        <f t="shared" ref="AZ355:AZ359" si="505">LEFT(AY355,FIND(" ", AY355)-1)</f>
        <v>28</v>
      </c>
      <c r="BA355" s="109" t="str">
        <f t="shared" ref="BA355:BA359" si="506">MID(LEFT(AY355,FIND("–",AY355)-1),FIND("(",AY355)+1,LEN(AY355))</f>
        <v>27</v>
      </c>
      <c r="BB355" s="109" t="str">
        <f t="shared" ref="BB355:BB359" si="507">MID(LEFT(AY355,FIND(")",AY355)-1),FIND("–",AY355)+1,LEN(AY355))</f>
        <v>33</v>
      </c>
      <c r="BC355" s="109">
        <v>22</v>
      </c>
      <c r="BD355" s="15" t="s">
        <v>1791</v>
      </c>
      <c r="BE355" s="109" t="str">
        <f t="shared" ref="BE355:BE357" si="508">LEFT(BD355,FIND(" ", BD355)-1)</f>
        <v>28</v>
      </c>
      <c r="BF355" s="109" t="str">
        <f t="shared" ref="BF355:BF357" si="509">MID(LEFT(BD355,FIND("–",BD355)-1),FIND("(",BD355)+1,LEN(BD355))</f>
        <v>27</v>
      </c>
      <c r="BG355" s="109" t="str">
        <f t="shared" ref="BG355:BG357" si="510">MID(LEFT(BD355,FIND(")",BD355)-1),FIND("–",BD355)+1,LEN(BD355))</f>
        <v>33</v>
      </c>
      <c r="BH355" s="109" t="s">
        <v>22</v>
      </c>
      <c r="BI355" s="110" t="s">
        <v>22</v>
      </c>
      <c r="CD355" s="160"/>
      <c r="CH355" s="160"/>
      <c r="CV355" s="110"/>
      <c r="CZ355" s="110"/>
    </row>
    <row r="356" spans="1:104" s="109" customFormat="1">
      <c r="A356" s="107" t="s">
        <v>1844</v>
      </c>
      <c r="L356" s="110"/>
      <c r="N356" s="131"/>
      <c r="Z356" s="110"/>
      <c r="AE356" s="169"/>
      <c r="AI356" s="110"/>
      <c r="AJ356" s="109" t="s">
        <v>27</v>
      </c>
      <c r="AK356" s="109" t="s">
        <v>1772</v>
      </c>
      <c r="AL356" s="109">
        <v>2</v>
      </c>
      <c r="AM356" s="170" t="s">
        <v>344</v>
      </c>
      <c r="AN356" s="109" t="s">
        <v>1809</v>
      </c>
      <c r="AO356" s="109" t="s">
        <v>1811</v>
      </c>
      <c r="AP356" s="109" t="s">
        <v>1810</v>
      </c>
      <c r="AQ356" s="109" t="s">
        <v>24</v>
      </c>
      <c r="AR356" s="109" t="s">
        <v>23</v>
      </c>
      <c r="AS356" s="109" t="s">
        <v>1789</v>
      </c>
      <c r="AT356" s="109" t="s">
        <v>715</v>
      </c>
      <c r="AU356" s="177" t="s">
        <v>972</v>
      </c>
      <c r="AV356" s="109">
        <v>24</v>
      </c>
      <c r="AW356" s="181">
        <v>99</v>
      </c>
      <c r="AX356" s="109">
        <v>25</v>
      </c>
      <c r="AY356" s="15" t="s">
        <v>1792</v>
      </c>
      <c r="AZ356" s="109" t="str">
        <f t="shared" si="505"/>
        <v>27</v>
      </c>
      <c r="BA356" s="109" t="str">
        <f t="shared" si="506"/>
        <v>27</v>
      </c>
      <c r="BB356" s="109" t="str">
        <f t="shared" si="507"/>
        <v>27</v>
      </c>
      <c r="BC356" s="109">
        <v>24</v>
      </c>
      <c r="BD356" s="58" t="s">
        <v>1819</v>
      </c>
      <c r="BE356" s="109" t="str">
        <f t="shared" si="508"/>
        <v>224</v>
      </c>
      <c r="BF356" s="109" t="str">
        <f t="shared" si="509"/>
        <v>158</v>
      </c>
      <c r="BG356" s="109" t="str">
        <f t="shared" si="510"/>
        <v>318</v>
      </c>
      <c r="BH356" s="109" t="s">
        <v>22</v>
      </c>
      <c r="BI356" s="110" t="s">
        <v>22</v>
      </c>
      <c r="CD356" s="160"/>
      <c r="CH356" s="160"/>
      <c r="CV356" s="110"/>
      <c r="CZ356" s="110"/>
    </row>
    <row r="357" spans="1:104" s="109" customFormat="1">
      <c r="A357" s="107" t="s">
        <v>1844</v>
      </c>
      <c r="L357" s="110"/>
      <c r="N357" s="131"/>
      <c r="Z357" s="110"/>
      <c r="AE357" s="169"/>
      <c r="AI357" s="110"/>
      <c r="AJ357" s="109" t="s">
        <v>27</v>
      </c>
      <c r="AK357" s="109" t="s">
        <v>1773</v>
      </c>
      <c r="AL357" s="109">
        <v>3</v>
      </c>
      <c r="AM357" s="170" t="s">
        <v>344</v>
      </c>
      <c r="AN357" s="109" t="s">
        <v>1809</v>
      </c>
      <c r="AO357" s="109" t="s">
        <v>1811</v>
      </c>
      <c r="AP357" s="109" t="s">
        <v>1810</v>
      </c>
      <c r="AQ357" s="109" t="s">
        <v>24</v>
      </c>
      <c r="AR357" s="109" t="s">
        <v>23</v>
      </c>
      <c r="AS357" s="109" t="s">
        <v>1789</v>
      </c>
      <c r="AT357" s="109" t="s">
        <v>716</v>
      </c>
      <c r="AU357" s="177" t="s">
        <v>1779</v>
      </c>
      <c r="AV357" s="109">
        <v>24</v>
      </c>
      <c r="AW357" s="181">
        <v>100</v>
      </c>
      <c r="AX357" s="109">
        <v>25</v>
      </c>
      <c r="AY357" s="15" t="s">
        <v>1793</v>
      </c>
      <c r="AZ357" s="109" t="str">
        <f t="shared" si="505"/>
        <v>30</v>
      </c>
      <c r="BA357" s="109" t="str">
        <f t="shared" si="506"/>
        <v>28</v>
      </c>
      <c r="BB357" s="109" t="str">
        <f t="shared" si="507"/>
        <v>36</v>
      </c>
      <c r="BC357" s="109">
        <v>24</v>
      </c>
      <c r="BD357" s="58" t="s">
        <v>1821</v>
      </c>
      <c r="BE357" s="109" t="str">
        <f t="shared" si="508"/>
        <v>827</v>
      </c>
      <c r="BF357" s="109" t="str">
        <f t="shared" si="509"/>
        <v>508</v>
      </c>
      <c r="BG357" s="109" t="str">
        <f t="shared" si="510"/>
        <v>1,183</v>
      </c>
      <c r="BH357" s="109" t="s">
        <v>22</v>
      </c>
      <c r="BI357" s="110" t="s">
        <v>22</v>
      </c>
      <c r="CD357" s="160"/>
      <c r="CH357" s="160"/>
      <c r="CV357" s="110"/>
      <c r="CZ357" s="110"/>
    </row>
    <row r="358" spans="1:104" s="109" customFormat="1">
      <c r="A358" s="107" t="s">
        <v>1844</v>
      </c>
      <c r="L358" s="110"/>
      <c r="N358" s="131"/>
      <c r="Z358" s="110"/>
      <c r="AE358" s="169"/>
      <c r="AI358" s="110"/>
      <c r="AJ358" s="109" t="s">
        <v>27</v>
      </c>
      <c r="AK358" s="109" t="s">
        <v>1775</v>
      </c>
      <c r="AL358" s="109">
        <v>4</v>
      </c>
      <c r="AM358" s="170" t="s">
        <v>344</v>
      </c>
      <c r="AN358" s="109" t="s">
        <v>1809</v>
      </c>
      <c r="AO358" s="109" t="s">
        <v>1811</v>
      </c>
      <c r="AP358" s="109" t="s">
        <v>1810</v>
      </c>
      <c r="AQ358" s="109" t="s">
        <v>24</v>
      </c>
      <c r="AR358" s="109" t="s">
        <v>23</v>
      </c>
      <c r="AS358" s="109" t="s">
        <v>1789</v>
      </c>
      <c r="AT358" s="109" t="s">
        <v>716</v>
      </c>
      <c r="AU358" s="177" t="s">
        <v>976</v>
      </c>
      <c r="AV358" s="109">
        <v>25</v>
      </c>
      <c r="AW358" s="181">
        <v>96</v>
      </c>
      <c r="AX358" s="109">
        <v>25</v>
      </c>
      <c r="AY358" s="15" t="s">
        <v>1794</v>
      </c>
      <c r="AZ358" s="109" t="str">
        <f t="shared" si="505"/>
        <v>29</v>
      </c>
      <c r="BA358" s="109" t="str">
        <f t="shared" si="506"/>
        <v>26</v>
      </c>
      <c r="BB358" s="109" t="str">
        <f t="shared" si="507"/>
        <v>34</v>
      </c>
      <c r="BC358" s="109">
        <v>25</v>
      </c>
      <c r="BD358" s="58" t="s">
        <v>1820</v>
      </c>
      <c r="BE358" s="109" t="str">
        <f t="shared" ref="BE358:BE359" si="511">LEFT(BD358,FIND(" ", BD358)-1)</f>
        <v>215</v>
      </c>
      <c r="BF358" s="109" t="str">
        <f t="shared" ref="BF358:BF359" si="512">MID(LEFT(BD358,FIND("–",BD358)-1),FIND("(",BD358)+1,LEN(BD358))</f>
        <v>169</v>
      </c>
      <c r="BG358" s="109" t="str">
        <f t="shared" ref="BG358:BG359" si="513">MID(LEFT(BD358,FIND(")",BD358)-1),FIND("–",BD358)+1,LEN(BD358))</f>
        <v>273</v>
      </c>
      <c r="BH358" s="109" t="s">
        <v>22</v>
      </c>
      <c r="BI358" s="110" t="s">
        <v>22</v>
      </c>
      <c r="CD358" s="160"/>
      <c r="CH358" s="160"/>
      <c r="CV358" s="110"/>
      <c r="CZ358" s="110"/>
    </row>
    <row r="359" spans="1:104" s="109" customFormat="1">
      <c r="A359" s="107" t="s">
        <v>1844</v>
      </c>
      <c r="L359" s="110"/>
      <c r="N359" s="131"/>
      <c r="Z359" s="110"/>
      <c r="AE359" s="169"/>
      <c r="AI359" s="110"/>
      <c r="AJ359" s="109" t="s">
        <v>27</v>
      </c>
      <c r="AK359" s="109" t="s">
        <v>1774</v>
      </c>
      <c r="AL359" s="109">
        <v>5</v>
      </c>
      <c r="AM359" s="170" t="s">
        <v>344</v>
      </c>
      <c r="AN359" s="109" t="s">
        <v>1809</v>
      </c>
      <c r="AO359" s="109" t="s">
        <v>1811</v>
      </c>
      <c r="AP359" s="109" t="s">
        <v>1810</v>
      </c>
      <c r="AQ359" s="109" t="s">
        <v>24</v>
      </c>
      <c r="AR359" s="109" t="s">
        <v>23</v>
      </c>
      <c r="AS359" s="109" t="s">
        <v>1789</v>
      </c>
      <c r="AT359" s="109" t="s">
        <v>716</v>
      </c>
      <c r="AU359" s="177" t="s">
        <v>1779</v>
      </c>
      <c r="AV359" s="109">
        <v>25</v>
      </c>
      <c r="AW359" s="181">
        <v>100</v>
      </c>
      <c r="AX359" s="109">
        <v>25</v>
      </c>
      <c r="AY359" s="15" t="s">
        <v>1795</v>
      </c>
      <c r="AZ359" s="109" t="str">
        <f t="shared" si="505"/>
        <v>32</v>
      </c>
      <c r="BA359" s="109" t="str">
        <f t="shared" si="506"/>
        <v>26</v>
      </c>
      <c r="BB359" s="109" t="str">
        <f t="shared" si="507"/>
        <v>42</v>
      </c>
      <c r="BC359" s="109">
        <v>25</v>
      </c>
      <c r="BD359" s="58" t="s">
        <v>1822</v>
      </c>
      <c r="BE359" s="109" t="str">
        <f t="shared" si="511"/>
        <v>1,266</v>
      </c>
      <c r="BF359" s="109" t="str">
        <f t="shared" si="512"/>
        <v>746</v>
      </c>
      <c r="BG359" s="109" t="str">
        <f t="shared" si="513"/>
        <v>2,169</v>
      </c>
      <c r="BH359" s="109" t="s">
        <v>22</v>
      </c>
      <c r="BI359" s="110" t="s">
        <v>22</v>
      </c>
      <c r="CD359" s="160"/>
      <c r="CH359" s="160"/>
      <c r="CV359" s="110"/>
      <c r="CZ359" s="110"/>
    </row>
    <row r="360" spans="1:104" s="109" customFormat="1">
      <c r="A360" s="107" t="s">
        <v>1844</v>
      </c>
      <c r="L360" s="110"/>
      <c r="N360" s="131"/>
      <c r="Z360" s="110"/>
      <c r="AE360" s="169"/>
      <c r="AI360" s="110"/>
      <c r="AJ360" s="109" t="s">
        <v>27</v>
      </c>
      <c r="AK360" s="109" t="s">
        <v>1835</v>
      </c>
      <c r="AL360" s="109">
        <v>6</v>
      </c>
      <c r="AM360" s="170" t="s">
        <v>344</v>
      </c>
      <c r="AN360" s="109" t="s">
        <v>1809</v>
      </c>
      <c r="AO360" s="109" t="s">
        <v>1811</v>
      </c>
      <c r="AP360" s="109" t="s">
        <v>1810</v>
      </c>
      <c r="AQ360" s="109" t="s">
        <v>24</v>
      </c>
      <c r="AR360" s="109" t="s">
        <v>23</v>
      </c>
      <c r="AS360" s="109" t="s">
        <v>1789</v>
      </c>
      <c r="AT360" s="109" t="s">
        <v>716</v>
      </c>
      <c r="AU360" s="177" t="s">
        <v>848</v>
      </c>
      <c r="AV360" s="109">
        <v>25</v>
      </c>
      <c r="AW360" s="181">
        <v>0</v>
      </c>
      <c r="AX360" s="109">
        <v>25</v>
      </c>
      <c r="AY360" s="15" t="s">
        <v>1796</v>
      </c>
      <c r="AZ360" s="109" t="str">
        <f t="shared" ref="AZ360:AZ368" si="514">LEFT(AY360,FIND(" ", AY360)-1)</f>
        <v>28</v>
      </c>
      <c r="BA360" s="109" t="str">
        <f t="shared" ref="BA360:BA362" si="515">MID(LEFT(AY360,FIND("–",AY360)-1),FIND("(",AY360)+1,LEN(AY360))</f>
        <v>27</v>
      </c>
      <c r="BB360" s="109" t="str">
        <f t="shared" ref="BB360:BB362" si="516">MID(LEFT(AY360,FIND(")",AY360)-1),FIND("–",AY360)+1,LEN(AY360))</f>
        <v>32</v>
      </c>
      <c r="BC360" s="109">
        <v>25</v>
      </c>
      <c r="BD360" s="15" t="s">
        <v>1792</v>
      </c>
      <c r="BE360" s="109" t="str">
        <f t="shared" ref="BE360:BE362" si="517">LEFT(BD360,FIND(" ", BD360)-1)</f>
        <v>27</v>
      </c>
      <c r="BF360" s="109" t="str">
        <f t="shared" ref="BF360:BF362" si="518">MID(LEFT(BD360,FIND("–",BD360)-1),FIND("(",BD360)+1,LEN(BD360))</f>
        <v>27</v>
      </c>
      <c r="BG360" s="109" t="str">
        <f t="shared" ref="BG360:BG362" si="519">MID(LEFT(BD360,FIND(")",BD360)-1),FIND("–",BD360)+1,LEN(BD360))</f>
        <v>27</v>
      </c>
      <c r="BH360" s="109" t="s">
        <v>22</v>
      </c>
      <c r="BI360" s="110" t="s">
        <v>22</v>
      </c>
      <c r="CD360" s="160"/>
      <c r="CH360" s="160"/>
      <c r="CV360" s="110"/>
      <c r="CZ360" s="110"/>
    </row>
    <row r="361" spans="1:104" s="109" customFormat="1">
      <c r="A361" s="107" t="s">
        <v>1844</v>
      </c>
      <c r="L361" s="110"/>
      <c r="N361" s="131"/>
      <c r="Z361" s="111"/>
      <c r="AE361" s="110"/>
      <c r="AI361" s="110"/>
      <c r="AJ361" s="109" t="s">
        <v>27</v>
      </c>
      <c r="AK361" s="109" t="s">
        <v>1776</v>
      </c>
      <c r="AL361" s="109">
        <v>7</v>
      </c>
      <c r="AM361" s="170" t="s">
        <v>344</v>
      </c>
      <c r="AN361" s="109" t="s">
        <v>1809</v>
      </c>
      <c r="AO361" s="109" t="s">
        <v>1811</v>
      </c>
      <c r="AP361" s="109" t="s">
        <v>1810</v>
      </c>
      <c r="AQ361" s="109" t="s">
        <v>24</v>
      </c>
      <c r="AR361" s="109" t="s">
        <v>23</v>
      </c>
      <c r="AS361" s="109" t="s">
        <v>1789</v>
      </c>
      <c r="AT361" s="109" t="s">
        <v>716</v>
      </c>
      <c r="AU361" s="177" t="s">
        <v>976</v>
      </c>
      <c r="AV361" s="109">
        <v>50</v>
      </c>
      <c r="AW361" s="181">
        <v>96</v>
      </c>
      <c r="AX361" s="109">
        <v>49</v>
      </c>
      <c r="AY361" s="15" t="s">
        <v>1797</v>
      </c>
      <c r="AZ361" s="109" t="str">
        <f t="shared" si="514"/>
        <v>29</v>
      </c>
      <c r="BA361" s="109" t="str">
        <f t="shared" si="515"/>
        <v>28</v>
      </c>
      <c r="BB361" s="109" t="str">
        <f t="shared" si="516"/>
        <v>33</v>
      </c>
      <c r="BC361" s="109">
        <v>50</v>
      </c>
      <c r="BD361" s="58" t="s">
        <v>1823</v>
      </c>
      <c r="BE361" s="109" t="str">
        <f t="shared" si="517"/>
        <v>277</v>
      </c>
      <c r="BF361" s="109" t="str">
        <f t="shared" si="518"/>
        <v>193</v>
      </c>
      <c r="BG361" s="109" t="str">
        <f t="shared" si="519"/>
        <v>307</v>
      </c>
      <c r="BH361" s="109" t="s">
        <v>22</v>
      </c>
      <c r="BI361" s="110" t="s">
        <v>22</v>
      </c>
      <c r="CD361" s="160"/>
      <c r="CH361" s="160"/>
      <c r="CV361" s="110"/>
      <c r="CZ361" s="110"/>
    </row>
    <row r="362" spans="1:104" s="109" customFormat="1">
      <c r="A362" s="107" t="s">
        <v>1844</v>
      </c>
      <c r="L362" s="110"/>
      <c r="N362" s="131"/>
      <c r="Z362" s="111"/>
      <c r="AE362" s="110"/>
      <c r="AI362" s="110"/>
      <c r="AJ362" s="109" t="s">
        <v>27</v>
      </c>
      <c r="AK362" s="109" t="s">
        <v>1777</v>
      </c>
      <c r="AL362" s="109">
        <v>8</v>
      </c>
      <c r="AM362" s="170" t="s">
        <v>344</v>
      </c>
      <c r="AN362" s="109" t="s">
        <v>1809</v>
      </c>
      <c r="AO362" s="109" t="s">
        <v>1811</v>
      </c>
      <c r="AP362" s="109" t="s">
        <v>1810</v>
      </c>
      <c r="AQ362" s="109" t="s">
        <v>24</v>
      </c>
      <c r="AR362" s="109" t="s">
        <v>23</v>
      </c>
      <c r="AS362" s="109" t="s">
        <v>1789</v>
      </c>
      <c r="AT362" s="109" t="s">
        <v>716</v>
      </c>
      <c r="AU362" s="177" t="s">
        <v>1790</v>
      </c>
      <c r="AV362" s="109">
        <v>50</v>
      </c>
      <c r="AW362" s="181">
        <v>88</v>
      </c>
      <c r="AX362" s="109">
        <v>25</v>
      </c>
      <c r="AY362" s="15" t="s">
        <v>1798</v>
      </c>
      <c r="AZ362" s="109" t="str">
        <f t="shared" si="514"/>
        <v>31</v>
      </c>
      <c r="BA362" s="109" t="str">
        <f t="shared" si="515"/>
        <v>26</v>
      </c>
      <c r="BB362" s="109" t="str">
        <f t="shared" si="516"/>
        <v>42</v>
      </c>
      <c r="BC362" s="109">
        <v>50</v>
      </c>
      <c r="BD362" s="58" t="s">
        <v>1824</v>
      </c>
      <c r="BE362" s="109" t="str">
        <f t="shared" si="517"/>
        <v>212</v>
      </c>
      <c r="BF362" s="109" t="str">
        <f t="shared" si="518"/>
        <v>163</v>
      </c>
      <c r="BG362" s="109" t="str">
        <f t="shared" si="519"/>
        <v>266</v>
      </c>
      <c r="BH362" s="109" t="s">
        <v>22</v>
      </c>
      <c r="BI362" s="110" t="s">
        <v>22</v>
      </c>
      <c r="CD362" s="160"/>
      <c r="CH362" s="160"/>
      <c r="CV362" s="110"/>
      <c r="CZ362" s="110"/>
    </row>
    <row r="363" spans="1:104" s="109" customFormat="1">
      <c r="A363" s="107" t="s">
        <v>1844</v>
      </c>
      <c r="L363" s="110"/>
      <c r="N363" s="131"/>
      <c r="Z363" s="111"/>
      <c r="AE363" s="110"/>
      <c r="AI363" s="110"/>
      <c r="AJ363" s="109" t="s">
        <v>60</v>
      </c>
      <c r="AK363" s="109" t="s">
        <v>1836</v>
      </c>
      <c r="AL363" s="109">
        <v>1</v>
      </c>
      <c r="AM363" s="170" t="s">
        <v>705</v>
      </c>
      <c r="AN363" s="109" t="s">
        <v>717</v>
      </c>
      <c r="AO363" s="109" t="s">
        <v>1831</v>
      </c>
      <c r="AP363" s="109" t="s">
        <v>1832</v>
      </c>
      <c r="AQ363" s="109" t="s">
        <v>24</v>
      </c>
      <c r="AR363" s="109" t="s">
        <v>23</v>
      </c>
      <c r="AS363" s="109" t="s">
        <v>707</v>
      </c>
      <c r="AT363" s="109" t="s">
        <v>710</v>
      </c>
      <c r="AU363" s="177" t="s">
        <v>848</v>
      </c>
      <c r="AV363" s="109">
        <v>37</v>
      </c>
      <c r="AW363" s="181">
        <v>0</v>
      </c>
      <c r="AX363" s="109">
        <v>37</v>
      </c>
      <c r="AY363" s="15" t="s">
        <v>1830</v>
      </c>
      <c r="AZ363" s="109" t="str">
        <f t="shared" si="514"/>
        <v>0.01</v>
      </c>
      <c r="BA363" s="109">
        <v>0.01</v>
      </c>
      <c r="BB363" s="109">
        <v>0.01</v>
      </c>
      <c r="BC363" s="109">
        <v>37</v>
      </c>
      <c r="BD363" s="15" t="s">
        <v>1830</v>
      </c>
      <c r="BE363" s="109" t="str">
        <f t="shared" ref="BE363:BE368" si="520">LEFT(BD363,FIND(" ", BD363)-1)</f>
        <v>0.01</v>
      </c>
      <c r="BF363" s="109">
        <v>0.01</v>
      </c>
      <c r="BG363" s="109">
        <v>0.01</v>
      </c>
      <c r="BH363" s="109">
        <v>1</v>
      </c>
      <c r="BI363" s="110" t="s">
        <v>22</v>
      </c>
      <c r="CD363" s="160"/>
      <c r="CH363" s="160"/>
      <c r="CV363" s="110"/>
      <c r="CZ363" s="110"/>
    </row>
    <row r="364" spans="1:104" s="109" customFormat="1">
      <c r="A364" s="107" t="s">
        <v>1844</v>
      </c>
      <c r="L364" s="110"/>
      <c r="N364" s="131"/>
      <c r="Z364" s="111"/>
      <c r="AE364" s="110"/>
      <c r="AI364" s="110"/>
      <c r="AJ364" s="109" t="s">
        <v>60</v>
      </c>
      <c r="AK364" s="109" t="s">
        <v>1837</v>
      </c>
      <c r="AL364" s="109">
        <v>2</v>
      </c>
      <c r="AM364" s="170" t="s">
        <v>705</v>
      </c>
      <c r="AN364" s="109" t="s">
        <v>717</v>
      </c>
      <c r="AO364" s="109" t="s">
        <v>1831</v>
      </c>
      <c r="AP364" s="109" t="s">
        <v>1832</v>
      </c>
      <c r="AQ364" s="109" t="s">
        <v>24</v>
      </c>
      <c r="AR364" s="109" t="s">
        <v>23</v>
      </c>
      <c r="AS364" s="109" t="s">
        <v>707</v>
      </c>
      <c r="AT364" s="109" t="s">
        <v>710</v>
      </c>
      <c r="AU364" s="177" t="s">
        <v>1799</v>
      </c>
      <c r="AV364" s="109">
        <v>72</v>
      </c>
      <c r="AW364" s="181">
        <v>76</v>
      </c>
      <c r="AX364" s="109">
        <v>71</v>
      </c>
      <c r="AY364" s="15" t="s">
        <v>1830</v>
      </c>
      <c r="AZ364" s="109" t="str">
        <f t="shared" si="514"/>
        <v>0.01</v>
      </c>
      <c r="BA364" s="109">
        <v>0.01</v>
      </c>
      <c r="BB364" s="109">
        <v>0.01</v>
      </c>
      <c r="BC364" s="109">
        <v>72</v>
      </c>
      <c r="BD364" s="58" t="s">
        <v>708</v>
      </c>
      <c r="BE364" s="109" t="str">
        <f t="shared" si="520"/>
        <v>0.08</v>
      </c>
      <c r="BF364" s="109" t="str">
        <f t="shared" ref="BF364:BF368" si="521">MID(LEFT(BD364,FIND("–",BD364)-1),FIND("(",BD364)+1,LEN(BD364))</f>
        <v>0.05</v>
      </c>
      <c r="BG364" s="109" t="str">
        <f t="shared" ref="BG364:BG368" si="522">MID(LEFT(BD364,FIND(")",BD364)-1),FIND("–",BD364)+1,LEN(BD364))</f>
        <v>0.16</v>
      </c>
      <c r="BH364" s="109">
        <v>1</v>
      </c>
      <c r="BI364" s="110" t="s">
        <v>22</v>
      </c>
      <c r="CD364" s="160"/>
      <c r="CH364" s="160"/>
      <c r="CV364" s="110"/>
      <c r="CZ364" s="110"/>
    </row>
    <row r="365" spans="1:104" s="109" customFormat="1">
      <c r="A365" s="107" t="s">
        <v>1844</v>
      </c>
      <c r="L365" s="110"/>
      <c r="N365" s="131"/>
      <c r="Z365" s="111"/>
      <c r="AE365" s="110"/>
      <c r="AI365" s="110"/>
      <c r="AJ365" s="109" t="s">
        <v>60</v>
      </c>
      <c r="AK365" s="109" t="s">
        <v>1838</v>
      </c>
      <c r="AL365" s="109">
        <v>3</v>
      </c>
      <c r="AM365" s="170" t="s">
        <v>705</v>
      </c>
      <c r="AN365" s="109" t="s">
        <v>717</v>
      </c>
      <c r="AO365" s="109" t="s">
        <v>1831</v>
      </c>
      <c r="AP365" s="109" t="s">
        <v>1832</v>
      </c>
      <c r="AQ365" s="109" t="s">
        <v>24</v>
      </c>
      <c r="AR365" s="109" t="s">
        <v>23</v>
      </c>
      <c r="AS365" s="109" t="s">
        <v>707</v>
      </c>
      <c r="AT365" s="109" t="s">
        <v>710</v>
      </c>
      <c r="AU365" s="177" t="s">
        <v>1800</v>
      </c>
      <c r="AV365" s="109">
        <v>72</v>
      </c>
      <c r="AW365" s="181">
        <v>83</v>
      </c>
      <c r="AX365" s="109">
        <v>70</v>
      </c>
      <c r="AY365" s="15" t="s">
        <v>1830</v>
      </c>
      <c r="AZ365" s="109" t="str">
        <f t="shared" si="514"/>
        <v>0.01</v>
      </c>
      <c r="BA365" s="109">
        <v>0.01</v>
      </c>
      <c r="BB365" s="109">
        <v>0.01</v>
      </c>
      <c r="BC365" s="109">
        <v>72</v>
      </c>
      <c r="BD365" s="58" t="s">
        <v>709</v>
      </c>
      <c r="BE365" s="109" t="str">
        <f t="shared" si="520"/>
        <v>0.11</v>
      </c>
      <c r="BF365" s="109" t="str">
        <f t="shared" si="521"/>
        <v>0.07</v>
      </c>
      <c r="BG365" s="109" t="str">
        <f t="shared" si="522"/>
        <v>0.16</v>
      </c>
      <c r="BH365" s="109">
        <v>1</v>
      </c>
      <c r="BI365" s="110" t="s">
        <v>22</v>
      </c>
      <c r="CD365" s="160"/>
      <c r="CH365" s="160"/>
      <c r="CV365" s="110"/>
      <c r="CZ365" s="110"/>
    </row>
    <row r="366" spans="1:104" s="109" customFormat="1">
      <c r="A366" s="107" t="s">
        <v>1844</v>
      </c>
      <c r="L366" s="110"/>
      <c r="N366" s="131"/>
      <c r="Z366" s="111"/>
      <c r="AE366" s="110"/>
      <c r="AI366" s="110"/>
      <c r="AJ366" s="109" t="s">
        <v>60</v>
      </c>
      <c r="AK366" s="109" t="s">
        <v>1839</v>
      </c>
      <c r="AL366" s="109">
        <v>4</v>
      </c>
      <c r="AM366" s="170" t="s">
        <v>705</v>
      </c>
      <c r="AN366" s="109" t="s">
        <v>717</v>
      </c>
      <c r="AO366" s="109" t="s">
        <v>1831</v>
      </c>
      <c r="AP366" s="109" t="s">
        <v>1832</v>
      </c>
      <c r="AQ366" s="109" t="s">
        <v>24</v>
      </c>
      <c r="AR366" s="109" t="s">
        <v>23</v>
      </c>
      <c r="AS366" s="109" t="s">
        <v>707</v>
      </c>
      <c r="AT366" s="109" t="s">
        <v>710</v>
      </c>
      <c r="AU366" s="177" t="s">
        <v>848</v>
      </c>
      <c r="AV366" s="109">
        <v>23</v>
      </c>
      <c r="AW366" s="181">
        <v>0</v>
      </c>
      <c r="AX366" s="109">
        <v>30</v>
      </c>
      <c r="AY366" s="15" t="s">
        <v>1830</v>
      </c>
      <c r="AZ366" s="109" t="str">
        <f t="shared" si="514"/>
        <v>0.01</v>
      </c>
      <c r="BA366" s="109">
        <v>0.01</v>
      </c>
      <c r="BB366" s="109">
        <v>0.01</v>
      </c>
      <c r="BC366" s="109">
        <v>23</v>
      </c>
      <c r="BD366" s="15" t="s">
        <v>1830</v>
      </c>
      <c r="BE366" s="109" t="str">
        <f t="shared" si="520"/>
        <v>0.01</v>
      </c>
      <c r="BF366" s="109">
        <v>0.01</v>
      </c>
      <c r="BG366" s="109">
        <v>0.01</v>
      </c>
      <c r="BH366" s="109">
        <v>1</v>
      </c>
      <c r="BI366" s="110" t="s">
        <v>22</v>
      </c>
      <c r="CD366" s="160"/>
      <c r="CH366" s="160"/>
      <c r="CV366" s="110"/>
      <c r="CZ366" s="110"/>
    </row>
    <row r="367" spans="1:104" s="109" customFormat="1">
      <c r="A367" s="107" t="s">
        <v>1844</v>
      </c>
      <c r="L367" s="110"/>
      <c r="N367" s="131"/>
      <c r="Z367" s="111"/>
      <c r="AE367" s="110"/>
      <c r="AI367" s="110"/>
      <c r="AJ367" s="109" t="s">
        <v>60</v>
      </c>
      <c r="AK367" s="109" t="s">
        <v>1840</v>
      </c>
      <c r="AL367" s="109">
        <v>5</v>
      </c>
      <c r="AM367" s="170" t="s">
        <v>705</v>
      </c>
      <c r="AN367" s="109" t="s">
        <v>717</v>
      </c>
      <c r="AO367" s="109" t="s">
        <v>1831</v>
      </c>
      <c r="AP367" s="109" t="s">
        <v>1832</v>
      </c>
      <c r="AQ367" s="109" t="s">
        <v>24</v>
      </c>
      <c r="AR367" s="109" t="s">
        <v>23</v>
      </c>
      <c r="AS367" s="109" t="s">
        <v>707</v>
      </c>
      <c r="AT367" s="109" t="s">
        <v>710</v>
      </c>
      <c r="AU367" s="177" t="s">
        <v>1801</v>
      </c>
      <c r="AV367" s="109">
        <v>53</v>
      </c>
      <c r="AW367" s="181">
        <v>60</v>
      </c>
      <c r="AX367" s="109">
        <v>58</v>
      </c>
      <c r="AY367" s="15" t="s">
        <v>1830</v>
      </c>
      <c r="AZ367" s="109" t="str">
        <f t="shared" si="514"/>
        <v>0.01</v>
      </c>
      <c r="BA367" s="109">
        <v>0.01</v>
      </c>
      <c r="BB367" s="109">
        <v>0.01</v>
      </c>
      <c r="BC367" s="109">
        <v>53</v>
      </c>
      <c r="BD367" s="58" t="s">
        <v>1826</v>
      </c>
      <c r="BE367" s="109" t="str">
        <f t="shared" si="520"/>
        <v>0.09</v>
      </c>
      <c r="BF367" s="109" t="str">
        <f t="shared" si="521"/>
        <v>0.04</v>
      </c>
      <c r="BG367" s="109" t="str">
        <f t="shared" si="522"/>
        <v>0.17</v>
      </c>
      <c r="BH367" s="109">
        <v>1</v>
      </c>
      <c r="BI367" s="110" t="s">
        <v>22</v>
      </c>
      <c r="CD367" s="160"/>
      <c r="CH367" s="160"/>
      <c r="CV367" s="110"/>
      <c r="CZ367" s="110"/>
    </row>
    <row r="368" spans="1:104" s="109" customFormat="1">
      <c r="A368" s="107" t="s">
        <v>1844</v>
      </c>
      <c r="L368" s="110"/>
      <c r="N368" s="131"/>
      <c r="Z368" s="111"/>
      <c r="AE368" s="110"/>
      <c r="AI368" s="110"/>
      <c r="AJ368" s="109" t="s">
        <v>60</v>
      </c>
      <c r="AK368" s="109" t="s">
        <v>1841</v>
      </c>
      <c r="AL368" s="109">
        <v>6</v>
      </c>
      <c r="AM368" s="170" t="s">
        <v>705</v>
      </c>
      <c r="AN368" s="109" t="s">
        <v>717</v>
      </c>
      <c r="AO368" s="109" t="s">
        <v>1831</v>
      </c>
      <c r="AP368" s="109" t="s">
        <v>1832</v>
      </c>
      <c r="AQ368" s="109" t="s">
        <v>24</v>
      </c>
      <c r="AR368" s="109" t="s">
        <v>23</v>
      </c>
      <c r="AS368" s="109" t="s">
        <v>707</v>
      </c>
      <c r="AT368" s="109" t="s">
        <v>710</v>
      </c>
      <c r="AU368" s="177" t="s">
        <v>1802</v>
      </c>
      <c r="AV368" s="109">
        <v>53</v>
      </c>
      <c r="AW368" s="181">
        <v>67</v>
      </c>
      <c r="AX368" s="109">
        <v>64</v>
      </c>
      <c r="AY368" s="15" t="s">
        <v>1830</v>
      </c>
      <c r="AZ368" s="109" t="str">
        <f t="shared" si="514"/>
        <v>0.01</v>
      </c>
      <c r="BA368" s="109">
        <v>0.01</v>
      </c>
      <c r="BB368" s="109">
        <v>0.01</v>
      </c>
      <c r="BC368" s="109">
        <v>54</v>
      </c>
      <c r="BD368" s="58" t="s">
        <v>1827</v>
      </c>
      <c r="BE368" s="109" t="str">
        <f t="shared" si="520"/>
        <v>0.11</v>
      </c>
      <c r="BF368" s="109" t="str">
        <f t="shared" si="521"/>
        <v>0.04</v>
      </c>
      <c r="BG368" s="109" t="str">
        <f t="shared" si="522"/>
        <v>0.15</v>
      </c>
      <c r="BH368" s="109">
        <v>1</v>
      </c>
      <c r="BI368" s="110" t="s">
        <v>22</v>
      </c>
      <c r="CD368" s="160"/>
      <c r="CH368" s="160"/>
      <c r="CV368" s="110"/>
      <c r="CZ368" s="110"/>
    </row>
    <row r="369" spans="1:105" s="109" customFormat="1">
      <c r="A369" s="107" t="s">
        <v>1844</v>
      </c>
      <c r="L369" s="110"/>
      <c r="N369" s="131"/>
      <c r="Z369" s="111"/>
      <c r="AE369" s="110"/>
      <c r="AI369" s="110"/>
      <c r="AJ369" s="109" t="s">
        <v>60</v>
      </c>
      <c r="AK369" s="109" t="s">
        <v>1836</v>
      </c>
      <c r="AL369" s="109">
        <v>1</v>
      </c>
      <c r="AM369" s="170" t="s">
        <v>1812</v>
      </c>
      <c r="AN369" s="109" t="s">
        <v>717</v>
      </c>
      <c r="AO369" s="109" t="s">
        <v>1831</v>
      </c>
      <c r="AP369" s="109" t="s">
        <v>1832</v>
      </c>
      <c r="AQ369" s="109" t="s">
        <v>23</v>
      </c>
      <c r="AR369" s="109" t="s">
        <v>23</v>
      </c>
      <c r="AS369" s="109" t="s">
        <v>707</v>
      </c>
      <c r="AT369" s="109" t="s">
        <v>711</v>
      </c>
      <c r="AU369" s="177" t="s">
        <v>848</v>
      </c>
      <c r="AV369" s="109">
        <v>37</v>
      </c>
      <c r="AW369" s="181">
        <v>0</v>
      </c>
      <c r="AX369" s="109">
        <v>37</v>
      </c>
      <c r="AY369" s="15" t="s">
        <v>1830</v>
      </c>
      <c r="AZ369" s="109" t="str">
        <f t="shared" ref="AZ369:AZ371" si="523">LEFT(AY369,FIND(" ", AY369)-1)</f>
        <v>0.01</v>
      </c>
      <c r="BA369" s="109">
        <v>0.01</v>
      </c>
      <c r="BB369" s="109">
        <v>0.01</v>
      </c>
      <c r="BC369" s="109">
        <v>37</v>
      </c>
      <c r="BD369" s="15" t="s">
        <v>1830</v>
      </c>
      <c r="BE369" s="109" t="str">
        <f t="shared" ref="BE369" si="524">LEFT(BD369,FIND(" ", BD369)-1)</f>
        <v>0.01</v>
      </c>
      <c r="BF369" s="109">
        <v>0.01</v>
      </c>
      <c r="BG369" s="109">
        <v>0.01</v>
      </c>
      <c r="BH369" s="109">
        <v>1</v>
      </c>
      <c r="BI369" s="110" t="s">
        <v>22</v>
      </c>
      <c r="CD369" s="160"/>
      <c r="CH369" s="160"/>
      <c r="CV369" s="110"/>
      <c r="CZ369" s="110"/>
    </row>
    <row r="370" spans="1:105" s="109" customFormat="1">
      <c r="A370" s="107" t="s">
        <v>1844</v>
      </c>
      <c r="L370" s="110"/>
      <c r="N370" s="131"/>
      <c r="Z370" s="111"/>
      <c r="AE370" s="110"/>
      <c r="AI370" s="110"/>
      <c r="AJ370" s="109" t="s">
        <v>60</v>
      </c>
      <c r="AK370" s="109" t="s">
        <v>1837</v>
      </c>
      <c r="AL370" s="109">
        <v>2</v>
      </c>
      <c r="AM370" s="170" t="s">
        <v>1812</v>
      </c>
      <c r="AN370" s="109" t="s">
        <v>717</v>
      </c>
      <c r="AO370" s="109" t="s">
        <v>1831</v>
      </c>
      <c r="AP370" s="109" t="s">
        <v>1832</v>
      </c>
      <c r="AQ370" s="109" t="s">
        <v>23</v>
      </c>
      <c r="AR370" s="109" t="s">
        <v>23</v>
      </c>
      <c r="AS370" s="109" t="s">
        <v>707</v>
      </c>
      <c r="AT370" s="109" t="s">
        <v>711</v>
      </c>
      <c r="AU370" s="177" t="s">
        <v>1778</v>
      </c>
      <c r="AV370" s="109">
        <v>72</v>
      </c>
      <c r="AW370" s="181">
        <v>1</v>
      </c>
      <c r="AX370" s="109">
        <v>71</v>
      </c>
      <c r="AY370" s="15" t="s">
        <v>1830</v>
      </c>
      <c r="AZ370" s="109" t="str">
        <f t="shared" si="523"/>
        <v>0.01</v>
      </c>
      <c r="BA370" s="109">
        <v>0.01</v>
      </c>
      <c r="BB370" s="109">
        <v>0.01</v>
      </c>
      <c r="BC370" s="109">
        <v>72</v>
      </c>
      <c r="BD370" s="15" t="s">
        <v>1830</v>
      </c>
      <c r="BE370" s="109" t="str">
        <f t="shared" ref="BE370:BE373" si="525">LEFT(BD370,FIND(" ", BD370)-1)</f>
        <v>0.01</v>
      </c>
      <c r="BF370" s="109">
        <v>0.01</v>
      </c>
      <c r="BG370" s="109">
        <v>0.01</v>
      </c>
      <c r="BH370" s="109">
        <v>1</v>
      </c>
      <c r="BI370" s="110" t="s">
        <v>22</v>
      </c>
      <c r="CD370" s="160"/>
      <c r="CH370" s="160"/>
      <c r="CV370" s="110"/>
      <c r="CZ370" s="110"/>
    </row>
    <row r="371" spans="1:105" s="109" customFormat="1">
      <c r="A371" s="107" t="s">
        <v>1844</v>
      </c>
      <c r="L371" s="110"/>
      <c r="N371" s="131"/>
      <c r="Z371" s="111"/>
      <c r="AE371" s="110"/>
      <c r="AI371" s="110"/>
      <c r="AJ371" s="109" t="s">
        <v>60</v>
      </c>
      <c r="AK371" s="109" t="s">
        <v>1838</v>
      </c>
      <c r="AL371" s="109">
        <v>3</v>
      </c>
      <c r="AM371" s="170" t="s">
        <v>1812</v>
      </c>
      <c r="AN371" s="109" t="s">
        <v>717</v>
      </c>
      <c r="AO371" s="109" t="s">
        <v>1831</v>
      </c>
      <c r="AP371" s="109" t="s">
        <v>1832</v>
      </c>
      <c r="AQ371" s="109" t="s">
        <v>23</v>
      </c>
      <c r="AR371" s="109" t="s">
        <v>23</v>
      </c>
      <c r="AS371" s="109" t="s">
        <v>707</v>
      </c>
      <c r="AT371" s="109" t="s">
        <v>711</v>
      </c>
      <c r="AU371" s="177" t="s">
        <v>848</v>
      </c>
      <c r="AV371" s="109">
        <v>72</v>
      </c>
      <c r="AW371" s="181">
        <v>0</v>
      </c>
      <c r="AX371" s="109">
        <v>70</v>
      </c>
      <c r="AY371" s="15" t="s">
        <v>1830</v>
      </c>
      <c r="AZ371" s="109" t="str">
        <f t="shared" si="523"/>
        <v>0.01</v>
      </c>
      <c r="BA371" s="109">
        <v>0.01</v>
      </c>
      <c r="BB371" s="109">
        <v>0.01</v>
      </c>
      <c r="BC371" s="109">
        <v>72</v>
      </c>
      <c r="BD371" s="15" t="s">
        <v>1830</v>
      </c>
      <c r="BE371" s="109" t="str">
        <f t="shared" si="525"/>
        <v>0.01</v>
      </c>
      <c r="BF371" s="109">
        <v>0.01</v>
      </c>
      <c r="BG371" s="109">
        <v>0.01</v>
      </c>
      <c r="BH371" s="109">
        <v>1</v>
      </c>
      <c r="BI371" s="110" t="s">
        <v>22</v>
      </c>
      <c r="CD371" s="160"/>
      <c r="CH371" s="160"/>
      <c r="CV371" s="110"/>
      <c r="CZ371" s="110"/>
    </row>
    <row r="372" spans="1:105" s="109" customFormat="1">
      <c r="A372" s="107" t="s">
        <v>1844</v>
      </c>
      <c r="L372" s="110"/>
      <c r="N372" s="131"/>
      <c r="Z372" s="111"/>
      <c r="AE372" s="110"/>
      <c r="AI372" s="110"/>
      <c r="AJ372" s="109" t="s">
        <v>60</v>
      </c>
      <c r="AK372" s="109" t="s">
        <v>1839</v>
      </c>
      <c r="AL372" s="109">
        <v>4</v>
      </c>
      <c r="AM372" s="170" t="s">
        <v>1812</v>
      </c>
      <c r="AN372" s="109" t="s">
        <v>717</v>
      </c>
      <c r="AO372" s="109" t="s">
        <v>1831</v>
      </c>
      <c r="AP372" s="109" t="s">
        <v>1832</v>
      </c>
      <c r="AQ372" s="109" t="s">
        <v>23</v>
      </c>
      <c r="AR372" s="109" t="s">
        <v>23</v>
      </c>
      <c r="AS372" s="109" t="s">
        <v>707</v>
      </c>
      <c r="AT372" s="109" t="s">
        <v>711</v>
      </c>
      <c r="AU372" s="177" t="s">
        <v>848</v>
      </c>
      <c r="AV372" s="109">
        <v>23</v>
      </c>
      <c r="AW372" s="181">
        <v>0</v>
      </c>
      <c r="AX372" s="109">
        <v>30</v>
      </c>
      <c r="AY372" s="15" t="s">
        <v>1830</v>
      </c>
      <c r="AZ372" s="109" t="str">
        <f t="shared" ref="AZ372:AZ374" si="526">LEFT(AY372,FIND(" ", AY372)-1)</f>
        <v>0.01</v>
      </c>
      <c r="BA372" s="109">
        <v>0.01</v>
      </c>
      <c r="BB372" s="109">
        <v>0.01</v>
      </c>
      <c r="BC372" s="109">
        <v>23</v>
      </c>
      <c r="BD372" s="15" t="s">
        <v>1830</v>
      </c>
      <c r="BE372" s="109" t="str">
        <f t="shared" si="525"/>
        <v>0.01</v>
      </c>
      <c r="BF372" s="109">
        <v>0.01</v>
      </c>
      <c r="BG372" s="109">
        <v>0.01</v>
      </c>
      <c r="BH372" s="109">
        <v>1</v>
      </c>
      <c r="BI372" s="110" t="s">
        <v>22</v>
      </c>
      <c r="CD372" s="160"/>
      <c r="CH372" s="160"/>
      <c r="CV372" s="110"/>
      <c r="CZ372" s="110"/>
    </row>
    <row r="373" spans="1:105" s="109" customFormat="1">
      <c r="A373" s="107" t="s">
        <v>1844</v>
      </c>
      <c r="L373" s="110"/>
      <c r="N373" s="131"/>
      <c r="Z373" s="111"/>
      <c r="AE373" s="110"/>
      <c r="AI373" s="110"/>
      <c r="AJ373" s="109" t="s">
        <v>60</v>
      </c>
      <c r="AK373" s="109" t="s">
        <v>1840</v>
      </c>
      <c r="AL373" s="109">
        <v>5</v>
      </c>
      <c r="AM373" s="170" t="s">
        <v>1812</v>
      </c>
      <c r="AN373" s="109" t="s">
        <v>717</v>
      </c>
      <c r="AO373" s="109" t="s">
        <v>1831</v>
      </c>
      <c r="AP373" s="109" t="s">
        <v>1832</v>
      </c>
      <c r="AQ373" s="109" t="s">
        <v>23</v>
      </c>
      <c r="AR373" s="109" t="s">
        <v>23</v>
      </c>
      <c r="AS373" s="109" t="s">
        <v>707</v>
      </c>
      <c r="AT373" s="109" t="s">
        <v>711</v>
      </c>
      <c r="AU373" s="177" t="s">
        <v>848</v>
      </c>
      <c r="AV373" s="109">
        <v>54</v>
      </c>
      <c r="AW373" s="181">
        <v>0</v>
      </c>
      <c r="AX373" s="109">
        <v>58</v>
      </c>
      <c r="AY373" s="15" t="s">
        <v>1830</v>
      </c>
      <c r="AZ373" s="109" t="str">
        <f t="shared" si="526"/>
        <v>0.01</v>
      </c>
      <c r="BA373" s="109">
        <v>0.01</v>
      </c>
      <c r="BB373" s="109">
        <v>0.01</v>
      </c>
      <c r="BC373" s="109">
        <v>53</v>
      </c>
      <c r="BD373" s="15" t="s">
        <v>1830</v>
      </c>
      <c r="BE373" s="109" t="str">
        <f t="shared" si="525"/>
        <v>0.01</v>
      </c>
      <c r="BF373" s="109">
        <v>0.01</v>
      </c>
      <c r="BG373" s="109">
        <v>0.01</v>
      </c>
      <c r="BH373" s="109">
        <v>1</v>
      </c>
      <c r="BI373" s="110" t="s">
        <v>22</v>
      </c>
      <c r="CD373" s="160"/>
      <c r="CH373" s="160"/>
      <c r="CV373" s="110"/>
      <c r="CZ373" s="110"/>
    </row>
    <row r="374" spans="1:105" s="109" customFormat="1">
      <c r="A374" s="107" t="s">
        <v>1844</v>
      </c>
      <c r="L374" s="110"/>
      <c r="N374" s="131"/>
      <c r="Z374" s="111"/>
      <c r="AE374" s="110"/>
      <c r="AI374" s="110"/>
      <c r="AJ374" s="109" t="s">
        <v>60</v>
      </c>
      <c r="AK374" s="109" t="s">
        <v>1841</v>
      </c>
      <c r="AL374" s="109">
        <v>6</v>
      </c>
      <c r="AM374" s="170" t="s">
        <v>1812</v>
      </c>
      <c r="AN374" s="109" t="s">
        <v>717</v>
      </c>
      <c r="AO374" s="109" t="s">
        <v>1831</v>
      </c>
      <c r="AP374" s="109" t="s">
        <v>1832</v>
      </c>
      <c r="AQ374" s="109" t="s">
        <v>23</v>
      </c>
      <c r="AR374" s="109" t="s">
        <v>23</v>
      </c>
      <c r="AS374" s="109" t="s">
        <v>707</v>
      </c>
      <c r="AT374" s="109" t="s">
        <v>711</v>
      </c>
      <c r="AU374" s="177" t="s">
        <v>1803</v>
      </c>
      <c r="AV374" s="109">
        <v>54</v>
      </c>
      <c r="AW374" s="181">
        <v>2</v>
      </c>
      <c r="AX374" s="109">
        <v>64</v>
      </c>
      <c r="AY374" s="15" t="s">
        <v>1830</v>
      </c>
      <c r="AZ374" s="109" t="str">
        <f t="shared" si="526"/>
        <v>0.01</v>
      </c>
      <c r="BA374" s="109">
        <v>0.01</v>
      </c>
      <c r="BB374" s="109">
        <v>0.01</v>
      </c>
      <c r="BC374" s="109">
        <v>54</v>
      </c>
      <c r="BD374" s="15" t="s">
        <v>1830</v>
      </c>
      <c r="BE374" s="109" t="str">
        <f>LEFT(BD374,FIND(" ", BD374)-1)</f>
        <v>0.01</v>
      </c>
      <c r="BF374" s="109">
        <v>0.01</v>
      </c>
      <c r="BG374" s="109">
        <v>0.01</v>
      </c>
      <c r="BH374" s="109">
        <v>1</v>
      </c>
      <c r="BI374" s="110" t="s">
        <v>22</v>
      </c>
      <c r="CD374" s="160"/>
      <c r="CH374" s="160"/>
      <c r="CV374" s="110"/>
      <c r="CZ374" s="110"/>
    </row>
    <row r="375" spans="1:105" s="109" customFormat="1">
      <c r="A375" s="107" t="s">
        <v>1844</v>
      </c>
      <c r="L375" s="110"/>
      <c r="N375" s="131"/>
      <c r="Z375" s="111"/>
      <c r="AE375" s="110"/>
      <c r="AI375" s="110"/>
      <c r="AJ375" s="109" t="s">
        <v>60</v>
      </c>
      <c r="AK375" s="109" t="s">
        <v>1836</v>
      </c>
      <c r="AL375" s="109">
        <v>1</v>
      </c>
      <c r="AM375" s="170" t="s">
        <v>706</v>
      </c>
      <c r="AN375" s="109" t="s">
        <v>717</v>
      </c>
      <c r="AO375" s="109" t="s">
        <v>1831</v>
      </c>
      <c r="AP375" s="109" t="s">
        <v>1832</v>
      </c>
      <c r="AQ375" s="109" t="s">
        <v>23</v>
      </c>
      <c r="AR375" s="109" t="s">
        <v>23</v>
      </c>
      <c r="AS375" s="109" t="s">
        <v>707</v>
      </c>
      <c r="AT375" s="109" t="s">
        <v>714</v>
      </c>
      <c r="AU375" s="177" t="s">
        <v>848</v>
      </c>
      <c r="AV375" s="109">
        <v>37</v>
      </c>
      <c r="AW375" s="181">
        <v>0</v>
      </c>
      <c r="AX375" s="109">
        <v>37</v>
      </c>
      <c r="AY375" s="15" t="s">
        <v>1830</v>
      </c>
      <c r="AZ375" s="109" t="str">
        <f t="shared" ref="AZ375:AZ377" si="527">LEFT(AY375,FIND(" ", AY375)-1)</f>
        <v>0.01</v>
      </c>
      <c r="BA375" s="109">
        <v>0.01</v>
      </c>
      <c r="BB375" s="109">
        <v>0.01</v>
      </c>
      <c r="BC375" s="109">
        <v>37</v>
      </c>
      <c r="BD375" s="15" t="s">
        <v>1830</v>
      </c>
      <c r="BE375" s="109" t="str">
        <f>LEFT(BD375,FIND(" ", BD375)-1)</f>
        <v>0.01</v>
      </c>
      <c r="BF375" s="109">
        <v>0.01</v>
      </c>
      <c r="BG375" s="109">
        <v>0.01</v>
      </c>
      <c r="BH375" s="109">
        <v>1</v>
      </c>
      <c r="BI375" s="110" t="s">
        <v>22</v>
      </c>
      <c r="CD375" s="160"/>
      <c r="CH375" s="160"/>
      <c r="CV375" s="110"/>
      <c r="CZ375" s="110"/>
    </row>
    <row r="376" spans="1:105" s="109" customFormat="1">
      <c r="A376" s="107" t="s">
        <v>1844</v>
      </c>
      <c r="L376" s="110"/>
      <c r="N376" s="131"/>
      <c r="Z376" s="111"/>
      <c r="AE376" s="110"/>
      <c r="AI376" s="110"/>
      <c r="AJ376" s="109" t="s">
        <v>60</v>
      </c>
      <c r="AK376" s="109" t="s">
        <v>1837</v>
      </c>
      <c r="AL376" s="109">
        <v>2</v>
      </c>
      <c r="AM376" s="170" t="s">
        <v>706</v>
      </c>
      <c r="AN376" s="109" t="s">
        <v>717</v>
      </c>
      <c r="AO376" s="109" t="s">
        <v>1831</v>
      </c>
      <c r="AP376" s="109" t="s">
        <v>1832</v>
      </c>
      <c r="AQ376" s="109" t="s">
        <v>23</v>
      </c>
      <c r="AR376" s="109" t="s">
        <v>23</v>
      </c>
      <c r="AS376" s="109" t="s">
        <v>707</v>
      </c>
      <c r="AT376" s="109" t="s">
        <v>714</v>
      </c>
      <c r="AU376" s="177" t="s">
        <v>1804</v>
      </c>
      <c r="AV376" s="109">
        <v>72</v>
      </c>
      <c r="AW376" s="181">
        <v>51</v>
      </c>
      <c r="AX376" s="109">
        <v>71</v>
      </c>
      <c r="AY376" s="15" t="s">
        <v>1830</v>
      </c>
      <c r="AZ376" s="109" t="str">
        <f t="shared" si="527"/>
        <v>0.01</v>
      </c>
      <c r="BA376" s="109">
        <v>0.01</v>
      </c>
      <c r="BB376" s="109">
        <v>0.01</v>
      </c>
      <c r="BC376" s="109">
        <v>72</v>
      </c>
      <c r="BD376" s="58" t="s">
        <v>712</v>
      </c>
      <c r="BE376" s="109" t="str">
        <f t="shared" ref="BE376:BE377" si="528">LEFT(BD376,FIND(" ", BD376)-1)</f>
        <v>0.07</v>
      </c>
      <c r="BF376" s="109" t="str">
        <f t="shared" ref="BF376:BF377" si="529">MID(LEFT(BD376,FIND("–",BD376)-1),FIND("(",BD376)+1,LEN(BD376))</f>
        <v>0.03</v>
      </c>
      <c r="BG376" s="109" t="str">
        <f t="shared" ref="BG376:BG377" si="530">MID(LEFT(BD376,FIND(")",BD376)-1),FIND("–",BD376)+1,LEN(BD376))</f>
        <v>0.19</v>
      </c>
      <c r="BH376" s="109">
        <v>1</v>
      </c>
      <c r="BI376" s="110" t="s">
        <v>22</v>
      </c>
      <c r="CD376" s="160"/>
      <c r="CH376" s="160"/>
      <c r="CV376" s="110"/>
      <c r="CZ376" s="110"/>
    </row>
    <row r="377" spans="1:105" s="109" customFormat="1">
      <c r="A377" s="107" t="s">
        <v>1844</v>
      </c>
      <c r="L377" s="110"/>
      <c r="N377" s="131"/>
      <c r="Z377" s="111"/>
      <c r="AE377" s="110"/>
      <c r="AI377" s="110"/>
      <c r="AJ377" s="109" t="s">
        <v>60</v>
      </c>
      <c r="AK377" s="109" t="s">
        <v>1838</v>
      </c>
      <c r="AL377" s="109">
        <v>3</v>
      </c>
      <c r="AM377" s="170" t="s">
        <v>706</v>
      </c>
      <c r="AN377" s="109" t="s">
        <v>717</v>
      </c>
      <c r="AO377" s="109" t="s">
        <v>1831</v>
      </c>
      <c r="AP377" s="109" t="s">
        <v>1832</v>
      </c>
      <c r="AQ377" s="109" t="s">
        <v>23</v>
      </c>
      <c r="AR377" s="109" t="s">
        <v>23</v>
      </c>
      <c r="AS377" s="109" t="s">
        <v>707</v>
      </c>
      <c r="AT377" s="109" t="s">
        <v>714</v>
      </c>
      <c r="AU377" s="177" t="s">
        <v>1805</v>
      </c>
      <c r="AV377" s="109">
        <v>72</v>
      </c>
      <c r="AW377" s="181">
        <v>64</v>
      </c>
      <c r="AX377" s="109">
        <v>70</v>
      </c>
      <c r="AY377" s="15" t="s">
        <v>1830</v>
      </c>
      <c r="AZ377" s="109" t="str">
        <f t="shared" si="527"/>
        <v>0.01</v>
      </c>
      <c r="BA377" s="109">
        <v>0.01</v>
      </c>
      <c r="BB377" s="109">
        <v>0.01</v>
      </c>
      <c r="BC377" s="109">
        <v>72</v>
      </c>
      <c r="BD377" s="58" t="s">
        <v>713</v>
      </c>
      <c r="BE377" s="109" t="str">
        <f t="shared" si="528"/>
        <v>0.09</v>
      </c>
      <c r="BF377" s="109" t="str">
        <f t="shared" si="529"/>
        <v>0.05</v>
      </c>
      <c r="BG377" s="109" t="str">
        <f t="shared" si="530"/>
        <v>0.19</v>
      </c>
      <c r="BH377" s="109">
        <v>1</v>
      </c>
      <c r="BI377" s="110" t="s">
        <v>22</v>
      </c>
      <c r="CD377" s="160"/>
      <c r="CH377" s="160"/>
      <c r="CV377" s="110"/>
      <c r="CZ377" s="110"/>
    </row>
    <row r="378" spans="1:105" s="109" customFormat="1">
      <c r="A378" s="107" t="s">
        <v>1844</v>
      </c>
      <c r="L378" s="110"/>
      <c r="N378" s="131"/>
      <c r="Z378" s="111"/>
      <c r="AE378" s="110"/>
      <c r="AI378" s="110"/>
      <c r="AJ378" s="109" t="s">
        <v>60</v>
      </c>
      <c r="AK378" s="109" t="s">
        <v>1839</v>
      </c>
      <c r="AL378" s="109">
        <v>4</v>
      </c>
      <c r="AM378" s="170" t="s">
        <v>706</v>
      </c>
      <c r="AN378" s="109" t="s">
        <v>717</v>
      </c>
      <c r="AO378" s="109" t="s">
        <v>1831</v>
      </c>
      <c r="AP378" s="109" t="s">
        <v>1832</v>
      </c>
      <c r="AQ378" s="109" t="s">
        <v>23</v>
      </c>
      <c r="AR378" s="109" t="s">
        <v>23</v>
      </c>
      <c r="AS378" s="109" t="s">
        <v>707</v>
      </c>
      <c r="AT378" s="109" t="s">
        <v>714</v>
      </c>
      <c r="AU378" s="177" t="s">
        <v>848</v>
      </c>
      <c r="AV378" s="109">
        <v>21</v>
      </c>
      <c r="AW378" s="181">
        <v>0</v>
      </c>
      <c r="AX378" s="109">
        <v>27</v>
      </c>
      <c r="AY378" s="15" t="s">
        <v>1830</v>
      </c>
      <c r="AZ378" s="109" t="str">
        <f t="shared" ref="AZ378:AZ380" si="531">LEFT(AY378,FIND(" ", AY378)-1)</f>
        <v>0.01</v>
      </c>
      <c r="BA378" s="109">
        <v>0.01</v>
      </c>
      <c r="BB378" s="109">
        <v>0.01</v>
      </c>
      <c r="BC378" s="109">
        <v>21</v>
      </c>
      <c r="BD378" s="15" t="s">
        <v>1830</v>
      </c>
      <c r="BE378" s="109" t="str">
        <f t="shared" ref="BE378" si="532">LEFT(BD378,FIND(" ", BD378)-1)</f>
        <v>0.01</v>
      </c>
      <c r="BF378" s="109">
        <v>0.01</v>
      </c>
      <c r="BG378" s="109">
        <v>0.01</v>
      </c>
      <c r="BH378" s="109">
        <v>1</v>
      </c>
      <c r="BI378" s="110" t="s">
        <v>22</v>
      </c>
      <c r="CD378" s="160"/>
      <c r="CH378" s="160"/>
      <c r="CV378" s="110"/>
      <c r="CZ378" s="110"/>
    </row>
    <row r="379" spans="1:105" s="109" customFormat="1">
      <c r="A379" s="107" t="s">
        <v>1844</v>
      </c>
      <c r="L379" s="110"/>
      <c r="N379" s="131"/>
      <c r="Z379" s="111"/>
      <c r="AE379" s="110"/>
      <c r="AI379" s="110"/>
      <c r="AJ379" s="109" t="s">
        <v>60</v>
      </c>
      <c r="AK379" s="109" t="s">
        <v>1840</v>
      </c>
      <c r="AL379" s="109">
        <v>5</v>
      </c>
      <c r="AM379" s="170" t="s">
        <v>706</v>
      </c>
      <c r="AN379" s="109" t="s">
        <v>717</v>
      </c>
      <c r="AO379" s="109" t="s">
        <v>1831</v>
      </c>
      <c r="AP379" s="109" t="s">
        <v>1832</v>
      </c>
      <c r="AQ379" s="109" t="s">
        <v>23</v>
      </c>
      <c r="AR379" s="109" t="s">
        <v>23</v>
      </c>
      <c r="AS379" s="109" t="s">
        <v>707</v>
      </c>
      <c r="AT379" s="109" t="s">
        <v>714</v>
      </c>
      <c r="AU379" s="177" t="s">
        <v>1806</v>
      </c>
      <c r="AV379" s="109">
        <v>50</v>
      </c>
      <c r="AW379" s="181">
        <v>36</v>
      </c>
      <c r="AX379" s="109">
        <v>55</v>
      </c>
      <c r="AY379" s="15" t="s">
        <v>1830</v>
      </c>
      <c r="AZ379" s="109" t="str">
        <f t="shared" si="531"/>
        <v>0.01</v>
      </c>
      <c r="BA379" s="109">
        <v>0.01</v>
      </c>
      <c r="BB379" s="109">
        <v>0.01</v>
      </c>
      <c r="BC379" s="109">
        <v>50</v>
      </c>
      <c r="BD379" s="58" t="s">
        <v>1828</v>
      </c>
      <c r="BE379" s="109" t="str">
        <f t="shared" ref="BE379:BE380" si="533">LEFT(BD379,FIND(" ", BD379)-1)</f>
        <v>0.06</v>
      </c>
      <c r="BF379" s="109" t="str">
        <f t="shared" ref="BF379:BF380" si="534">MID(LEFT(BD379,FIND("–",BD379)-1),FIND("(",BD379)+1,LEN(BD379))</f>
        <v>0.02</v>
      </c>
      <c r="BG379" s="109" t="str">
        <f t="shared" ref="BG379:BG380" si="535">MID(LEFT(BD379,FIND(")",BD379)-1),FIND("–",BD379)+1,LEN(BD379))</f>
        <v>0.12</v>
      </c>
      <c r="BH379" s="109">
        <v>1</v>
      </c>
      <c r="BI379" s="110" t="s">
        <v>22</v>
      </c>
      <c r="CD379" s="160"/>
      <c r="CH379" s="160"/>
      <c r="CV379" s="110"/>
      <c r="CZ379" s="110"/>
    </row>
    <row r="380" spans="1:105" s="109" customFormat="1">
      <c r="A380" s="107" t="s">
        <v>1844</v>
      </c>
      <c r="L380" s="110"/>
      <c r="N380" s="131"/>
      <c r="Z380" s="111"/>
      <c r="AE380" s="110"/>
      <c r="AI380" s="110"/>
      <c r="AJ380" s="109" t="s">
        <v>60</v>
      </c>
      <c r="AK380" s="109" t="s">
        <v>1841</v>
      </c>
      <c r="AL380" s="109">
        <v>6</v>
      </c>
      <c r="AM380" s="170" t="s">
        <v>706</v>
      </c>
      <c r="AN380" s="109" t="s">
        <v>717</v>
      </c>
      <c r="AO380" s="109" t="s">
        <v>1831</v>
      </c>
      <c r="AP380" s="109" t="s">
        <v>1832</v>
      </c>
      <c r="AQ380" s="109" t="s">
        <v>23</v>
      </c>
      <c r="AR380" s="109" t="s">
        <v>23</v>
      </c>
      <c r="AS380" s="109" t="s">
        <v>707</v>
      </c>
      <c r="AT380" s="109" t="s">
        <v>714</v>
      </c>
      <c r="AU380" s="177" t="s">
        <v>1807</v>
      </c>
      <c r="AV380" s="109">
        <v>51</v>
      </c>
      <c r="AW380" s="181">
        <v>24</v>
      </c>
      <c r="AX380" s="109">
        <v>61</v>
      </c>
      <c r="AY380" s="15" t="s">
        <v>1830</v>
      </c>
      <c r="AZ380" s="109" t="str">
        <f t="shared" si="531"/>
        <v>0.01</v>
      </c>
      <c r="BA380" s="109">
        <v>0.01</v>
      </c>
      <c r="BB380" s="109">
        <v>0.01</v>
      </c>
      <c r="BC380" s="109">
        <v>51</v>
      </c>
      <c r="BD380" s="58" t="s">
        <v>1829</v>
      </c>
      <c r="BE380" s="109" t="str">
        <f t="shared" si="533"/>
        <v>0.02</v>
      </c>
      <c r="BF380" s="109" t="str">
        <f t="shared" si="534"/>
        <v>0.01</v>
      </c>
      <c r="BG380" s="109" t="str">
        <f t="shared" si="535"/>
        <v>0.08</v>
      </c>
      <c r="BH380" s="109">
        <v>1</v>
      </c>
      <c r="BI380" s="110" t="s">
        <v>22</v>
      </c>
      <c r="CD380" s="160"/>
      <c r="CH380" s="160"/>
      <c r="CV380" s="110"/>
      <c r="CZ380" s="110"/>
    </row>
    <row r="381" spans="1:105" s="44" customFormat="1">
      <c r="L381" s="45"/>
      <c r="N381" s="127"/>
      <c r="Z381" s="64"/>
      <c r="AE381" s="45"/>
      <c r="AI381" s="45"/>
      <c r="AU381" s="85"/>
      <c r="BI381" s="45"/>
      <c r="CD381" s="157"/>
      <c r="CH381" s="157"/>
      <c r="CV381" s="45"/>
      <c r="CZ381" s="45"/>
    </row>
    <row r="382" spans="1:105" s="109" customFormat="1">
      <c r="A382" s="107" t="s">
        <v>2324</v>
      </c>
      <c r="B382" s="109" t="s">
        <v>1843</v>
      </c>
      <c r="C382" s="109" t="s">
        <v>1676</v>
      </c>
      <c r="D382" s="109" t="s">
        <v>1767</v>
      </c>
      <c r="E382" s="109" t="s">
        <v>10</v>
      </c>
      <c r="F382" s="94" t="s">
        <v>2312</v>
      </c>
      <c r="G382" s="178" t="s">
        <v>699</v>
      </c>
      <c r="H382" s="179" t="s">
        <v>700</v>
      </c>
      <c r="I382" s="107" t="s">
        <v>2205</v>
      </c>
      <c r="J382" s="179" t="s">
        <v>2206</v>
      </c>
      <c r="K382" s="109" t="s">
        <v>2207</v>
      </c>
      <c r="L382" s="175">
        <v>44266</v>
      </c>
      <c r="M382" s="109" t="s">
        <v>2208</v>
      </c>
      <c r="N382" s="131">
        <v>44041</v>
      </c>
      <c r="O382" s="109" t="s">
        <v>24</v>
      </c>
      <c r="P382" s="109" t="s">
        <v>24</v>
      </c>
      <c r="Q382" s="109" t="s">
        <v>236</v>
      </c>
      <c r="R382" s="109" t="s">
        <v>45</v>
      </c>
      <c r="S382" s="109" t="s">
        <v>48</v>
      </c>
      <c r="T382" s="109" t="s">
        <v>23</v>
      </c>
      <c r="U382" s="109" t="s">
        <v>23</v>
      </c>
      <c r="V382" s="109">
        <v>25</v>
      </c>
      <c r="W382" s="109" t="s">
        <v>24</v>
      </c>
      <c r="X382" s="109" t="s">
        <v>135</v>
      </c>
      <c r="Y382" s="170" t="s">
        <v>2214</v>
      </c>
      <c r="Z382" s="110" t="s">
        <v>2210</v>
      </c>
      <c r="AA382" s="109" t="s">
        <v>1842</v>
      </c>
      <c r="AB382" s="109" t="s">
        <v>703</v>
      </c>
      <c r="AC382" s="109" t="s">
        <v>127</v>
      </c>
      <c r="AD382" s="180" t="s">
        <v>2211</v>
      </c>
      <c r="AE382" s="169" t="s">
        <v>2212</v>
      </c>
      <c r="AF382" s="94" t="s">
        <v>26</v>
      </c>
      <c r="AG382" s="94" t="s">
        <v>26</v>
      </c>
      <c r="AH382" s="94" t="s">
        <v>26</v>
      </c>
      <c r="AI382" s="98" t="s">
        <v>2213</v>
      </c>
      <c r="AJ382" s="109" t="s">
        <v>27</v>
      </c>
      <c r="AK382" s="109" t="s">
        <v>2215</v>
      </c>
      <c r="AL382" s="109">
        <v>1</v>
      </c>
      <c r="AM382" s="109" t="s">
        <v>431</v>
      </c>
      <c r="AN382" s="109" t="s">
        <v>44</v>
      </c>
      <c r="AO382" s="109" t="s">
        <v>2228</v>
      </c>
      <c r="AP382" s="109" t="s">
        <v>2229</v>
      </c>
      <c r="AQ382" s="109" t="s">
        <v>24</v>
      </c>
      <c r="AR382" s="109" t="s">
        <v>24</v>
      </c>
      <c r="AS382" s="109" t="s">
        <v>1789</v>
      </c>
      <c r="AT382" s="11" t="s">
        <v>22</v>
      </c>
      <c r="AU382" s="84" t="s">
        <v>22</v>
      </c>
      <c r="AV382" s="11" t="s">
        <v>22</v>
      </c>
      <c r="AW382" s="11" t="s">
        <v>22</v>
      </c>
      <c r="AX382" s="109">
        <v>5</v>
      </c>
      <c r="AY382" s="15" t="s">
        <v>2221</v>
      </c>
      <c r="AZ382" s="109" t="str">
        <f t="shared" ref="AZ382:AZ386" si="536">LEFT(AY382,FIND(" ", AY382)-1)</f>
        <v>19</v>
      </c>
      <c r="BA382" s="109" t="str">
        <f t="shared" ref="BA382:BA386" si="537">MID(LEFT(AY382,FIND("–",AY382)-1),FIND("(",AY382)+1,LEN(AY382))</f>
        <v>14</v>
      </c>
      <c r="BB382" s="109" t="str">
        <f t="shared" ref="BB382:BB386" si="538">MID(LEFT(AY382,FIND(")",AY382)-1),FIND("–",AY382)+1,LEN(AY382))</f>
        <v>40</v>
      </c>
      <c r="BC382" s="109">
        <v>5</v>
      </c>
      <c r="BD382" s="15" t="s">
        <v>2225</v>
      </c>
      <c r="BE382" s="109" t="str">
        <f t="shared" ref="BE382:BE383" si="539">LEFT(BD382,FIND(" ", BD382)-1)</f>
        <v>20</v>
      </c>
      <c r="BF382" s="109" t="str">
        <f t="shared" ref="BF382:BF383" si="540">MID(LEFT(BD382,FIND("–",BD382)-1),FIND("(",BD382)+1,LEN(BD382))</f>
        <v>14</v>
      </c>
      <c r="BG382" s="109" t="str">
        <f t="shared" ref="BG382:BG383" si="541">MID(LEFT(BD382,FIND(")",BD382)-1),FIND("–",BD382)+1,LEN(BD382))</f>
        <v>49</v>
      </c>
      <c r="BH382" s="109" t="s">
        <v>22</v>
      </c>
      <c r="BI382" s="110" t="s">
        <v>401</v>
      </c>
      <c r="BJ382" s="109" t="s">
        <v>26</v>
      </c>
      <c r="BK382" s="109" t="s">
        <v>22</v>
      </c>
      <c r="BL382" s="109" t="s">
        <v>22</v>
      </c>
      <c r="BM382" s="109" t="s">
        <v>22</v>
      </c>
      <c r="BN382" s="109" t="s">
        <v>22</v>
      </c>
      <c r="BO382" s="109" t="s">
        <v>22</v>
      </c>
      <c r="BP382" s="109" t="s">
        <v>22</v>
      </c>
      <c r="BQ382" s="109" t="s">
        <v>22</v>
      </c>
      <c r="BR382" s="109" t="s">
        <v>22</v>
      </c>
      <c r="BS382" s="109" t="s">
        <v>22</v>
      </c>
      <c r="BT382" s="109" t="s">
        <v>22</v>
      </c>
      <c r="BU382" s="109" t="s">
        <v>22</v>
      </c>
      <c r="BV382" s="109" t="s">
        <v>22</v>
      </c>
      <c r="BW382" s="109" t="s">
        <v>22</v>
      </c>
      <c r="BX382" s="109" t="s">
        <v>22</v>
      </c>
      <c r="BY382" s="109" t="s">
        <v>22</v>
      </c>
      <c r="BZ382" s="109" t="s">
        <v>22</v>
      </c>
      <c r="CA382" s="109" t="s">
        <v>22</v>
      </c>
      <c r="CB382" s="109" t="s">
        <v>22</v>
      </c>
      <c r="CC382" s="109" t="s">
        <v>22</v>
      </c>
      <c r="CD382" s="174" t="s">
        <v>22</v>
      </c>
      <c r="CE382" s="112" t="s">
        <v>22</v>
      </c>
      <c r="CF382" s="112" t="s">
        <v>22</v>
      </c>
      <c r="CG382" s="112" t="s">
        <v>22</v>
      </c>
      <c r="CH382" s="160" t="s">
        <v>26</v>
      </c>
      <c r="CI382" s="112" t="s">
        <v>22</v>
      </c>
      <c r="CJ382" s="112" t="s">
        <v>22</v>
      </c>
      <c r="CK382" s="112" t="s">
        <v>22</v>
      </c>
      <c r="CL382" s="112" t="s">
        <v>22</v>
      </c>
      <c r="CM382" s="112" t="s">
        <v>22</v>
      </c>
      <c r="CN382" s="112" t="s">
        <v>22</v>
      </c>
      <c r="CO382" s="112" t="s">
        <v>22</v>
      </c>
      <c r="CP382" s="112" t="s">
        <v>22</v>
      </c>
      <c r="CQ382" s="112" t="s">
        <v>22</v>
      </c>
      <c r="CR382" s="112" t="s">
        <v>22</v>
      </c>
      <c r="CS382" s="112" t="s">
        <v>22</v>
      </c>
      <c r="CT382" s="112" t="s">
        <v>22</v>
      </c>
      <c r="CU382" s="112" t="s">
        <v>22</v>
      </c>
      <c r="CV382" s="113" t="s">
        <v>22</v>
      </c>
      <c r="CW382" s="11" t="s">
        <v>568</v>
      </c>
      <c r="CX382" s="109" t="s">
        <v>22</v>
      </c>
      <c r="CY382" s="109" t="s">
        <v>2256</v>
      </c>
      <c r="CZ382" s="113" t="s">
        <v>1261</v>
      </c>
      <c r="DA382" s="109" t="s">
        <v>68</v>
      </c>
    </row>
    <row r="383" spans="1:105" s="109" customFormat="1">
      <c r="A383" s="107" t="s">
        <v>2324</v>
      </c>
      <c r="G383" s="178"/>
      <c r="H383" s="179"/>
      <c r="I383" s="107"/>
      <c r="J383" s="179"/>
      <c r="L383" s="175"/>
      <c r="N383" s="131"/>
      <c r="Z383" s="110"/>
      <c r="AE383" s="169"/>
      <c r="AI383" s="110"/>
      <c r="AJ383" s="109" t="s">
        <v>27</v>
      </c>
      <c r="AK383" s="109" t="s">
        <v>2216</v>
      </c>
      <c r="AL383" s="109">
        <v>2</v>
      </c>
      <c r="AM383" s="109" t="s">
        <v>431</v>
      </c>
      <c r="AN383" s="109" t="s">
        <v>44</v>
      </c>
      <c r="AO383" s="109" t="s">
        <v>2228</v>
      </c>
      <c r="AP383" s="109" t="s">
        <v>2229</v>
      </c>
      <c r="AQ383" s="109" t="s">
        <v>24</v>
      </c>
      <c r="AR383" s="109" t="s">
        <v>24</v>
      </c>
      <c r="AS383" s="109" t="s">
        <v>1789</v>
      </c>
      <c r="AT383" s="11" t="s">
        <v>22</v>
      </c>
      <c r="AU383" s="84" t="s">
        <v>22</v>
      </c>
      <c r="AV383" s="11" t="s">
        <v>22</v>
      </c>
      <c r="AW383" s="11" t="s">
        <v>22</v>
      </c>
      <c r="AX383" s="109">
        <v>5</v>
      </c>
      <c r="AY383" s="15" t="s">
        <v>2220</v>
      </c>
      <c r="AZ383" s="109" t="str">
        <f t="shared" si="536"/>
        <v>34</v>
      </c>
      <c r="BA383" s="109" t="str">
        <f t="shared" si="537"/>
        <v>14</v>
      </c>
      <c r="BB383" s="109" t="str">
        <f t="shared" si="538"/>
        <v>390</v>
      </c>
      <c r="BC383" s="109">
        <v>5</v>
      </c>
      <c r="BD383" s="15" t="s">
        <v>2230</v>
      </c>
      <c r="BE383" s="109" t="str">
        <f t="shared" si="539"/>
        <v>2,432</v>
      </c>
      <c r="BF383" s="109" t="str">
        <f t="shared" si="540"/>
        <v>1,196</v>
      </c>
      <c r="BG383" s="109" t="str">
        <f t="shared" si="541"/>
        <v>12,221</v>
      </c>
      <c r="BH383" s="109" t="s">
        <v>22</v>
      </c>
      <c r="BI383" s="110" t="s">
        <v>22</v>
      </c>
      <c r="CD383" s="160"/>
      <c r="CH383" s="160"/>
      <c r="CV383" s="110"/>
      <c r="CW383" s="109" t="s">
        <v>2239</v>
      </c>
      <c r="CZ383" s="110"/>
    </row>
    <row r="384" spans="1:105" s="109" customFormat="1">
      <c r="A384" s="107" t="s">
        <v>2324</v>
      </c>
      <c r="L384" s="110"/>
      <c r="N384" s="131"/>
      <c r="Z384" s="110"/>
      <c r="AE384" s="169"/>
      <c r="AI384" s="110"/>
      <c r="AJ384" s="109" t="s">
        <v>27</v>
      </c>
      <c r="AK384" s="109" t="s">
        <v>2217</v>
      </c>
      <c r="AL384" s="109">
        <v>3</v>
      </c>
      <c r="AM384" s="109" t="s">
        <v>431</v>
      </c>
      <c r="AN384" s="109" t="s">
        <v>44</v>
      </c>
      <c r="AO384" s="109" t="s">
        <v>2228</v>
      </c>
      <c r="AP384" s="109" t="s">
        <v>2229</v>
      </c>
      <c r="AQ384" s="109" t="s">
        <v>24</v>
      </c>
      <c r="AR384" s="109" t="s">
        <v>24</v>
      </c>
      <c r="AS384" s="109" t="s">
        <v>1789</v>
      </c>
      <c r="AT384" s="11" t="s">
        <v>22</v>
      </c>
      <c r="AU384" s="84" t="s">
        <v>22</v>
      </c>
      <c r="AV384" s="11" t="s">
        <v>22</v>
      </c>
      <c r="AW384" s="11" t="s">
        <v>22</v>
      </c>
      <c r="AX384" s="109">
        <v>5</v>
      </c>
      <c r="AY384" s="15" t="s">
        <v>2222</v>
      </c>
      <c r="AZ384" s="109" t="str">
        <f t="shared" si="536"/>
        <v>17</v>
      </c>
      <c r="BA384" s="109" t="str">
        <f t="shared" si="537"/>
        <v>14</v>
      </c>
      <c r="BB384" s="109" t="str">
        <f t="shared" si="538"/>
        <v>32</v>
      </c>
      <c r="BC384" s="109">
        <v>5</v>
      </c>
      <c r="BD384" s="15" t="s">
        <v>2226</v>
      </c>
      <c r="BE384" s="109" t="str">
        <f t="shared" ref="BE384:BE388" si="542">LEFT(BD384,FIND(" ", BD384)-1)</f>
        <v>2,478</v>
      </c>
      <c r="BF384" s="109" t="str">
        <f t="shared" ref="BF384:BF388" si="543">MID(LEFT(BD384,FIND("–",BD384)-1),FIND("(",BD384)+1,LEN(BD384))</f>
        <v>809</v>
      </c>
      <c r="BG384" s="109" t="str">
        <f t="shared" ref="BG384:BG388" si="544">MID(LEFT(BD384,FIND(")",BD384)-1),FIND("–",BD384)+1,LEN(BD384))</f>
        <v>5,737</v>
      </c>
      <c r="BH384" s="109" t="s">
        <v>22</v>
      </c>
      <c r="BI384" s="110" t="s">
        <v>22</v>
      </c>
      <c r="CD384" s="160"/>
      <c r="CH384" s="160"/>
      <c r="CV384" s="110"/>
      <c r="CW384" s="109" t="s">
        <v>2242</v>
      </c>
      <c r="CZ384" s="110"/>
    </row>
    <row r="385" spans="1:104" s="109" customFormat="1">
      <c r="A385" s="107" t="s">
        <v>2324</v>
      </c>
      <c r="G385" s="178"/>
      <c r="H385" s="179"/>
      <c r="I385" s="107"/>
      <c r="J385" s="179"/>
      <c r="L385" s="175"/>
      <c r="N385" s="131"/>
      <c r="Z385" s="110"/>
      <c r="AE385" s="169"/>
      <c r="AI385" s="110"/>
      <c r="AJ385" s="109" t="s">
        <v>27</v>
      </c>
      <c r="AK385" s="109" t="s">
        <v>2218</v>
      </c>
      <c r="AL385" s="109">
        <v>4</v>
      </c>
      <c r="AM385" s="109" t="s">
        <v>431</v>
      </c>
      <c r="AN385" s="109" t="s">
        <v>44</v>
      </c>
      <c r="AO385" s="109" t="s">
        <v>2228</v>
      </c>
      <c r="AP385" s="109" t="s">
        <v>2229</v>
      </c>
      <c r="AQ385" s="109" t="s">
        <v>24</v>
      </c>
      <c r="AR385" s="109" t="s">
        <v>24</v>
      </c>
      <c r="AS385" s="109" t="s">
        <v>1789</v>
      </c>
      <c r="AT385" s="11" t="s">
        <v>22</v>
      </c>
      <c r="AU385" s="84" t="s">
        <v>22</v>
      </c>
      <c r="AV385" s="11" t="s">
        <v>22</v>
      </c>
      <c r="AW385" s="11" t="s">
        <v>22</v>
      </c>
      <c r="AX385" s="109">
        <v>5</v>
      </c>
      <c r="AY385" s="15" t="s">
        <v>2223</v>
      </c>
      <c r="AZ385" s="109" t="str">
        <f t="shared" si="536"/>
        <v>27</v>
      </c>
      <c r="BA385" s="109" t="str">
        <f t="shared" si="537"/>
        <v>14</v>
      </c>
      <c r="BB385" s="109" t="str">
        <f t="shared" si="538"/>
        <v>49</v>
      </c>
      <c r="BC385" s="109">
        <v>5</v>
      </c>
      <c r="BD385" s="15" t="s">
        <v>2227</v>
      </c>
      <c r="BE385" s="109" t="str">
        <f t="shared" si="542"/>
        <v>2,351</v>
      </c>
      <c r="BF385" s="109" t="str">
        <f t="shared" si="543"/>
        <v>369</v>
      </c>
      <c r="BG385" s="109" t="str">
        <f t="shared" si="544"/>
        <v>8,370</v>
      </c>
      <c r="BH385" s="109" t="s">
        <v>22</v>
      </c>
      <c r="BI385" s="110" t="s">
        <v>22</v>
      </c>
      <c r="CD385" s="160"/>
      <c r="CH385" s="160"/>
      <c r="CV385" s="110"/>
      <c r="CW385" s="109" t="s">
        <v>2243</v>
      </c>
      <c r="CZ385" s="110"/>
    </row>
    <row r="386" spans="1:104" s="109" customFormat="1">
      <c r="A386" s="107" t="s">
        <v>2324</v>
      </c>
      <c r="L386" s="110"/>
      <c r="N386" s="131"/>
      <c r="Z386" s="110"/>
      <c r="AE386" s="169"/>
      <c r="AI386" s="110"/>
      <c r="AJ386" s="109" t="s">
        <v>27</v>
      </c>
      <c r="AK386" s="109" t="s">
        <v>2219</v>
      </c>
      <c r="AL386" s="109">
        <v>5</v>
      </c>
      <c r="AM386" s="109" t="s">
        <v>431</v>
      </c>
      <c r="AN386" s="109" t="s">
        <v>44</v>
      </c>
      <c r="AO386" s="109" t="s">
        <v>2228</v>
      </c>
      <c r="AP386" s="109" t="s">
        <v>2229</v>
      </c>
      <c r="AQ386" s="109" t="s">
        <v>24</v>
      </c>
      <c r="AR386" s="109" t="s">
        <v>24</v>
      </c>
      <c r="AS386" s="109" t="s">
        <v>1789</v>
      </c>
      <c r="AT386" s="11" t="s">
        <v>22</v>
      </c>
      <c r="AU386" s="84" t="s">
        <v>22</v>
      </c>
      <c r="AV386" s="11" t="s">
        <v>22</v>
      </c>
      <c r="AW386" s="11" t="s">
        <v>22</v>
      </c>
      <c r="AX386" s="109">
        <v>5</v>
      </c>
      <c r="AY386" s="15" t="s">
        <v>2224</v>
      </c>
      <c r="AZ386" s="109" t="str">
        <f t="shared" si="536"/>
        <v>19</v>
      </c>
      <c r="BA386" s="109" t="str">
        <f t="shared" si="537"/>
        <v>14</v>
      </c>
      <c r="BB386" s="109" t="str">
        <f t="shared" si="538"/>
        <v>30</v>
      </c>
      <c r="BC386" s="109">
        <v>5</v>
      </c>
      <c r="BD386" s="15" t="s">
        <v>2231</v>
      </c>
      <c r="BE386" s="109" t="str">
        <f t="shared" si="542"/>
        <v>5,729</v>
      </c>
      <c r="BF386" s="109" t="str">
        <f t="shared" si="543"/>
        <v>2,907</v>
      </c>
      <c r="BG386" s="109" t="str">
        <f t="shared" si="544"/>
        <v>19,314</v>
      </c>
      <c r="BH386" s="109" t="s">
        <v>22</v>
      </c>
      <c r="BI386" s="110" t="s">
        <v>22</v>
      </c>
      <c r="CD386" s="160"/>
      <c r="CH386" s="160"/>
      <c r="CV386" s="110"/>
      <c r="CW386" s="109" t="s">
        <v>2255</v>
      </c>
      <c r="CZ386" s="110"/>
    </row>
    <row r="387" spans="1:104" s="109" customFormat="1">
      <c r="A387" s="107" t="s">
        <v>2324</v>
      </c>
      <c r="G387" s="178"/>
      <c r="H387" s="179"/>
      <c r="I387" s="107"/>
      <c r="J387" s="179"/>
      <c r="L387" s="175"/>
      <c r="N387" s="131"/>
      <c r="Z387" s="110"/>
      <c r="AE387" s="169"/>
      <c r="AI387" s="110"/>
      <c r="AJ387" s="109" t="s">
        <v>27</v>
      </c>
      <c r="AK387" s="109" t="s">
        <v>2215</v>
      </c>
      <c r="AL387" s="109">
        <v>1</v>
      </c>
      <c r="AM387" s="17" t="s">
        <v>55</v>
      </c>
      <c r="AN387" s="109" t="s">
        <v>2236</v>
      </c>
      <c r="AO387" s="109" t="s">
        <v>2237</v>
      </c>
      <c r="AP387" s="109" t="s">
        <v>2238</v>
      </c>
      <c r="AQ387" s="109" t="s">
        <v>24</v>
      </c>
      <c r="AR387" s="109" t="s">
        <v>24</v>
      </c>
      <c r="AS387" s="109" t="s">
        <v>1789</v>
      </c>
      <c r="AT387" s="11" t="s">
        <v>22</v>
      </c>
      <c r="AU387" s="84" t="s">
        <v>22</v>
      </c>
      <c r="AV387" s="11" t="s">
        <v>22</v>
      </c>
      <c r="AW387" s="11" t="s">
        <v>22</v>
      </c>
      <c r="AX387" s="109">
        <v>5</v>
      </c>
      <c r="AY387" s="15" t="s">
        <v>2232</v>
      </c>
      <c r="AZ387" s="109" t="str">
        <f t="shared" ref="AZ387:AZ391" si="545">LEFT(AY387,FIND(" ", AY387)-1)</f>
        <v>13</v>
      </c>
      <c r="BA387" s="109" t="str">
        <f t="shared" ref="BA387:BA391" si="546">MID(LEFT(AY387,FIND("–",AY387)-1),FIND("(",AY387)+1,LEN(AY387))</f>
        <v>13</v>
      </c>
      <c r="BB387" s="109" t="str">
        <f t="shared" ref="BB387:BB391" si="547">MID(LEFT(AY387,FIND(")",AY387)-1),FIND("–",AY387)+1,LEN(AY387))</f>
        <v>13</v>
      </c>
      <c r="BC387" s="109">
        <v>5</v>
      </c>
      <c r="BD387" s="15" t="s">
        <v>2232</v>
      </c>
      <c r="BE387" s="109" t="str">
        <f t="shared" si="542"/>
        <v>13</v>
      </c>
      <c r="BF387" s="109" t="str">
        <f t="shared" si="543"/>
        <v>13</v>
      </c>
      <c r="BG387" s="109" t="str">
        <f t="shared" si="544"/>
        <v>13</v>
      </c>
      <c r="BH387" s="109" t="s">
        <v>22</v>
      </c>
      <c r="BI387" s="110" t="s">
        <v>22</v>
      </c>
      <c r="CD387" s="160"/>
      <c r="CH387" s="160"/>
      <c r="CV387" s="110"/>
      <c r="CZ387" s="110"/>
    </row>
    <row r="388" spans="1:104" s="109" customFormat="1">
      <c r="A388" s="107" t="s">
        <v>2324</v>
      </c>
      <c r="L388" s="110"/>
      <c r="N388" s="131"/>
      <c r="Z388" s="110"/>
      <c r="AE388" s="169"/>
      <c r="AI388" s="110"/>
      <c r="AJ388" s="109" t="s">
        <v>27</v>
      </c>
      <c r="AK388" s="109" t="s">
        <v>2216</v>
      </c>
      <c r="AL388" s="109">
        <v>2</v>
      </c>
      <c r="AM388" s="17" t="s">
        <v>55</v>
      </c>
      <c r="AN388" s="109" t="s">
        <v>2236</v>
      </c>
      <c r="AO388" s="109" t="s">
        <v>2237</v>
      </c>
      <c r="AP388" s="109" t="s">
        <v>2238</v>
      </c>
      <c r="AQ388" s="109" t="s">
        <v>24</v>
      </c>
      <c r="AR388" s="109" t="s">
        <v>24</v>
      </c>
      <c r="AS388" s="109" t="s">
        <v>1789</v>
      </c>
      <c r="AT388" s="11" t="s">
        <v>22</v>
      </c>
      <c r="AU388" s="84" t="s">
        <v>22</v>
      </c>
      <c r="AV388" s="11" t="s">
        <v>22</v>
      </c>
      <c r="AW388" s="11" t="s">
        <v>22</v>
      </c>
      <c r="AX388" s="109">
        <v>5</v>
      </c>
      <c r="AY388" s="15" t="s">
        <v>2233</v>
      </c>
      <c r="AZ388" s="109" t="str">
        <f t="shared" si="545"/>
        <v>19</v>
      </c>
      <c r="BA388" s="109" t="str">
        <f t="shared" si="546"/>
        <v>13</v>
      </c>
      <c r="BB388" s="109" t="str">
        <f t="shared" si="547"/>
        <v>81</v>
      </c>
      <c r="BC388" s="109">
        <v>5</v>
      </c>
      <c r="BD388" s="15" t="s">
        <v>2234</v>
      </c>
      <c r="BE388" s="109" t="str">
        <f t="shared" si="542"/>
        <v>230</v>
      </c>
      <c r="BF388" s="109" t="str">
        <f t="shared" si="543"/>
        <v>46</v>
      </c>
      <c r="BG388" s="109" t="str">
        <f t="shared" si="544"/>
        <v>1,042</v>
      </c>
      <c r="BH388" s="109" t="s">
        <v>22</v>
      </c>
      <c r="BI388" s="110" t="s">
        <v>22</v>
      </c>
      <c r="CD388" s="160"/>
      <c r="CH388" s="160"/>
      <c r="CV388" s="110"/>
      <c r="CZ388" s="110"/>
    </row>
    <row r="389" spans="1:104" s="109" customFormat="1">
      <c r="A389" s="107" t="s">
        <v>2324</v>
      </c>
      <c r="L389" s="110"/>
      <c r="N389" s="131"/>
      <c r="Z389" s="110"/>
      <c r="AE389" s="169"/>
      <c r="AI389" s="110"/>
      <c r="AJ389" s="109" t="s">
        <v>27</v>
      </c>
      <c r="AK389" s="109" t="s">
        <v>2217</v>
      </c>
      <c r="AL389" s="109">
        <v>3</v>
      </c>
      <c r="AM389" s="17" t="s">
        <v>55</v>
      </c>
      <c r="AN389" s="109" t="s">
        <v>2236</v>
      </c>
      <c r="AO389" s="109" t="s">
        <v>2237</v>
      </c>
      <c r="AP389" s="109" t="s">
        <v>2238</v>
      </c>
      <c r="AQ389" s="109" t="s">
        <v>24</v>
      </c>
      <c r="AR389" s="109" t="s">
        <v>24</v>
      </c>
      <c r="AS389" s="109" t="s">
        <v>1789</v>
      </c>
      <c r="AT389" s="11" t="s">
        <v>22</v>
      </c>
      <c r="AU389" s="84" t="s">
        <v>22</v>
      </c>
      <c r="AV389" s="11" t="s">
        <v>22</v>
      </c>
      <c r="AW389" s="11" t="s">
        <v>22</v>
      </c>
      <c r="AX389" s="109">
        <v>5</v>
      </c>
      <c r="AY389" s="15" t="s">
        <v>2232</v>
      </c>
      <c r="AZ389" s="109" t="str">
        <f t="shared" si="545"/>
        <v>13</v>
      </c>
      <c r="BA389" s="109" t="str">
        <f t="shared" si="546"/>
        <v>13</v>
      </c>
      <c r="BB389" s="109" t="str">
        <f t="shared" si="547"/>
        <v>13</v>
      </c>
      <c r="BC389" s="109">
        <v>5</v>
      </c>
      <c r="BD389" s="15" t="s">
        <v>2240</v>
      </c>
      <c r="BE389" s="109" t="str">
        <f t="shared" ref="BE389:BE393" si="548">LEFT(BD389,FIND(" ", BD389)-1)</f>
        <v>242</v>
      </c>
      <c r="BF389" s="109" t="str">
        <f t="shared" ref="BF389:BF393" si="549">MID(LEFT(BD389,FIND("–",BD389)-1),FIND("(",BD389)+1,LEN(BD389))</f>
        <v>54</v>
      </c>
      <c r="BG389" s="109" t="str">
        <f t="shared" ref="BG389:BG393" si="550">MID(LEFT(BD389,FIND(")",BD389)-1),FIND("–",BD389)+1,LEN(BD389))</f>
        <v>764</v>
      </c>
      <c r="BH389" s="109" t="s">
        <v>22</v>
      </c>
      <c r="BI389" s="110" t="s">
        <v>22</v>
      </c>
      <c r="CD389" s="160"/>
      <c r="CH389" s="160"/>
      <c r="CV389" s="110"/>
      <c r="CZ389" s="110"/>
    </row>
    <row r="390" spans="1:104" s="109" customFormat="1">
      <c r="A390" s="107" t="s">
        <v>2324</v>
      </c>
      <c r="G390" s="178"/>
      <c r="H390" s="179"/>
      <c r="I390" s="107"/>
      <c r="J390" s="179"/>
      <c r="L390" s="175"/>
      <c r="N390" s="131"/>
      <c r="Z390" s="110"/>
      <c r="AE390" s="169"/>
      <c r="AI390" s="110"/>
      <c r="AJ390" s="109" t="s">
        <v>27</v>
      </c>
      <c r="AK390" s="109" t="s">
        <v>2218</v>
      </c>
      <c r="AL390" s="109">
        <v>4</v>
      </c>
      <c r="AM390" s="17" t="s">
        <v>55</v>
      </c>
      <c r="AN390" s="109" t="s">
        <v>2236</v>
      </c>
      <c r="AO390" s="109" t="s">
        <v>2237</v>
      </c>
      <c r="AP390" s="109" t="s">
        <v>2238</v>
      </c>
      <c r="AQ390" s="109" t="s">
        <v>24</v>
      </c>
      <c r="AR390" s="109" t="s">
        <v>24</v>
      </c>
      <c r="AS390" s="109" t="s">
        <v>1789</v>
      </c>
      <c r="AT390" s="11" t="s">
        <v>22</v>
      </c>
      <c r="AU390" s="84" t="s">
        <v>22</v>
      </c>
      <c r="AV390" s="11" t="s">
        <v>22</v>
      </c>
      <c r="AW390" s="11" t="s">
        <v>22</v>
      </c>
      <c r="AX390" s="109">
        <v>5</v>
      </c>
      <c r="AY390" s="15" t="s">
        <v>2232</v>
      </c>
      <c r="AZ390" s="109" t="str">
        <f t="shared" si="545"/>
        <v>13</v>
      </c>
      <c r="BA390" s="109" t="str">
        <f t="shared" si="546"/>
        <v>13</v>
      </c>
      <c r="BB390" s="109" t="str">
        <f t="shared" si="547"/>
        <v>13</v>
      </c>
      <c r="BC390" s="109">
        <v>5</v>
      </c>
      <c r="BD390" s="15" t="s">
        <v>2235</v>
      </c>
      <c r="BE390" s="109" t="str">
        <f t="shared" si="548"/>
        <v>170</v>
      </c>
      <c r="BF390" s="109" t="str">
        <f t="shared" si="549"/>
        <v>13</v>
      </c>
      <c r="BG390" s="109" t="str">
        <f t="shared" si="550"/>
        <v>885</v>
      </c>
      <c r="BH390" s="109" t="s">
        <v>22</v>
      </c>
      <c r="BI390" s="110" t="s">
        <v>22</v>
      </c>
      <c r="CD390" s="160"/>
      <c r="CH390" s="160"/>
      <c r="CV390" s="110"/>
      <c r="CZ390" s="110"/>
    </row>
    <row r="391" spans="1:104" s="109" customFormat="1">
      <c r="A391" s="107" t="s">
        <v>2324</v>
      </c>
      <c r="L391" s="110"/>
      <c r="N391" s="131"/>
      <c r="Z391" s="110"/>
      <c r="AE391" s="169"/>
      <c r="AI391" s="110"/>
      <c r="AJ391" s="109" t="s">
        <v>27</v>
      </c>
      <c r="AK391" s="109" t="s">
        <v>2219</v>
      </c>
      <c r="AL391" s="109">
        <v>5</v>
      </c>
      <c r="AM391" s="17" t="s">
        <v>55</v>
      </c>
      <c r="AN391" s="109" t="s">
        <v>2236</v>
      </c>
      <c r="AO391" s="109" t="s">
        <v>2237</v>
      </c>
      <c r="AP391" s="109" t="s">
        <v>2238</v>
      </c>
      <c r="AQ391" s="109" t="s">
        <v>24</v>
      </c>
      <c r="AR391" s="109" t="s">
        <v>24</v>
      </c>
      <c r="AS391" s="109" t="s">
        <v>1789</v>
      </c>
      <c r="AT391" s="11" t="s">
        <v>22</v>
      </c>
      <c r="AU391" s="84" t="s">
        <v>22</v>
      </c>
      <c r="AV391" s="11" t="s">
        <v>22</v>
      </c>
      <c r="AW391" s="11" t="s">
        <v>22</v>
      </c>
      <c r="AX391" s="109">
        <v>5</v>
      </c>
      <c r="AY391" s="15" t="s">
        <v>2232</v>
      </c>
      <c r="AZ391" s="109" t="str">
        <f t="shared" si="545"/>
        <v>13</v>
      </c>
      <c r="BA391" s="109" t="str">
        <f t="shared" si="546"/>
        <v>13</v>
      </c>
      <c r="BB391" s="109" t="str">
        <f t="shared" si="547"/>
        <v>13</v>
      </c>
      <c r="BC391" s="109">
        <v>5</v>
      </c>
      <c r="BD391" s="15" t="s">
        <v>2241</v>
      </c>
      <c r="BE391" s="109" t="str">
        <f t="shared" si="548"/>
        <v>449</v>
      </c>
      <c r="BF391" s="109" t="str">
        <f t="shared" si="549"/>
        <v>177</v>
      </c>
      <c r="BG391" s="109" t="str">
        <f t="shared" si="550"/>
        <v>2,740</v>
      </c>
      <c r="BH391" s="109" t="s">
        <v>22</v>
      </c>
      <c r="BI391" s="110" t="s">
        <v>22</v>
      </c>
      <c r="CD391" s="160"/>
      <c r="CH391" s="160"/>
      <c r="CV391" s="110"/>
      <c r="CZ391" s="110"/>
    </row>
    <row r="392" spans="1:104" s="109" customFormat="1">
      <c r="A392" s="107" t="s">
        <v>2324</v>
      </c>
      <c r="G392" s="178"/>
      <c r="H392" s="179"/>
      <c r="I392" s="107"/>
      <c r="J392" s="179"/>
      <c r="L392" s="175"/>
      <c r="N392" s="131"/>
      <c r="Z392" s="110"/>
      <c r="AE392" s="169"/>
      <c r="AI392" s="110"/>
      <c r="AJ392" s="11" t="s">
        <v>60</v>
      </c>
      <c r="AK392" s="109" t="s">
        <v>2215</v>
      </c>
      <c r="AL392" s="109">
        <v>1</v>
      </c>
      <c r="AM392" s="17" t="s">
        <v>2244</v>
      </c>
      <c r="AN392" s="17" t="s">
        <v>555</v>
      </c>
      <c r="AO392" s="11" t="s">
        <v>2253</v>
      </c>
      <c r="AP392" s="11" t="s">
        <v>2254</v>
      </c>
      <c r="AQ392" s="109" t="s">
        <v>24</v>
      </c>
      <c r="AR392" s="109" t="s">
        <v>24</v>
      </c>
      <c r="AS392" s="109" t="s">
        <v>1789</v>
      </c>
      <c r="AT392" s="11" t="s">
        <v>22</v>
      </c>
      <c r="AU392" s="84" t="s">
        <v>22</v>
      </c>
      <c r="AV392" s="11" t="s">
        <v>22</v>
      </c>
      <c r="AW392" s="11" t="s">
        <v>22</v>
      </c>
      <c r="AX392" s="109">
        <v>5</v>
      </c>
      <c r="AY392" s="15" t="s">
        <v>403</v>
      </c>
      <c r="AZ392" s="109" t="str">
        <f t="shared" ref="AZ392:AZ396" si="551">LEFT(AY392,FIND(" ", AY392)-1)</f>
        <v>0</v>
      </c>
      <c r="BA392" s="109" t="str">
        <f t="shared" ref="BA392:BA396" si="552">MID(LEFT(AY392,FIND("–",AY392)-1),FIND("(",AY392)+1,LEN(AY392))</f>
        <v>0</v>
      </c>
      <c r="BB392" s="109" t="str">
        <f t="shared" ref="BB392:BB396" si="553">MID(LEFT(AY392,FIND(")",AY392)-1),FIND("–",AY392)+1,LEN(AY392))</f>
        <v>0</v>
      </c>
      <c r="BC392" s="109">
        <v>5</v>
      </c>
      <c r="BD392" s="15" t="s">
        <v>403</v>
      </c>
      <c r="BE392" s="109" t="str">
        <f t="shared" si="548"/>
        <v>0</v>
      </c>
      <c r="BF392" s="109" t="str">
        <f t="shared" si="549"/>
        <v>0</v>
      </c>
      <c r="BG392" s="109" t="str">
        <f t="shared" si="550"/>
        <v>0</v>
      </c>
      <c r="BH392" s="109">
        <v>1000</v>
      </c>
      <c r="BI392" s="110" t="s">
        <v>22</v>
      </c>
      <c r="CD392" s="160"/>
      <c r="CH392" s="160"/>
      <c r="CV392" s="110"/>
      <c r="CZ392" s="110"/>
    </row>
    <row r="393" spans="1:104" s="109" customFormat="1">
      <c r="A393" s="107" t="s">
        <v>2324</v>
      </c>
      <c r="L393" s="110"/>
      <c r="N393" s="131"/>
      <c r="Z393" s="110"/>
      <c r="AE393" s="169"/>
      <c r="AI393" s="110"/>
      <c r="AJ393" s="11" t="s">
        <v>60</v>
      </c>
      <c r="AK393" s="109" t="s">
        <v>2216</v>
      </c>
      <c r="AL393" s="109">
        <v>2</v>
      </c>
      <c r="AM393" s="17" t="s">
        <v>2244</v>
      </c>
      <c r="AN393" s="17" t="s">
        <v>555</v>
      </c>
      <c r="AO393" s="11" t="s">
        <v>2253</v>
      </c>
      <c r="AP393" s="11" t="s">
        <v>2254</v>
      </c>
      <c r="AQ393" s="109" t="s">
        <v>24</v>
      </c>
      <c r="AR393" s="109" t="s">
        <v>24</v>
      </c>
      <c r="AS393" s="109" t="s">
        <v>1789</v>
      </c>
      <c r="AT393" s="11" t="s">
        <v>22</v>
      </c>
      <c r="AU393" s="84" t="s">
        <v>22</v>
      </c>
      <c r="AV393" s="11" t="s">
        <v>22</v>
      </c>
      <c r="AW393" s="11" t="s">
        <v>22</v>
      </c>
      <c r="AX393" s="109">
        <v>5</v>
      </c>
      <c r="AY393" s="15" t="s">
        <v>2246</v>
      </c>
      <c r="AZ393" s="109" t="str">
        <f t="shared" si="551"/>
        <v>0</v>
      </c>
      <c r="BA393" s="109" t="str">
        <f t="shared" si="552"/>
        <v>0</v>
      </c>
      <c r="BB393" s="109" t="str">
        <f t="shared" si="553"/>
        <v>88</v>
      </c>
      <c r="BC393" s="109">
        <v>5</v>
      </c>
      <c r="BD393" s="15" t="s">
        <v>2247</v>
      </c>
      <c r="BE393" s="109" t="str">
        <f t="shared" si="548"/>
        <v>151</v>
      </c>
      <c r="BF393" s="109" t="str">
        <f t="shared" si="549"/>
        <v>0</v>
      </c>
      <c r="BG393" s="109" t="str">
        <f t="shared" si="550"/>
        <v>258</v>
      </c>
      <c r="BH393" s="109">
        <v>1000</v>
      </c>
      <c r="BI393" s="110" t="s">
        <v>22</v>
      </c>
      <c r="CD393" s="160"/>
      <c r="CH393" s="160"/>
      <c r="CV393" s="110"/>
      <c r="CZ393" s="110"/>
    </row>
    <row r="394" spans="1:104" s="109" customFormat="1">
      <c r="A394" s="107" t="s">
        <v>2324</v>
      </c>
      <c r="L394" s="110"/>
      <c r="N394" s="131"/>
      <c r="Z394" s="110"/>
      <c r="AE394" s="169"/>
      <c r="AI394" s="110"/>
      <c r="AJ394" s="11" t="s">
        <v>60</v>
      </c>
      <c r="AK394" s="109" t="s">
        <v>2217</v>
      </c>
      <c r="AL394" s="109">
        <v>3</v>
      </c>
      <c r="AM394" s="17" t="s">
        <v>2244</v>
      </c>
      <c r="AN394" s="17" t="s">
        <v>555</v>
      </c>
      <c r="AO394" s="11" t="s">
        <v>2253</v>
      </c>
      <c r="AP394" s="11" t="s">
        <v>2254</v>
      </c>
      <c r="AQ394" s="109" t="s">
        <v>24</v>
      </c>
      <c r="AR394" s="109" t="s">
        <v>24</v>
      </c>
      <c r="AS394" s="109" t="s">
        <v>1789</v>
      </c>
      <c r="AT394" s="11" t="s">
        <v>22</v>
      </c>
      <c r="AU394" s="84" t="s">
        <v>22</v>
      </c>
      <c r="AV394" s="11" t="s">
        <v>22</v>
      </c>
      <c r="AW394" s="11" t="s">
        <v>22</v>
      </c>
      <c r="AX394" s="109">
        <v>5</v>
      </c>
      <c r="AY394" s="15" t="s">
        <v>2249</v>
      </c>
      <c r="AZ394" s="109" t="str">
        <f t="shared" si="551"/>
        <v>0</v>
      </c>
      <c r="BA394" s="109" t="str">
        <f t="shared" si="552"/>
        <v>0</v>
      </c>
      <c r="BB394" s="109" t="str">
        <f t="shared" si="553"/>
        <v>24</v>
      </c>
      <c r="BC394" s="109">
        <v>4</v>
      </c>
      <c r="BD394" s="15" t="s">
        <v>2248</v>
      </c>
      <c r="BE394" s="109" t="str">
        <f t="shared" ref="BE394:BE398" si="554">LEFT(BD394,FIND(" ", BD394)-1)</f>
        <v>130</v>
      </c>
      <c r="BF394" s="109" t="str">
        <f t="shared" ref="BF394:BF398" si="555">MID(LEFT(BD394,FIND("–",BD394)-1),FIND("(",BD394)+1,LEN(BD394))</f>
        <v>0</v>
      </c>
      <c r="BG394" s="109" t="str">
        <f t="shared" ref="BG394:BG398" si="556">MID(LEFT(BD394,FIND(")",BD394)-1),FIND("–",BD394)+1,LEN(BD394))</f>
        <v>332</v>
      </c>
      <c r="BH394" s="109">
        <v>1000</v>
      </c>
      <c r="BI394" s="110" t="s">
        <v>22</v>
      </c>
      <c r="CD394" s="160"/>
      <c r="CH394" s="160"/>
      <c r="CV394" s="110"/>
      <c r="CZ394" s="110"/>
    </row>
    <row r="395" spans="1:104" s="109" customFormat="1">
      <c r="A395" s="107" t="s">
        <v>2324</v>
      </c>
      <c r="G395" s="178"/>
      <c r="H395" s="179"/>
      <c r="I395" s="107"/>
      <c r="J395" s="179"/>
      <c r="L395" s="175"/>
      <c r="N395" s="131"/>
      <c r="Z395" s="110"/>
      <c r="AE395" s="169"/>
      <c r="AI395" s="110"/>
      <c r="AJ395" s="11" t="s">
        <v>60</v>
      </c>
      <c r="AK395" s="109" t="s">
        <v>2218</v>
      </c>
      <c r="AL395" s="109">
        <v>4</v>
      </c>
      <c r="AM395" s="17" t="s">
        <v>2244</v>
      </c>
      <c r="AN395" s="17" t="s">
        <v>555</v>
      </c>
      <c r="AO395" s="11" t="s">
        <v>2253</v>
      </c>
      <c r="AP395" s="11" t="s">
        <v>2254</v>
      </c>
      <c r="AQ395" s="109" t="s">
        <v>24</v>
      </c>
      <c r="AR395" s="109" t="s">
        <v>24</v>
      </c>
      <c r="AS395" s="109" t="s">
        <v>1789</v>
      </c>
      <c r="AT395" s="11" t="s">
        <v>22</v>
      </c>
      <c r="AU395" s="84" t="s">
        <v>22</v>
      </c>
      <c r="AV395" s="11" t="s">
        <v>22</v>
      </c>
      <c r="AW395" s="11" t="s">
        <v>22</v>
      </c>
      <c r="AX395" s="109">
        <v>5</v>
      </c>
      <c r="AY395" s="15" t="s">
        <v>2250</v>
      </c>
      <c r="AZ395" s="109" t="str">
        <f t="shared" si="551"/>
        <v>0</v>
      </c>
      <c r="BA395" s="109" t="str">
        <f t="shared" si="552"/>
        <v>0</v>
      </c>
      <c r="BB395" s="109" t="str">
        <f t="shared" si="553"/>
        <v>30</v>
      </c>
      <c r="BC395" s="109">
        <v>5</v>
      </c>
      <c r="BD395" s="15" t="s">
        <v>2251</v>
      </c>
      <c r="BE395" s="109" t="str">
        <f t="shared" si="554"/>
        <v>57</v>
      </c>
      <c r="BF395" s="109" t="str">
        <f t="shared" si="555"/>
        <v>0</v>
      </c>
      <c r="BG395" s="109" t="str">
        <f t="shared" si="556"/>
        <v>470</v>
      </c>
      <c r="BH395" s="109">
        <v>1000</v>
      </c>
      <c r="BI395" s="110" t="s">
        <v>22</v>
      </c>
      <c r="CD395" s="160"/>
      <c r="CH395" s="160"/>
      <c r="CV395" s="110"/>
      <c r="CZ395" s="110"/>
    </row>
    <row r="396" spans="1:104" s="109" customFormat="1">
      <c r="A396" s="107" t="s">
        <v>2324</v>
      </c>
      <c r="L396" s="110"/>
      <c r="N396" s="131"/>
      <c r="Z396" s="110"/>
      <c r="AE396" s="169"/>
      <c r="AI396" s="110"/>
      <c r="AJ396" s="11" t="s">
        <v>60</v>
      </c>
      <c r="AK396" s="109" t="s">
        <v>2219</v>
      </c>
      <c r="AL396" s="109">
        <v>5</v>
      </c>
      <c r="AM396" s="17" t="s">
        <v>2244</v>
      </c>
      <c r="AN396" s="17" t="s">
        <v>555</v>
      </c>
      <c r="AO396" s="11" t="s">
        <v>2253</v>
      </c>
      <c r="AP396" s="11" t="s">
        <v>2254</v>
      </c>
      <c r="AQ396" s="109" t="s">
        <v>24</v>
      </c>
      <c r="AR396" s="109" t="s">
        <v>24</v>
      </c>
      <c r="AS396" s="109" t="s">
        <v>1789</v>
      </c>
      <c r="AT396" s="11" t="s">
        <v>22</v>
      </c>
      <c r="AU396" s="84" t="s">
        <v>22</v>
      </c>
      <c r="AV396" s="11" t="s">
        <v>22</v>
      </c>
      <c r="AW396" s="11" t="s">
        <v>22</v>
      </c>
      <c r="AX396" s="109">
        <v>5</v>
      </c>
      <c r="AY396" s="15" t="s">
        <v>403</v>
      </c>
      <c r="AZ396" s="109" t="str">
        <f t="shared" si="551"/>
        <v>0</v>
      </c>
      <c r="BA396" s="109" t="str">
        <f t="shared" si="552"/>
        <v>0</v>
      </c>
      <c r="BB396" s="109" t="str">
        <f t="shared" si="553"/>
        <v>0</v>
      </c>
      <c r="BC396" s="109">
        <v>5</v>
      </c>
      <c r="BD396" s="15" t="s">
        <v>2252</v>
      </c>
      <c r="BE396" s="109" t="str">
        <f t="shared" si="554"/>
        <v>181</v>
      </c>
      <c r="BF396" s="109" t="str">
        <f t="shared" si="555"/>
        <v>70</v>
      </c>
      <c r="BG396" s="109" t="str">
        <f t="shared" si="556"/>
        <v>332</v>
      </c>
      <c r="BH396" s="109">
        <v>1000</v>
      </c>
      <c r="BI396" s="110" t="s">
        <v>22</v>
      </c>
      <c r="CD396" s="160"/>
      <c r="CH396" s="160"/>
      <c r="CV396" s="110"/>
      <c r="CZ396" s="110"/>
    </row>
    <row r="397" spans="1:104" s="109" customFormat="1">
      <c r="A397" s="107" t="s">
        <v>2324</v>
      </c>
      <c r="G397" s="178"/>
      <c r="H397" s="179"/>
      <c r="I397" s="107"/>
      <c r="J397" s="179"/>
      <c r="L397" s="175"/>
      <c r="N397" s="131"/>
      <c r="Z397" s="110"/>
      <c r="AE397" s="169"/>
      <c r="AI397" s="110"/>
      <c r="AJ397" s="11" t="s">
        <v>60</v>
      </c>
      <c r="AK397" s="109" t="s">
        <v>2215</v>
      </c>
      <c r="AL397" s="109">
        <v>1</v>
      </c>
      <c r="AM397" s="17" t="s">
        <v>2245</v>
      </c>
      <c r="AN397" s="17" t="s">
        <v>555</v>
      </c>
      <c r="AO397" s="11" t="s">
        <v>2253</v>
      </c>
      <c r="AP397" s="11" t="s">
        <v>2254</v>
      </c>
      <c r="AQ397" s="109" t="s">
        <v>24</v>
      </c>
      <c r="AR397" s="109" t="s">
        <v>24</v>
      </c>
      <c r="AS397" s="109" t="s">
        <v>1789</v>
      </c>
      <c r="AT397" s="11" t="s">
        <v>22</v>
      </c>
      <c r="AU397" s="84" t="s">
        <v>22</v>
      </c>
      <c r="AV397" s="11" t="s">
        <v>22</v>
      </c>
      <c r="AW397" s="11" t="s">
        <v>22</v>
      </c>
      <c r="AX397" s="109">
        <v>5</v>
      </c>
      <c r="AY397" s="15" t="s">
        <v>403</v>
      </c>
      <c r="AZ397" s="109" t="str">
        <f t="shared" ref="AZ397:AZ401" si="557">LEFT(AY397,FIND(" ", AY397)-1)</f>
        <v>0</v>
      </c>
      <c r="BA397" s="109" t="str">
        <f t="shared" ref="BA397:BA401" si="558">MID(LEFT(AY397,FIND("–",AY397)-1),FIND("(",AY397)+1,LEN(AY397))</f>
        <v>0</v>
      </c>
      <c r="BB397" s="109" t="str">
        <f t="shared" ref="BB397:BB401" si="559">MID(LEFT(AY397,FIND(")",AY397)-1),FIND("–",AY397)+1,LEN(AY397))</f>
        <v>0</v>
      </c>
      <c r="BC397" s="109">
        <v>5</v>
      </c>
      <c r="BD397" s="15" t="s">
        <v>403</v>
      </c>
      <c r="BE397" s="109" t="str">
        <f t="shared" si="554"/>
        <v>0</v>
      </c>
      <c r="BF397" s="109" t="str">
        <f t="shared" si="555"/>
        <v>0</v>
      </c>
      <c r="BG397" s="109" t="str">
        <f t="shared" si="556"/>
        <v>0</v>
      </c>
      <c r="BH397" s="109">
        <v>1000</v>
      </c>
      <c r="BI397" s="110" t="s">
        <v>22</v>
      </c>
      <c r="CD397" s="160"/>
      <c r="CH397" s="160"/>
      <c r="CV397" s="110"/>
      <c r="CZ397" s="110"/>
    </row>
    <row r="398" spans="1:104" s="109" customFormat="1">
      <c r="A398" s="107" t="s">
        <v>2324</v>
      </c>
      <c r="L398" s="110"/>
      <c r="N398" s="131"/>
      <c r="Z398" s="110"/>
      <c r="AE398" s="169"/>
      <c r="AI398" s="110"/>
      <c r="AJ398" s="11" t="s">
        <v>60</v>
      </c>
      <c r="AK398" s="109" t="s">
        <v>2216</v>
      </c>
      <c r="AL398" s="109">
        <v>2</v>
      </c>
      <c r="AM398" s="17" t="s">
        <v>2245</v>
      </c>
      <c r="AN398" s="17" t="s">
        <v>555</v>
      </c>
      <c r="AO398" s="11" t="s">
        <v>2253</v>
      </c>
      <c r="AP398" s="11" t="s">
        <v>2254</v>
      </c>
      <c r="AQ398" s="109" t="s">
        <v>24</v>
      </c>
      <c r="AR398" s="109" t="s">
        <v>24</v>
      </c>
      <c r="AS398" s="109" t="s">
        <v>1789</v>
      </c>
      <c r="AT398" s="11" t="s">
        <v>22</v>
      </c>
      <c r="AU398" s="84" t="s">
        <v>22</v>
      </c>
      <c r="AV398" s="11" t="s">
        <v>22</v>
      </c>
      <c r="AW398" s="11" t="s">
        <v>22</v>
      </c>
      <c r="AX398" s="109">
        <v>5</v>
      </c>
      <c r="AY398" s="15" t="s">
        <v>403</v>
      </c>
      <c r="AZ398" s="109" t="str">
        <f t="shared" si="557"/>
        <v>0</v>
      </c>
      <c r="BA398" s="109" t="str">
        <f t="shared" si="558"/>
        <v>0</v>
      </c>
      <c r="BB398" s="109" t="str">
        <f t="shared" si="559"/>
        <v>0</v>
      </c>
      <c r="BC398" s="109">
        <v>5</v>
      </c>
      <c r="BD398" s="15" t="s">
        <v>403</v>
      </c>
      <c r="BE398" s="109" t="str">
        <f t="shared" si="554"/>
        <v>0</v>
      </c>
      <c r="BF398" s="109" t="str">
        <f t="shared" si="555"/>
        <v>0</v>
      </c>
      <c r="BG398" s="109" t="str">
        <f t="shared" si="556"/>
        <v>0</v>
      </c>
      <c r="BH398" s="109">
        <v>1000</v>
      </c>
      <c r="BI398" s="110" t="s">
        <v>22</v>
      </c>
      <c r="CD398" s="160"/>
      <c r="CH398" s="160"/>
      <c r="CV398" s="110"/>
      <c r="CZ398" s="110"/>
    </row>
    <row r="399" spans="1:104" s="109" customFormat="1">
      <c r="A399" s="107" t="s">
        <v>2324</v>
      </c>
      <c r="L399" s="110"/>
      <c r="N399" s="131"/>
      <c r="Z399" s="110"/>
      <c r="AE399" s="169"/>
      <c r="AI399" s="110"/>
      <c r="AJ399" s="11" t="s">
        <v>60</v>
      </c>
      <c r="AK399" s="109" t="s">
        <v>2217</v>
      </c>
      <c r="AL399" s="109">
        <v>3</v>
      </c>
      <c r="AM399" s="17" t="s">
        <v>2245</v>
      </c>
      <c r="AN399" s="17" t="s">
        <v>555</v>
      </c>
      <c r="AO399" s="11" t="s">
        <v>2253</v>
      </c>
      <c r="AP399" s="11" t="s">
        <v>2254</v>
      </c>
      <c r="AQ399" s="109" t="s">
        <v>24</v>
      </c>
      <c r="AR399" s="109" t="s">
        <v>24</v>
      </c>
      <c r="AS399" s="109" t="s">
        <v>1789</v>
      </c>
      <c r="AT399" s="11" t="s">
        <v>22</v>
      </c>
      <c r="AU399" s="84" t="s">
        <v>22</v>
      </c>
      <c r="AV399" s="11" t="s">
        <v>22</v>
      </c>
      <c r="AW399" s="11" t="s">
        <v>22</v>
      </c>
      <c r="AX399" s="109">
        <v>5</v>
      </c>
      <c r="AY399" s="15" t="s">
        <v>403</v>
      </c>
      <c r="AZ399" s="109" t="str">
        <f t="shared" si="557"/>
        <v>0</v>
      </c>
      <c r="BA399" s="109" t="str">
        <f t="shared" si="558"/>
        <v>0</v>
      </c>
      <c r="BB399" s="109" t="str">
        <f t="shared" si="559"/>
        <v>0</v>
      </c>
      <c r="BC399" s="109">
        <v>4</v>
      </c>
      <c r="BD399" s="15" t="s">
        <v>403</v>
      </c>
      <c r="BE399" s="109" t="str">
        <f t="shared" ref="BE399:BE401" si="560">LEFT(BD399,FIND(" ", BD399)-1)</f>
        <v>0</v>
      </c>
      <c r="BF399" s="109" t="str">
        <f t="shared" ref="BF399:BF401" si="561">MID(LEFT(BD399,FIND("–",BD399)-1),FIND("(",BD399)+1,LEN(BD399))</f>
        <v>0</v>
      </c>
      <c r="BG399" s="109" t="str">
        <f t="shared" ref="BG399:BG401" si="562">MID(LEFT(BD399,FIND(")",BD399)-1),FIND("–",BD399)+1,LEN(BD399))</f>
        <v>0</v>
      </c>
      <c r="BH399" s="109">
        <v>1000</v>
      </c>
      <c r="BI399" s="110" t="s">
        <v>22</v>
      </c>
      <c r="CD399" s="160"/>
      <c r="CH399" s="160"/>
      <c r="CV399" s="110"/>
      <c r="CZ399" s="110"/>
    </row>
    <row r="400" spans="1:104" s="109" customFormat="1">
      <c r="A400" s="107" t="s">
        <v>2324</v>
      </c>
      <c r="G400" s="178"/>
      <c r="H400" s="179"/>
      <c r="I400" s="107"/>
      <c r="J400" s="179"/>
      <c r="L400" s="175"/>
      <c r="N400" s="131"/>
      <c r="Z400" s="110"/>
      <c r="AE400" s="169"/>
      <c r="AI400" s="110"/>
      <c r="AJ400" s="11" t="s">
        <v>60</v>
      </c>
      <c r="AK400" s="109" t="s">
        <v>2218</v>
      </c>
      <c r="AL400" s="109">
        <v>4</v>
      </c>
      <c r="AM400" s="17" t="s">
        <v>2245</v>
      </c>
      <c r="AN400" s="17" t="s">
        <v>555</v>
      </c>
      <c r="AO400" s="11" t="s">
        <v>2253</v>
      </c>
      <c r="AP400" s="11" t="s">
        <v>2254</v>
      </c>
      <c r="AQ400" s="109" t="s">
        <v>24</v>
      </c>
      <c r="AR400" s="109" t="s">
        <v>24</v>
      </c>
      <c r="AS400" s="109" t="s">
        <v>1789</v>
      </c>
      <c r="AT400" s="11" t="s">
        <v>22</v>
      </c>
      <c r="AU400" s="84" t="s">
        <v>22</v>
      </c>
      <c r="AV400" s="11" t="s">
        <v>22</v>
      </c>
      <c r="AW400" s="11" t="s">
        <v>22</v>
      </c>
      <c r="AX400" s="109">
        <v>5</v>
      </c>
      <c r="AY400" s="15" t="s">
        <v>403</v>
      </c>
      <c r="AZ400" s="109" t="str">
        <f t="shared" si="557"/>
        <v>0</v>
      </c>
      <c r="BA400" s="109" t="str">
        <f t="shared" si="558"/>
        <v>0</v>
      </c>
      <c r="BB400" s="109" t="str">
        <f t="shared" si="559"/>
        <v>0</v>
      </c>
      <c r="BC400" s="109">
        <v>5</v>
      </c>
      <c r="BD400" s="15" t="s">
        <v>403</v>
      </c>
      <c r="BE400" s="109" t="str">
        <f t="shared" si="560"/>
        <v>0</v>
      </c>
      <c r="BF400" s="109" t="str">
        <f t="shared" si="561"/>
        <v>0</v>
      </c>
      <c r="BG400" s="109" t="str">
        <f t="shared" si="562"/>
        <v>0</v>
      </c>
      <c r="BH400" s="109">
        <v>1000</v>
      </c>
      <c r="BI400" s="110" t="s">
        <v>22</v>
      </c>
      <c r="CD400" s="160"/>
      <c r="CH400" s="160"/>
      <c r="CV400" s="110"/>
      <c r="CZ400" s="110"/>
    </row>
    <row r="401" spans="1:105" s="109" customFormat="1">
      <c r="A401" s="107" t="s">
        <v>2324</v>
      </c>
      <c r="L401" s="110"/>
      <c r="N401" s="131"/>
      <c r="Z401" s="110"/>
      <c r="AE401" s="169"/>
      <c r="AI401" s="110"/>
      <c r="AJ401" s="11" t="s">
        <v>60</v>
      </c>
      <c r="AK401" s="109" t="s">
        <v>2219</v>
      </c>
      <c r="AL401" s="109">
        <v>5</v>
      </c>
      <c r="AM401" s="17" t="s">
        <v>2245</v>
      </c>
      <c r="AN401" s="17" t="s">
        <v>555</v>
      </c>
      <c r="AO401" s="11" t="s">
        <v>2253</v>
      </c>
      <c r="AP401" s="11" t="s">
        <v>2254</v>
      </c>
      <c r="AQ401" s="109" t="s">
        <v>24</v>
      </c>
      <c r="AR401" s="109" t="s">
        <v>24</v>
      </c>
      <c r="AS401" s="109" t="s">
        <v>1789</v>
      </c>
      <c r="AT401" s="11" t="s">
        <v>22</v>
      </c>
      <c r="AU401" s="84" t="s">
        <v>22</v>
      </c>
      <c r="AV401" s="11" t="s">
        <v>22</v>
      </c>
      <c r="AW401" s="11" t="s">
        <v>22</v>
      </c>
      <c r="AX401" s="109">
        <v>5</v>
      </c>
      <c r="AY401" s="15" t="s">
        <v>403</v>
      </c>
      <c r="AZ401" s="109" t="str">
        <f t="shared" si="557"/>
        <v>0</v>
      </c>
      <c r="BA401" s="109" t="str">
        <f t="shared" si="558"/>
        <v>0</v>
      </c>
      <c r="BB401" s="109" t="str">
        <f t="shared" si="559"/>
        <v>0</v>
      </c>
      <c r="BC401" s="109">
        <v>5</v>
      </c>
      <c r="BD401" s="15" t="s">
        <v>403</v>
      </c>
      <c r="BE401" s="109" t="str">
        <f t="shared" si="560"/>
        <v>0</v>
      </c>
      <c r="BF401" s="109" t="str">
        <f t="shared" si="561"/>
        <v>0</v>
      </c>
      <c r="BG401" s="109" t="str">
        <f t="shared" si="562"/>
        <v>0</v>
      </c>
      <c r="BH401" s="109">
        <v>1000</v>
      </c>
      <c r="BI401" s="110" t="s">
        <v>22</v>
      </c>
      <c r="CD401" s="160"/>
      <c r="CH401" s="160"/>
      <c r="CV401" s="110"/>
      <c r="CZ401" s="110"/>
    </row>
    <row r="402" spans="1:105" s="44" customFormat="1">
      <c r="L402" s="45"/>
      <c r="N402" s="127"/>
      <c r="Z402" s="64"/>
      <c r="AE402" s="45"/>
      <c r="AI402" s="45"/>
      <c r="AU402" s="85"/>
      <c r="BI402" s="45"/>
      <c r="CD402" s="157"/>
      <c r="CH402" s="157"/>
      <c r="CV402" s="45"/>
      <c r="CZ402" s="45"/>
    </row>
    <row r="403" spans="1:105" s="112" customFormat="1">
      <c r="A403" s="204" t="s">
        <v>2933</v>
      </c>
      <c r="B403" s="112" t="s">
        <v>2934</v>
      </c>
      <c r="C403" s="112" t="s">
        <v>2935</v>
      </c>
      <c r="D403" s="94" t="s">
        <v>3017</v>
      </c>
      <c r="E403" s="112" t="s">
        <v>10</v>
      </c>
      <c r="F403" s="94" t="s">
        <v>2312</v>
      </c>
      <c r="G403" s="205" t="s">
        <v>2936</v>
      </c>
      <c r="H403" s="206" t="s">
        <v>2937</v>
      </c>
      <c r="I403" s="204" t="s">
        <v>3014</v>
      </c>
      <c r="J403" s="114" t="s">
        <v>3015</v>
      </c>
      <c r="K403" s="94" t="s">
        <v>3016</v>
      </c>
      <c r="L403" s="115">
        <v>44334</v>
      </c>
      <c r="M403" s="112" t="s">
        <v>2938</v>
      </c>
      <c r="N403" s="130">
        <v>44022</v>
      </c>
      <c r="O403" s="94" t="s">
        <v>24</v>
      </c>
      <c r="P403" s="94" t="s">
        <v>24</v>
      </c>
      <c r="Q403" s="112" t="s">
        <v>2016</v>
      </c>
      <c r="R403" s="112" t="s">
        <v>2939</v>
      </c>
      <c r="S403" s="112" t="s">
        <v>2519</v>
      </c>
      <c r="T403" s="94" t="s">
        <v>23</v>
      </c>
      <c r="U403" s="94" t="s">
        <v>23</v>
      </c>
      <c r="V403" s="112">
        <v>180</v>
      </c>
      <c r="W403" s="112" t="s">
        <v>24</v>
      </c>
      <c r="X403" s="112" t="s">
        <v>135</v>
      </c>
      <c r="Y403" s="112" t="s">
        <v>2940</v>
      </c>
      <c r="Z403" s="113" t="s">
        <v>2941</v>
      </c>
      <c r="AA403" s="112" t="s">
        <v>2942</v>
      </c>
      <c r="AB403" s="112" t="s">
        <v>961</v>
      </c>
      <c r="AC403" s="112" t="s">
        <v>127</v>
      </c>
      <c r="AD403" s="112" t="s">
        <v>2943</v>
      </c>
      <c r="AE403" s="98" t="s">
        <v>26</v>
      </c>
      <c r="AF403" s="94" t="s">
        <v>137</v>
      </c>
      <c r="AG403" s="112" t="s">
        <v>2944</v>
      </c>
      <c r="AH403" s="112" t="s">
        <v>3018</v>
      </c>
      <c r="AI403" s="98" t="s">
        <v>22</v>
      </c>
      <c r="AJ403" s="112" t="s">
        <v>27</v>
      </c>
      <c r="AK403" s="112" t="s">
        <v>2945</v>
      </c>
      <c r="AL403" s="112">
        <v>1</v>
      </c>
      <c r="AM403" s="112" t="s">
        <v>431</v>
      </c>
      <c r="AN403" s="94" t="s">
        <v>44</v>
      </c>
      <c r="AO403" s="94" t="s">
        <v>78</v>
      </c>
      <c r="AP403" s="94" t="s">
        <v>948</v>
      </c>
      <c r="AQ403" s="112" t="s">
        <v>23</v>
      </c>
      <c r="AR403" s="112" t="s">
        <v>23</v>
      </c>
      <c r="AS403" s="112" t="s">
        <v>1914</v>
      </c>
      <c r="AT403" s="94" t="s">
        <v>22</v>
      </c>
      <c r="AU403" s="106" t="s">
        <v>22</v>
      </c>
      <c r="AV403" s="195" t="s">
        <v>22</v>
      </c>
      <c r="AW403" s="94" t="s">
        <v>22</v>
      </c>
      <c r="AX403" s="112">
        <v>20</v>
      </c>
      <c r="AY403" s="102" t="s">
        <v>2946</v>
      </c>
      <c r="AZ403" s="94" t="str">
        <f t="shared" ref="AZ403:AZ429" si="563">LEFT(AY403,FIND(" ", AY403)-1)</f>
        <v>61.5</v>
      </c>
      <c r="BA403" s="94" t="str">
        <f t="shared" ref="BA403:BA429" si="564">MID(LEFT(AY403,FIND("–",AY403)-1),FIND("(",AY403)+1,LEN(AY403))</f>
        <v>48.1</v>
      </c>
      <c r="BB403" s="94" t="str">
        <f t="shared" ref="BB403:BB429" si="565">MID(LEFT(AY403,FIND(")",AY403)-1),FIND("–",AY403)+1,LEN(AY403))</f>
        <v>78.6</v>
      </c>
      <c r="BC403" s="112">
        <v>20</v>
      </c>
      <c r="BD403" s="102" t="s">
        <v>2947</v>
      </c>
      <c r="BE403" s="94" t="str">
        <f t="shared" ref="BE403:BE447" si="566">LEFT(BD403,FIND(" ", BD403)-1)</f>
        <v>496.1</v>
      </c>
      <c r="BF403" s="94" t="str">
        <f t="shared" ref="BF403:BF447" si="567">MID(LEFT(BD403,FIND("–",BD403)-1),FIND("(",BD403)+1,LEN(BD403))</f>
        <v>232.3</v>
      </c>
      <c r="BG403" s="94" t="str">
        <f t="shared" ref="BG403:BG447" si="568">MID(LEFT(BD403,FIND(")",BD403)-1),FIND("–",BD403)+1,LEN(BD403))</f>
        <v>1,059.6</v>
      </c>
      <c r="BH403" s="94" t="s">
        <v>22</v>
      </c>
      <c r="BI403" s="98" t="s">
        <v>2948</v>
      </c>
      <c r="BJ403" s="94" t="s">
        <v>26</v>
      </c>
      <c r="BK403" s="94" t="s">
        <v>22</v>
      </c>
      <c r="BL403" s="94" t="s">
        <v>22</v>
      </c>
      <c r="BM403" s="94" t="s">
        <v>22</v>
      </c>
      <c r="BN403" s="94" t="s">
        <v>22</v>
      </c>
      <c r="BO403" s="94" t="s">
        <v>22</v>
      </c>
      <c r="BP403" s="94" t="s">
        <v>22</v>
      </c>
      <c r="BQ403" s="94" t="s">
        <v>22</v>
      </c>
      <c r="BR403" s="94" t="s">
        <v>22</v>
      </c>
      <c r="BS403" s="94" t="s">
        <v>22</v>
      </c>
      <c r="BT403" s="94" t="s">
        <v>22</v>
      </c>
      <c r="BU403" s="94" t="s">
        <v>22</v>
      </c>
      <c r="BV403" s="94" t="s">
        <v>22</v>
      </c>
      <c r="BW403" s="94" t="s">
        <v>22</v>
      </c>
      <c r="BX403" s="94" t="s">
        <v>22</v>
      </c>
      <c r="BY403" s="94" t="s">
        <v>22</v>
      </c>
      <c r="BZ403" s="94" t="s">
        <v>22</v>
      </c>
      <c r="CA403" s="94" t="s">
        <v>22</v>
      </c>
      <c r="CB403" s="94" t="s">
        <v>22</v>
      </c>
      <c r="CC403" s="94" t="s">
        <v>22</v>
      </c>
      <c r="CD403" s="103" t="s">
        <v>22</v>
      </c>
      <c r="CE403" s="94" t="s">
        <v>22</v>
      </c>
      <c r="CF403" s="94" t="s">
        <v>22</v>
      </c>
      <c r="CG403" s="94" t="s">
        <v>22</v>
      </c>
      <c r="CH403" s="155" t="s">
        <v>26</v>
      </c>
      <c r="CI403" s="94" t="s">
        <v>22</v>
      </c>
      <c r="CJ403" s="94" t="s">
        <v>22</v>
      </c>
      <c r="CK403" s="94" t="s">
        <v>22</v>
      </c>
      <c r="CL403" s="94" t="s">
        <v>22</v>
      </c>
      <c r="CM403" s="94" t="s">
        <v>22</v>
      </c>
      <c r="CN403" s="94" t="s">
        <v>22</v>
      </c>
      <c r="CO403" s="94" t="s">
        <v>22</v>
      </c>
      <c r="CP403" s="94" t="s">
        <v>22</v>
      </c>
      <c r="CQ403" s="94" t="s">
        <v>22</v>
      </c>
      <c r="CR403" s="94" t="s">
        <v>22</v>
      </c>
      <c r="CS403" s="94" t="s">
        <v>22</v>
      </c>
      <c r="CT403" s="94" t="s">
        <v>22</v>
      </c>
      <c r="CU403" s="94" t="s">
        <v>22</v>
      </c>
      <c r="CV403" s="98" t="s">
        <v>22</v>
      </c>
      <c r="CW403" s="94" t="s">
        <v>2949</v>
      </c>
      <c r="CX403" s="112" t="s">
        <v>22</v>
      </c>
      <c r="CY403" s="112" t="s">
        <v>3033</v>
      </c>
      <c r="CZ403" s="98" t="s">
        <v>1261</v>
      </c>
      <c r="DA403" s="112" t="s">
        <v>68</v>
      </c>
    </row>
    <row r="404" spans="1:105" s="180" customFormat="1">
      <c r="A404" s="107" t="s">
        <v>2933</v>
      </c>
      <c r="L404" s="110"/>
      <c r="N404" s="207"/>
      <c r="Z404" s="111"/>
      <c r="AE404" s="110"/>
      <c r="AI404" s="110"/>
      <c r="AJ404" s="180" t="s">
        <v>27</v>
      </c>
      <c r="AK404" s="180" t="s">
        <v>2950</v>
      </c>
      <c r="AL404" s="180">
        <v>2</v>
      </c>
      <c r="AM404" s="180" t="s">
        <v>431</v>
      </c>
      <c r="AN404" s="20" t="s">
        <v>44</v>
      </c>
      <c r="AO404" s="20" t="s">
        <v>78</v>
      </c>
      <c r="AP404" s="20" t="s">
        <v>948</v>
      </c>
      <c r="AQ404" s="180" t="s">
        <v>23</v>
      </c>
      <c r="AR404" s="180" t="s">
        <v>23</v>
      </c>
      <c r="AS404" s="180" t="s">
        <v>1914</v>
      </c>
      <c r="AT404" s="20" t="s">
        <v>22</v>
      </c>
      <c r="AU404" s="201" t="s">
        <v>22</v>
      </c>
      <c r="AV404" s="30" t="s">
        <v>22</v>
      </c>
      <c r="AW404" s="20" t="s">
        <v>22</v>
      </c>
      <c r="AX404" s="180">
        <v>20</v>
      </c>
      <c r="AY404" s="58" t="s">
        <v>2951</v>
      </c>
      <c r="AZ404" s="20" t="str">
        <f t="shared" si="563"/>
        <v>56.6</v>
      </c>
      <c r="BA404" s="20" t="str">
        <f t="shared" si="564"/>
        <v>44.3</v>
      </c>
      <c r="BB404" s="20" t="str">
        <f t="shared" si="565"/>
        <v>72.4</v>
      </c>
      <c r="BC404" s="180">
        <v>20</v>
      </c>
      <c r="BD404" s="58" t="s">
        <v>3019</v>
      </c>
      <c r="BE404" s="20" t="str">
        <f t="shared" si="566"/>
        <v>11,544.6</v>
      </c>
      <c r="BF404" s="20" t="str">
        <f t="shared" si="567"/>
        <v>5,499.8</v>
      </c>
      <c r="BG404" s="20" t="str">
        <f t="shared" si="568"/>
        <v>24,233.3</v>
      </c>
      <c r="BH404" s="20" t="s">
        <v>22</v>
      </c>
      <c r="BI404" s="25" t="s">
        <v>22</v>
      </c>
      <c r="CD404" s="160"/>
      <c r="CH404" s="160"/>
      <c r="CV404" s="110"/>
      <c r="CZ404" s="110"/>
    </row>
    <row r="405" spans="1:105" s="180" customFormat="1">
      <c r="A405" s="107" t="s">
        <v>2933</v>
      </c>
      <c r="L405" s="110"/>
      <c r="N405" s="207"/>
      <c r="Z405" s="111"/>
      <c r="AE405" s="110"/>
      <c r="AI405" s="110"/>
      <c r="AJ405" s="180" t="s">
        <v>27</v>
      </c>
      <c r="AK405" s="180" t="s">
        <v>2952</v>
      </c>
      <c r="AL405" s="180">
        <v>3</v>
      </c>
      <c r="AM405" s="180" t="s">
        <v>431</v>
      </c>
      <c r="AN405" s="20" t="s">
        <v>44</v>
      </c>
      <c r="AO405" s="20" t="s">
        <v>78</v>
      </c>
      <c r="AP405" s="20" t="s">
        <v>948</v>
      </c>
      <c r="AQ405" s="180" t="s">
        <v>23</v>
      </c>
      <c r="AR405" s="180" t="s">
        <v>23</v>
      </c>
      <c r="AS405" s="180" t="s">
        <v>1914</v>
      </c>
      <c r="AT405" s="20" t="s">
        <v>22</v>
      </c>
      <c r="AU405" s="201" t="s">
        <v>22</v>
      </c>
      <c r="AV405" s="30" t="s">
        <v>22</v>
      </c>
      <c r="AW405" s="20" t="s">
        <v>22</v>
      </c>
      <c r="AX405" s="180">
        <v>20</v>
      </c>
      <c r="AY405" s="58" t="s">
        <v>2953</v>
      </c>
      <c r="AZ405" s="20" t="str">
        <f t="shared" si="563"/>
        <v>64.8</v>
      </c>
      <c r="BA405" s="20" t="str">
        <f t="shared" si="564"/>
        <v>50.7</v>
      </c>
      <c r="BB405" s="20" t="str">
        <f t="shared" si="565"/>
        <v>82.4</v>
      </c>
      <c r="BC405" s="180">
        <v>19</v>
      </c>
      <c r="BD405" s="58" t="s">
        <v>2954</v>
      </c>
      <c r="BE405" s="20" t="str">
        <f t="shared" si="566"/>
        <v>295,239.6</v>
      </c>
      <c r="BF405" s="20" t="str">
        <f t="shared" si="567"/>
        <v>137,967.3</v>
      </c>
      <c r="BG405" s="20" t="str">
        <f t="shared" si="568"/>
        <v>631,790.4</v>
      </c>
      <c r="BH405" s="20" t="s">
        <v>22</v>
      </c>
      <c r="BI405" s="25" t="s">
        <v>22</v>
      </c>
      <c r="CD405" s="160"/>
      <c r="CH405" s="160"/>
      <c r="CV405" s="110"/>
      <c r="CZ405" s="110"/>
    </row>
    <row r="406" spans="1:105" s="180" customFormat="1">
      <c r="A406" s="107" t="s">
        <v>2933</v>
      </c>
      <c r="L406" s="110"/>
      <c r="N406" s="207"/>
      <c r="Z406" s="111"/>
      <c r="AE406" s="110"/>
      <c r="AI406" s="110"/>
      <c r="AJ406" s="180" t="s">
        <v>27</v>
      </c>
      <c r="AK406" s="180" t="s">
        <v>2955</v>
      </c>
      <c r="AL406" s="180">
        <v>4</v>
      </c>
      <c r="AM406" s="180" t="s">
        <v>431</v>
      </c>
      <c r="AN406" s="20" t="s">
        <v>44</v>
      </c>
      <c r="AO406" s="20" t="s">
        <v>78</v>
      </c>
      <c r="AP406" s="20" t="s">
        <v>948</v>
      </c>
      <c r="AQ406" s="180" t="s">
        <v>23</v>
      </c>
      <c r="AR406" s="180" t="s">
        <v>23</v>
      </c>
      <c r="AS406" s="180" t="s">
        <v>1914</v>
      </c>
      <c r="AT406" s="20" t="s">
        <v>22</v>
      </c>
      <c r="AU406" s="201" t="s">
        <v>22</v>
      </c>
      <c r="AV406" s="30" t="s">
        <v>22</v>
      </c>
      <c r="AW406" s="20" t="s">
        <v>22</v>
      </c>
      <c r="AX406" s="180">
        <v>20</v>
      </c>
      <c r="AY406" s="58" t="s">
        <v>2956</v>
      </c>
      <c r="AZ406" s="20" t="str">
        <f t="shared" si="563"/>
        <v>50.0</v>
      </c>
      <c r="BA406" s="20" t="str">
        <f t="shared" si="564"/>
        <v>39.1</v>
      </c>
      <c r="BB406" s="20" t="str">
        <f t="shared" si="565"/>
        <v>63.9</v>
      </c>
      <c r="BC406" s="180">
        <v>20</v>
      </c>
      <c r="BD406" s="58" t="s">
        <v>3020</v>
      </c>
      <c r="BE406" s="20" t="str">
        <f t="shared" si="566"/>
        <v>471.0</v>
      </c>
      <c r="BF406" s="20" t="str">
        <f t="shared" si="567"/>
        <v>224.4</v>
      </c>
      <c r="BG406" s="20" t="str">
        <f t="shared" si="568"/>
        <v>988.6</v>
      </c>
      <c r="BH406" s="20" t="s">
        <v>22</v>
      </c>
      <c r="BI406" s="25" t="s">
        <v>22</v>
      </c>
      <c r="CD406" s="160"/>
      <c r="CH406" s="160"/>
      <c r="CV406" s="110"/>
      <c r="CZ406" s="110"/>
    </row>
    <row r="407" spans="1:105" s="180" customFormat="1">
      <c r="A407" s="107" t="s">
        <v>2933</v>
      </c>
      <c r="L407" s="110"/>
      <c r="N407" s="207"/>
      <c r="Z407" s="111"/>
      <c r="AE407" s="110"/>
      <c r="AI407" s="110"/>
      <c r="AJ407" s="180" t="s">
        <v>27</v>
      </c>
      <c r="AK407" s="180" t="s">
        <v>2957</v>
      </c>
      <c r="AL407" s="180">
        <v>5</v>
      </c>
      <c r="AM407" s="180" t="s">
        <v>431</v>
      </c>
      <c r="AN407" s="20" t="s">
        <v>44</v>
      </c>
      <c r="AO407" s="20" t="s">
        <v>78</v>
      </c>
      <c r="AP407" s="20" t="s">
        <v>948</v>
      </c>
      <c r="AQ407" s="180" t="s">
        <v>23</v>
      </c>
      <c r="AR407" s="180" t="s">
        <v>23</v>
      </c>
      <c r="AS407" s="180" t="s">
        <v>1914</v>
      </c>
      <c r="AT407" s="20" t="s">
        <v>22</v>
      </c>
      <c r="AU407" s="201" t="s">
        <v>22</v>
      </c>
      <c r="AV407" s="30" t="s">
        <v>22</v>
      </c>
      <c r="AW407" s="20" t="s">
        <v>22</v>
      </c>
      <c r="AX407" s="180">
        <v>20</v>
      </c>
      <c r="AY407" s="58" t="s">
        <v>2958</v>
      </c>
      <c r="AZ407" s="20" t="str">
        <f t="shared" si="563"/>
        <v>55.9</v>
      </c>
      <c r="BA407" s="20" t="str">
        <f t="shared" si="564"/>
        <v>43.8</v>
      </c>
      <c r="BB407" s="20" t="str">
        <f t="shared" si="565"/>
        <v>71.4</v>
      </c>
      <c r="BC407" s="180">
        <v>19</v>
      </c>
      <c r="BD407" s="58" t="s">
        <v>2959</v>
      </c>
      <c r="BE407" s="20" t="str">
        <f t="shared" si="566"/>
        <v>20,811.1</v>
      </c>
      <c r="BF407" s="20" t="str">
        <f t="shared" si="567"/>
        <v>9,553.6</v>
      </c>
      <c r="BG407" s="20" t="str">
        <f t="shared" si="568"/>
        <v>45,334.1</v>
      </c>
      <c r="BH407" s="20" t="s">
        <v>22</v>
      </c>
      <c r="BI407" s="25" t="s">
        <v>22</v>
      </c>
      <c r="CD407" s="160"/>
      <c r="CH407" s="160"/>
      <c r="CV407" s="110"/>
      <c r="CZ407" s="110"/>
    </row>
    <row r="408" spans="1:105" s="180" customFormat="1">
      <c r="A408" s="107" t="s">
        <v>2933</v>
      </c>
      <c r="L408" s="110"/>
      <c r="N408" s="207"/>
      <c r="Z408" s="111"/>
      <c r="AE408" s="110"/>
      <c r="AI408" s="110"/>
      <c r="AJ408" s="180" t="s">
        <v>27</v>
      </c>
      <c r="AK408" s="180" t="s">
        <v>2960</v>
      </c>
      <c r="AL408" s="180">
        <v>6</v>
      </c>
      <c r="AM408" s="180" t="s">
        <v>431</v>
      </c>
      <c r="AN408" s="20" t="s">
        <v>44</v>
      </c>
      <c r="AO408" s="20" t="s">
        <v>78</v>
      </c>
      <c r="AP408" s="20" t="s">
        <v>948</v>
      </c>
      <c r="AQ408" s="180" t="s">
        <v>23</v>
      </c>
      <c r="AR408" s="180" t="s">
        <v>23</v>
      </c>
      <c r="AS408" s="180" t="s">
        <v>1914</v>
      </c>
      <c r="AT408" s="20" t="s">
        <v>22</v>
      </c>
      <c r="AU408" s="201" t="s">
        <v>22</v>
      </c>
      <c r="AV408" s="30" t="s">
        <v>22</v>
      </c>
      <c r="AW408" s="20" t="s">
        <v>22</v>
      </c>
      <c r="AX408" s="180">
        <v>20</v>
      </c>
      <c r="AY408" s="58" t="s">
        <v>2961</v>
      </c>
      <c r="AZ408" s="20" t="str">
        <f t="shared" si="563"/>
        <v>55.1</v>
      </c>
      <c r="BA408" s="20" t="str">
        <f t="shared" si="564"/>
        <v>43.1</v>
      </c>
      <c r="BB408" s="20" t="str">
        <f t="shared" si="565"/>
        <v>70.5</v>
      </c>
      <c r="BC408" s="180">
        <v>20</v>
      </c>
      <c r="BD408" s="58" t="s">
        <v>3021</v>
      </c>
      <c r="BE408" s="20" t="str">
        <f t="shared" si="566"/>
        <v>342,989.1</v>
      </c>
      <c r="BF408" s="20" t="str">
        <f t="shared" si="567"/>
        <v>163,398.4</v>
      </c>
      <c r="BG408" s="20" t="str">
        <f t="shared" si="568"/>
        <v>719,967.4</v>
      </c>
      <c r="BH408" s="20" t="s">
        <v>22</v>
      </c>
      <c r="BI408" s="25" t="s">
        <v>22</v>
      </c>
      <c r="CD408" s="160"/>
      <c r="CH408" s="160"/>
      <c r="CV408" s="110"/>
      <c r="CZ408" s="110"/>
    </row>
    <row r="409" spans="1:105" s="180" customFormat="1">
      <c r="A409" s="107" t="s">
        <v>2933</v>
      </c>
      <c r="L409" s="110"/>
      <c r="N409" s="207"/>
      <c r="Z409" s="111"/>
      <c r="AE409" s="110"/>
      <c r="AI409" s="110"/>
      <c r="AJ409" s="180" t="s">
        <v>27</v>
      </c>
      <c r="AK409" s="180" t="s">
        <v>2962</v>
      </c>
      <c r="AL409" s="180">
        <v>7</v>
      </c>
      <c r="AM409" s="180" t="s">
        <v>431</v>
      </c>
      <c r="AN409" s="180" t="s">
        <v>44</v>
      </c>
      <c r="AO409" s="20" t="s">
        <v>78</v>
      </c>
      <c r="AP409" s="20" t="s">
        <v>948</v>
      </c>
      <c r="AQ409" s="180" t="s">
        <v>23</v>
      </c>
      <c r="AR409" s="180" t="s">
        <v>23</v>
      </c>
      <c r="AS409" s="180" t="s">
        <v>1914</v>
      </c>
      <c r="AT409" s="20" t="s">
        <v>22</v>
      </c>
      <c r="AU409" s="201" t="s">
        <v>22</v>
      </c>
      <c r="AV409" s="30" t="s">
        <v>22</v>
      </c>
      <c r="AW409" s="20" t="s">
        <v>22</v>
      </c>
      <c r="AX409" s="180">
        <v>20</v>
      </c>
      <c r="AY409" s="58" t="s">
        <v>2963</v>
      </c>
      <c r="AZ409" s="20" t="str">
        <f t="shared" si="563"/>
        <v>60.2</v>
      </c>
      <c r="BA409" s="20" t="str">
        <f t="shared" si="564"/>
        <v>47.1</v>
      </c>
      <c r="BB409" s="20" t="str">
        <f t="shared" si="565"/>
        <v>77.0</v>
      </c>
      <c r="BC409" s="180">
        <v>20</v>
      </c>
      <c r="BD409" s="58" t="s">
        <v>3022</v>
      </c>
      <c r="BE409" s="20" t="str">
        <f t="shared" si="566"/>
        <v>711.5</v>
      </c>
      <c r="BF409" s="20" t="str">
        <f t="shared" si="567"/>
        <v>338.9</v>
      </c>
      <c r="BG409" s="20" t="str">
        <f t="shared" si="568"/>
        <v>1,493.5</v>
      </c>
      <c r="BH409" s="20" t="s">
        <v>22</v>
      </c>
      <c r="BI409" s="25" t="s">
        <v>22</v>
      </c>
      <c r="CD409" s="160"/>
      <c r="CH409" s="160"/>
      <c r="CV409" s="110"/>
      <c r="CZ409" s="110"/>
    </row>
    <row r="410" spans="1:105" s="180" customFormat="1">
      <c r="A410" s="107" t="s">
        <v>2933</v>
      </c>
      <c r="L410" s="110"/>
      <c r="N410" s="207"/>
      <c r="Q410" s="107"/>
      <c r="Z410" s="111"/>
      <c r="AE410" s="110"/>
      <c r="AI410" s="110"/>
      <c r="AJ410" s="180" t="s">
        <v>27</v>
      </c>
      <c r="AK410" s="180" t="s">
        <v>2964</v>
      </c>
      <c r="AL410" s="180">
        <v>8</v>
      </c>
      <c r="AM410" s="180" t="s">
        <v>431</v>
      </c>
      <c r="AN410" s="180" t="s">
        <v>44</v>
      </c>
      <c r="AO410" s="20" t="s">
        <v>78</v>
      </c>
      <c r="AP410" s="20" t="s">
        <v>948</v>
      </c>
      <c r="AQ410" s="180" t="s">
        <v>23</v>
      </c>
      <c r="AR410" s="180" t="s">
        <v>23</v>
      </c>
      <c r="AS410" s="180" t="s">
        <v>1914</v>
      </c>
      <c r="AT410" s="20" t="s">
        <v>22</v>
      </c>
      <c r="AU410" s="201" t="s">
        <v>22</v>
      </c>
      <c r="AV410" s="30" t="s">
        <v>22</v>
      </c>
      <c r="AW410" s="20" t="s">
        <v>22</v>
      </c>
      <c r="AX410" s="180">
        <v>20</v>
      </c>
      <c r="AY410" s="58" t="s">
        <v>2965</v>
      </c>
      <c r="AZ410" s="20" t="str">
        <f t="shared" si="563"/>
        <v>52.7</v>
      </c>
      <c r="BA410" s="20" t="str">
        <f t="shared" si="564"/>
        <v>41.2</v>
      </c>
      <c r="BB410" s="20" t="str">
        <f t="shared" si="565"/>
        <v>67.3</v>
      </c>
      <c r="BC410" s="180">
        <v>19</v>
      </c>
      <c r="BD410" s="58" t="s">
        <v>3023</v>
      </c>
      <c r="BE410" s="20" t="str">
        <f t="shared" si="566"/>
        <v>22,598.3</v>
      </c>
      <c r="BF410" s="20" t="str">
        <f t="shared" si="567"/>
        <v>10,560.3</v>
      </c>
      <c r="BG410" s="20" t="str">
        <f t="shared" si="568"/>
        <v>48,358.6</v>
      </c>
      <c r="BH410" s="20" t="s">
        <v>22</v>
      </c>
      <c r="BI410" s="25" t="s">
        <v>22</v>
      </c>
      <c r="CD410" s="160"/>
      <c r="CH410" s="160"/>
      <c r="CV410" s="110"/>
      <c r="CZ410" s="110"/>
    </row>
    <row r="411" spans="1:105" s="180" customFormat="1">
      <c r="A411" s="107" t="s">
        <v>2933</v>
      </c>
      <c r="L411" s="110"/>
      <c r="N411" s="207"/>
      <c r="Z411" s="111"/>
      <c r="AE411" s="110"/>
      <c r="AI411" s="110"/>
      <c r="AJ411" s="180" t="s">
        <v>27</v>
      </c>
      <c r="AK411" s="180" t="s">
        <v>2966</v>
      </c>
      <c r="AL411" s="180">
        <v>9</v>
      </c>
      <c r="AM411" s="180" t="s">
        <v>431</v>
      </c>
      <c r="AN411" s="180" t="s">
        <v>44</v>
      </c>
      <c r="AO411" s="20" t="s">
        <v>78</v>
      </c>
      <c r="AP411" s="20" t="s">
        <v>948</v>
      </c>
      <c r="AQ411" s="180" t="s">
        <v>23</v>
      </c>
      <c r="AR411" s="180" t="s">
        <v>23</v>
      </c>
      <c r="AS411" s="180" t="s">
        <v>1914</v>
      </c>
      <c r="AT411" s="20" t="s">
        <v>22</v>
      </c>
      <c r="AU411" s="201" t="s">
        <v>22</v>
      </c>
      <c r="AV411" s="30" t="s">
        <v>22</v>
      </c>
      <c r="AW411" s="20" t="s">
        <v>22</v>
      </c>
      <c r="AX411" s="180">
        <v>20</v>
      </c>
      <c r="AY411" s="58" t="s">
        <v>2967</v>
      </c>
      <c r="AZ411" s="20" t="str">
        <f t="shared" si="563"/>
        <v>60.9</v>
      </c>
      <c r="BA411" s="20" t="str">
        <f t="shared" si="564"/>
        <v>47.6</v>
      </c>
      <c r="BB411" s="20" t="str">
        <f t="shared" si="565"/>
        <v>77.8</v>
      </c>
      <c r="BC411" s="180">
        <v>20</v>
      </c>
      <c r="BD411" s="58" t="s">
        <v>3024</v>
      </c>
      <c r="BE411" s="20" t="str">
        <f t="shared" si="566"/>
        <v>173,457.2</v>
      </c>
      <c r="BF411" s="20" t="str">
        <f t="shared" si="567"/>
        <v>82,634.2</v>
      </c>
      <c r="BG411" s="20" t="str">
        <f t="shared" si="568"/>
        <v>364,103.6</v>
      </c>
      <c r="BH411" s="20" t="s">
        <v>22</v>
      </c>
      <c r="BI411" s="25" t="s">
        <v>22</v>
      </c>
      <c r="CD411" s="160"/>
      <c r="CH411" s="160"/>
      <c r="CV411" s="110"/>
      <c r="CZ411" s="110"/>
    </row>
    <row r="412" spans="1:105" s="180" customFormat="1">
      <c r="A412" s="107" t="s">
        <v>2933</v>
      </c>
      <c r="L412" s="110"/>
      <c r="N412" s="207"/>
      <c r="Z412" s="111"/>
      <c r="AE412" s="110"/>
      <c r="AI412" s="110"/>
      <c r="AJ412" s="180" t="s">
        <v>27</v>
      </c>
      <c r="AK412" s="180" t="s">
        <v>2945</v>
      </c>
      <c r="AL412" s="180">
        <v>1</v>
      </c>
      <c r="AM412" s="151" t="s">
        <v>344</v>
      </c>
      <c r="AN412" s="180" t="s">
        <v>2968</v>
      </c>
      <c r="AO412" s="20" t="s">
        <v>2533</v>
      </c>
      <c r="AP412" s="20" t="s">
        <v>2534</v>
      </c>
      <c r="AQ412" s="180" t="s">
        <v>23</v>
      </c>
      <c r="AR412" s="180" t="s">
        <v>23</v>
      </c>
      <c r="AS412" s="180" t="s">
        <v>1914</v>
      </c>
      <c r="AT412" s="17" t="s">
        <v>62</v>
      </c>
      <c r="AU412" s="86" t="s">
        <v>2969</v>
      </c>
      <c r="AV412" s="20" t="str">
        <f t="shared" ref="AV412:AV429" si="569">MID(LEFT(AU412,FIND(" (",AU412)-1),FIND("/",AU412)+1,LEN(AU412))</f>
        <v>20</v>
      </c>
      <c r="AW412" s="202" t="str">
        <f t="shared" ref="AW412:AW429" si="570">MID(LEFT(AU412,FIND("%",AU412)-1),FIND("(",AU412)+1,LEN(AU412))</f>
        <v>20</v>
      </c>
      <c r="AX412" s="180">
        <v>20</v>
      </c>
      <c r="AY412" s="58" t="s">
        <v>2970</v>
      </c>
      <c r="AZ412" s="180" t="str">
        <f t="shared" si="563"/>
        <v>5.2</v>
      </c>
      <c r="BA412" s="180" t="str">
        <f t="shared" si="564"/>
        <v>4.8</v>
      </c>
      <c r="BB412" s="180" t="str">
        <f t="shared" si="565"/>
        <v>5.6</v>
      </c>
      <c r="BC412" s="180">
        <v>20</v>
      </c>
      <c r="BD412" s="58" t="s">
        <v>2971</v>
      </c>
      <c r="BE412" s="20" t="str">
        <f t="shared" si="566"/>
        <v>7.2</v>
      </c>
      <c r="BF412" s="20" t="str">
        <f t="shared" si="567"/>
        <v>5.3</v>
      </c>
      <c r="BG412" s="20" t="str">
        <f t="shared" si="568"/>
        <v>9.7</v>
      </c>
      <c r="BH412" s="20" t="s">
        <v>22</v>
      </c>
      <c r="BI412" s="25" t="s">
        <v>22</v>
      </c>
      <c r="CD412" s="160"/>
      <c r="CH412" s="160"/>
      <c r="CV412" s="110"/>
      <c r="CZ412" s="110"/>
    </row>
    <row r="413" spans="1:105" s="20" customFormat="1">
      <c r="A413" s="107" t="s">
        <v>2933</v>
      </c>
      <c r="L413" s="25"/>
      <c r="N413" s="200"/>
      <c r="Z413" s="33"/>
      <c r="AE413" s="25"/>
      <c r="AI413" s="25"/>
      <c r="AJ413" s="180" t="s">
        <v>27</v>
      </c>
      <c r="AK413" s="180" t="s">
        <v>2950</v>
      </c>
      <c r="AL413" s="20">
        <v>2</v>
      </c>
      <c r="AM413" s="151" t="s">
        <v>344</v>
      </c>
      <c r="AN413" s="180" t="s">
        <v>2968</v>
      </c>
      <c r="AO413" s="20" t="s">
        <v>2533</v>
      </c>
      <c r="AP413" s="20" t="s">
        <v>2534</v>
      </c>
      <c r="AQ413" s="180" t="s">
        <v>23</v>
      </c>
      <c r="AR413" s="180" t="s">
        <v>23</v>
      </c>
      <c r="AS413" s="180" t="s">
        <v>1914</v>
      </c>
      <c r="AT413" s="17" t="s">
        <v>62</v>
      </c>
      <c r="AU413" s="86" t="s">
        <v>2972</v>
      </c>
      <c r="AV413" s="20" t="str">
        <f t="shared" si="569"/>
        <v>20</v>
      </c>
      <c r="AW413" s="202" t="str">
        <f t="shared" si="570"/>
        <v>70</v>
      </c>
      <c r="AX413" s="180">
        <v>20</v>
      </c>
      <c r="AY413" s="58" t="s">
        <v>2970</v>
      </c>
      <c r="AZ413" s="180" t="str">
        <f t="shared" si="563"/>
        <v>5.2</v>
      </c>
      <c r="BA413" s="180" t="str">
        <f t="shared" si="564"/>
        <v>4.8</v>
      </c>
      <c r="BB413" s="180" t="str">
        <f t="shared" si="565"/>
        <v>5.6</v>
      </c>
      <c r="BC413" s="20">
        <v>20</v>
      </c>
      <c r="BD413" s="58" t="s">
        <v>2973</v>
      </c>
      <c r="BE413" s="20" t="str">
        <f t="shared" si="566"/>
        <v>56.6</v>
      </c>
      <c r="BF413" s="20" t="str">
        <f t="shared" si="567"/>
        <v>26.8</v>
      </c>
      <c r="BG413" s="20" t="str">
        <f t="shared" si="568"/>
        <v>119.5</v>
      </c>
      <c r="BH413" s="20" t="s">
        <v>22</v>
      </c>
      <c r="BI413" s="25" t="s">
        <v>22</v>
      </c>
      <c r="CD413" s="155"/>
      <c r="CH413" s="155"/>
      <c r="CV413" s="25"/>
      <c r="CZ413" s="25"/>
    </row>
    <row r="414" spans="1:105" s="20" customFormat="1">
      <c r="A414" s="107" t="s">
        <v>2933</v>
      </c>
      <c r="L414" s="25"/>
      <c r="N414" s="200"/>
      <c r="Z414" s="33"/>
      <c r="AE414" s="25"/>
      <c r="AI414" s="25"/>
      <c r="AJ414" s="180" t="s">
        <v>27</v>
      </c>
      <c r="AK414" s="180" t="s">
        <v>2952</v>
      </c>
      <c r="AL414" s="20">
        <v>3</v>
      </c>
      <c r="AM414" s="151" t="s">
        <v>344</v>
      </c>
      <c r="AN414" s="180" t="s">
        <v>2968</v>
      </c>
      <c r="AO414" s="20" t="s">
        <v>2533</v>
      </c>
      <c r="AP414" s="20" t="s">
        <v>2534</v>
      </c>
      <c r="AQ414" s="180" t="s">
        <v>23</v>
      </c>
      <c r="AR414" s="180" t="s">
        <v>23</v>
      </c>
      <c r="AS414" s="180" t="s">
        <v>1914</v>
      </c>
      <c r="AT414" s="17" t="s">
        <v>62</v>
      </c>
      <c r="AU414" s="86" t="s">
        <v>963</v>
      </c>
      <c r="AV414" s="20" t="str">
        <f t="shared" si="569"/>
        <v>19</v>
      </c>
      <c r="AW414" s="202" t="str">
        <f t="shared" si="570"/>
        <v>100</v>
      </c>
      <c r="AX414" s="180">
        <v>20</v>
      </c>
      <c r="AY414" s="58" t="s">
        <v>2765</v>
      </c>
      <c r="AZ414" s="180" t="str">
        <f t="shared" si="563"/>
        <v>5.0</v>
      </c>
      <c r="BA414" s="180" t="str">
        <f t="shared" si="564"/>
        <v>5.0</v>
      </c>
      <c r="BB414" s="180" t="str">
        <f t="shared" si="565"/>
        <v>5.0</v>
      </c>
      <c r="BC414" s="20">
        <v>19</v>
      </c>
      <c r="BD414" s="58" t="s">
        <v>2974</v>
      </c>
      <c r="BE414" s="20" t="str">
        <f t="shared" si="566"/>
        <v>811.3</v>
      </c>
      <c r="BF414" s="20" t="str">
        <f t="shared" si="567"/>
        <v>496.0</v>
      </c>
      <c r="BG414" s="20" t="str">
        <f t="shared" si="568"/>
        <v>1,327</v>
      </c>
      <c r="BH414" s="20" t="s">
        <v>22</v>
      </c>
      <c r="BI414" s="25" t="s">
        <v>22</v>
      </c>
      <c r="CD414" s="155"/>
      <c r="CH414" s="155"/>
      <c r="CV414" s="25"/>
      <c r="CZ414" s="25"/>
    </row>
    <row r="415" spans="1:105" s="20" customFormat="1">
      <c r="A415" s="107" t="s">
        <v>2933</v>
      </c>
      <c r="L415" s="25"/>
      <c r="N415" s="200"/>
      <c r="Z415" s="33"/>
      <c r="AE415" s="25"/>
      <c r="AI415" s="25"/>
      <c r="AJ415" s="180" t="s">
        <v>27</v>
      </c>
      <c r="AK415" s="180" t="s">
        <v>2955</v>
      </c>
      <c r="AL415" s="20">
        <v>4</v>
      </c>
      <c r="AM415" s="151" t="s">
        <v>344</v>
      </c>
      <c r="AN415" s="180" t="s">
        <v>2968</v>
      </c>
      <c r="AO415" s="20" t="s">
        <v>2533</v>
      </c>
      <c r="AP415" s="20" t="s">
        <v>2534</v>
      </c>
      <c r="AQ415" s="180" t="s">
        <v>23</v>
      </c>
      <c r="AR415" s="180" t="s">
        <v>23</v>
      </c>
      <c r="AS415" s="180" t="s">
        <v>1914</v>
      </c>
      <c r="AT415" s="17" t="s">
        <v>62</v>
      </c>
      <c r="AU415" s="86" t="s">
        <v>2975</v>
      </c>
      <c r="AV415" s="20" t="str">
        <f t="shared" si="569"/>
        <v>20</v>
      </c>
      <c r="AW415" s="202" t="str">
        <f t="shared" si="570"/>
        <v>55</v>
      </c>
      <c r="AX415" s="180">
        <v>20</v>
      </c>
      <c r="AY415" s="58" t="s">
        <v>2976</v>
      </c>
      <c r="AZ415" s="180" t="str">
        <f t="shared" si="563"/>
        <v>5.5</v>
      </c>
      <c r="BA415" s="180" t="str">
        <f t="shared" si="564"/>
        <v>4.9</v>
      </c>
      <c r="BB415" s="180" t="str">
        <f t="shared" si="565"/>
        <v>6.2</v>
      </c>
      <c r="BC415" s="20">
        <v>20</v>
      </c>
      <c r="BD415" s="58" t="s">
        <v>2977</v>
      </c>
      <c r="BE415" s="20" t="str">
        <f t="shared" si="566"/>
        <v>27.3</v>
      </c>
      <c r="BF415" s="20" t="str">
        <f t="shared" si="567"/>
        <v>13.1</v>
      </c>
      <c r="BG415" s="20" t="str">
        <f t="shared" si="568"/>
        <v>57.2</v>
      </c>
      <c r="BH415" s="20" t="s">
        <v>22</v>
      </c>
      <c r="BI415" s="25" t="s">
        <v>22</v>
      </c>
      <c r="CD415" s="155"/>
      <c r="CH415" s="155"/>
      <c r="CV415" s="25"/>
      <c r="CZ415" s="25"/>
    </row>
    <row r="416" spans="1:105" s="20" customFormat="1">
      <c r="A416" s="107" t="s">
        <v>2933</v>
      </c>
      <c r="L416" s="25"/>
      <c r="N416" s="200"/>
      <c r="Z416" s="33"/>
      <c r="AE416" s="25"/>
      <c r="AI416" s="25"/>
      <c r="AJ416" s="180" t="s">
        <v>27</v>
      </c>
      <c r="AK416" s="180" t="s">
        <v>2957</v>
      </c>
      <c r="AL416" s="20">
        <v>5</v>
      </c>
      <c r="AM416" s="151" t="s">
        <v>344</v>
      </c>
      <c r="AN416" s="180" t="s">
        <v>2968</v>
      </c>
      <c r="AO416" s="20" t="s">
        <v>2533</v>
      </c>
      <c r="AP416" s="20" t="s">
        <v>2534</v>
      </c>
      <c r="AQ416" s="180" t="s">
        <v>23</v>
      </c>
      <c r="AR416" s="180" t="s">
        <v>23</v>
      </c>
      <c r="AS416" s="180" t="s">
        <v>1914</v>
      </c>
      <c r="AT416" s="17" t="s">
        <v>62</v>
      </c>
      <c r="AU416" s="86" t="s">
        <v>348</v>
      </c>
      <c r="AV416" s="20" t="str">
        <f t="shared" si="569"/>
        <v>20</v>
      </c>
      <c r="AW416" s="202" t="str">
        <f t="shared" si="570"/>
        <v>100</v>
      </c>
      <c r="AX416" s="180">
        <v>20</v>
      </c>
      <c r="AY416" s="58" t="s">
        <v>2970</v>
      </c>
      <c r="AZ416" s="180" t="str">
        <f t="shared" si="563"/>
        <v>5.2</v>
      </c>
      <c r="BA416" s="180" t="str">
        <f t="shared" si="564"/>
        <v>4.8</v>
      </c>
      <c r="BB416" s="180" t="str">
        <f t="shared" si="565"/>
        <v>5.6</v>
      </c>
      <c r="BC416" s="20">
        <v>20</v>
      </c>
      <c r="BD416" s="58" t="s">
        <v>2978</v>
      </c>
      <c r="BE416" s="20" t="str">
        <f t="shared" si="566"/>
        <v>157.3</v>
      </c>
      <c r="BF416" s="20" t="str">
        <f t="shared" si="567"/>
        <v>84.3</v>
      </c>
      <c r="BG416" s="20" t="str">
        <f t="shared" si="568"/>
        <v>293.4</v>
      </c>
      <c r="BH416" s="20" t="s">
        <v>22</v>
      </c>
      <c r="BI416" s="25" t="s">
        <v>22</v>
      </c>
      <c r="CD416" s="155"/>
      <c r="CH416" s="155"/>
      <c r="CV416" s="25"/>
      <c r="CZ416" s="25"/>
    </row>
    <row r="417" spans="1:104" s="20" customFormat="1">
      <c r="A417" s="107" t="s">
        <v>2933</v>
      </c>
      <c r="L417" s="25"/>
      <c r="N417" s="200"/>
      <c r="Z417" s="25"/>
      <c r="AE417" s="25"/>
      <c r="AI417" s="25"/>
      <c r="AJ417" s="180" t="s">
        <v>27</v>
      </c>
      <c r="AK417" s="180" t="s">
        <v>2960</v>
      </c>
      <c r="AL417" s="20">
        <v>6</v>
      </c>
      <c r="AM417" s="151" t="s">
        <v>344</v>
      </c>
      <c r="AN417" s="180" t="s">
        <v>2968</v>
      </c>
      <c r="AO417" s="20" t="s">
        <v>2533</v>
      </c>
      <c r="AP417" s="20" t="s">
        <v>2534</v>
      </c>
      <c r="AQ417" s="180" t="s">
        <v>23</v>
      </c>
      <c r="AR417" s="180" t="s">
        <v>23</v>
      </c>
      <c r="AS417" s="180" t="s">
        <v>1914</v>
      </c>
      <c r="AT417" s="17" t="s">
        <v>62</v>
      </c>
      <c r="AU417" s="86" t="s">
        <v>348</v>
      </c>
      <c r="AV417" s="20" t="str">
        <f t="shared" si="569"/>
        <v>20</v>
      </c>
      <c r="AW417" s="202" t="str">
        <f t="shared" si="570"/>
        <v>100</v>
      </c>
      <c r="AX417" s="180">
        <v>20</v>
      </c>
      <c r="AY417" s="58" t="s">
        <v>2979</v>
      </c>
      <c r="AZ417" s="180" t="str">
        <f t="shared" si="563"/>
        <v>5.4</v>
      </c>
      <c r="BA417" s="180" t="str">
        <f t="shared" si="564"/>
        <v>4.9</v>
      </c>
      <c r="BB417" s="180" t="str">
        <f t="shared" si="565"/>
        <v>5.9</v>
      </c>
      <c r="BC417" s="20">
        <v>20</v>
      </c>
      <c r="BD417" s="58" t="s">
        <v>2980</v>
      </c>
      <c r="BE417" s="20" t="str">
        <f t="shared" si="566"/>
        <v>1,325</v>
      </c>
      <c r="BF417" s="20" t="str">
        <f t="shared" si="567"/>
        <v>962.6</v>
      </c>
      <c r="BG417" s="20" t="str">
        <f t="shared" si="568"/>
        <v>1,824</v>
      </c>
      <c r="BH417" s="20" t="s">
        <v>22</v>
      </c>
      <c r="BI417" s="25" t="s">
        <v>22</v>
      </c>
      <c r="CD417" s="155"/>
      <c r="CH417" s="155"/>
      <c r="CV417" s="25"/>
      <c r="CZ417" s="25"/>
    </row>
    <row r="418" spans="1:104" s="20" customFormat="1">
      <c r="A418" s="107" t="s">
        <v>2933</v>
      </c>
      <c r="L418" s="25"/>
      <c r="N418" s="200"/>
      <c r="Z418" s="25"/>
      <c r="AE418" s="25"/>
      <c r="AI418" s="25"/>
      <c r="AJ418" s="180" t="s">
        <v>27</v>
      </c>
      <c r="AK418" s="180" t="s">
        <v>2962</v>
      </c>
      <c r="AL418" s="20">
        <v>7</v>
      </c>
      <c r="AM418" s="151" t="s">
        <v>344</v>
      </c>
      <c r="AN418" s="180" t="s">
        <v>2968</v>
      </c>
      <c r="AO418" s="20" t="s">
        <v>2533</v>
      </c>
      <c r="AP418" s="20" t="s">
        <v>2534</v>
      </c>
      <c r="AQ418" s="180" t="s">
        <v>23</v>
      </c>
      <c r="AR418" s="180" t="s">
        <v>23</v>
      </c>
      <c r="AS418" s="180" t="s">
        <v>1914</v>
      </c>
      <c r="AT418" s="17" t="s">
        <v>62</v>
      </c>
      <c r="AU418" s="86" t="s">
        <v>362</v>
      </c>
      <c r="AV418" s="20" t="str">
        <f t="shared" si="569"/>
        <v>20</v>
      </c>
      <c r="AW418" s="202" t="str">
        <f t="shared" si="570"/>
        <v>60</v>
      </c>
      <c r="AX418" s="180">
        <v>20</v>
      </c>
      <c r="AY418" s="58" t="s">
        <v>2970</v>
      </c>
      <c r="AZ418" s="180" t="str">
        <f t="shared" si="563"/>
        <v>5.2</v>
      </c>
      <c r="BA418" s="180" t="str">
        <f t="shared" si="564"/>
        <v>4.8</v>
      </c>
      <c r="BB418" s="180" t="str">
        <f t="shared" si="565"/>
        <v>5.6</v>
      </c>
      <c r="BC418" s="20">
        <v>20</v>
      </c>
      <c r="BD418" s="58" t="s">
        <v>2981</v>
      </c>
      <c r="BE418" s="20" t="str">
        <f t="shared" si="566"/>
        <v>33.6</v>
      </c>
      <c r="BF418" s="20" t="str">
        <f t="shared" si="567"/>
        <v>14.7</v>
      </c>
      <c r="BG418" s="20" t="str">
        <f t="shared" si="568"/>
        <v>77.1</v>
      </c>
      <c r="BH418" s="20" t="s">
        <v>22</v>
      </c>
      <c r="BI418" s="25" t="s">
        <v>22</v>
      </c>
      <c r="CD418" s="155"/>
      <c r="CH418" s="155"/>
      <c r="CV418" s="25"/>
      <c r="CZ418" s="25"/>
    </row>
    <row r="419" spans="1:104" s="20" customFormat="1">
      <c r="A419" s="107" t="s">
        <v>2933</v>
      </c>
      <c r="L419" s="25"/>
      <c r="N419" s="200"/>
      <c r="Z419" s="25"/>
      <c r="AE419" s="25"/>
      <c r="AI419" s="25"/>
      <c r="AJ419" s="180" t="s">
        <v>27</v>
      </c>
      <c r="AK419" s="180" t="s">
        <v>2964</v>
      </c>
      <c r="AL419" s="20">
        <v>8</v>
      </c>
      <c r="AM419" s="151" t="s">
        <v>344</v>
      </c>
      <c r="AN419" s="180" t="s">
        <v>2968</v>
      </c>
      <c r="AO419" s="20" t="s">
        <v>2533</v>
      </c>
      <c r="AP419" s="20" t="s">
        <v>2534</v>
      </c>
      <c r="AQ419" s="180" t="s">
        <v>23</v>
      </c>
      <c r="AR419" s="180" t="s">
        <v>23</v>
      </c>
      <c r="AS419" s="180" t="s">
        <v>1914</v>
      </c>
      <c r="AT419" s="17" t="s">
        <v>62</v>
      </c>
      <c r="AU419" s="86" t="s">
        <v>2982</v>
      </c>
      <c r="AV419" s="20" t="str">
        <f t="shared" si="569"/>
        <v>18</v>
      </c>
      <c r="AW419" s="202" t="str">
        <f t="shared" si="570"/>
        <v>94</v>
      </c>
      <c r="AX419" s="180">
        <v>20</v>
      </c>
      <c r="AY419" s="58" t="s">
        <v>2970</v>
      </c>
      <c r="AZ419" s="180" t="str">
        <f t="shared" si="563"/>
        <v>5.2</v>
      </c>
      <c r="BA419" s="180" t="str">
        <f t="shared" si="564"/>
        <v>4.8</v>
      </c>
      <c r="BB419" s="180" t="str">
        <f t="shared" si="565"/>
        <v>5.6</v>
      </c>
      <c r="BC419" s="20">
        <v>19</v>
      </c>
      <c r="BD419" s="58" t="s">
        <v>2983</v>
      </c>
      <c r="BE419" s="20" t="str">
        <f t="shared" si="566"/>
        <v>156.9</v>
      </c>
      <c r="BF419" s="20" t="str">
        <f t="shared" si="567"/>
        <v>74.6</v>
      </c>
      <c r="BG419" s="20" t="str">
        <f t="shared" si="568"/>
        <v>330.3</v>
      </c>
      <c r="BH419" s="20" t="s">
        <v>22</v>
      </c>
      <c r="BI419" s="25" t="s">
        <v>22</v>
      </c>
      <c r="CD419" s="155"/>
      <c r="CH419" s="155"/>
      <c r="CV419" s="25"/>
      <c r="CZ419" s="25"/>
    </row>
    <row r="420" spans="1:104" s="20" customFormat="1">
      <c r="A420" s="107" t="s">
        <v>2933</v>
      </c>
      <c r="L420" s="25"/>
      <c r="N420" s="200"/>
      <c r="Z420" s="25"/>
      <c r="AE420" s="25"/>
      <c r="AI420" s="25"/>
      <c r="AJ420" s="180" t="s">
        <v>27</v>
      </c>
      <c r="AK420" s="180" t="s">
        <v>2966</v>
      </c>
      <c r="AL420" s="20">
        <v>9</v>
      </c>
      <c r="AM420" s="151" t="s">
        <v>344</v>
      </c>
      <c r="AN420" s="180" t="s">
        <v>2968</v>
      </c>
      <c r="AO420" s="20" t="s">
        <v>2533</v>
      </c>
      <c r="AP420" s="20" t="s">
        <v>2534</v>
      </c>
      <c r="AQ420" s="180" t="s">
        <v>23</v>
      </c>
      <c r="AR420" s="180" t="s">
        <v>23</v>
      </c>
      <c r="AS420" s="180" t="s">
        <v>1914</v>
      </c>
      <c r="AT420" s="17" t="s">
        <v>62</v>
      </c>
      <c r="AU420" s="86" t="s">
        <v>348</v>
      </c>
      <c r="AV420" s="20" t="str">
        <f t="shared" si="569"/>
        <v>20</v>
      </c>
      <c r="AW420" s="202" t="str">
        <f t="shared" si="570"/>
        <v>100</v>
      </c>
      <c r="AX420" s="180">
        <v>20</v>
      </c>
      <c r="AY420" s="58" t="s">
        <v>2984</v>
      </c>
      <c r="AZ420" s="180" t="str">
        <f t="shared" si="563"/>
        <v>5.4</v>
      </c>
      <c r="BA420" s="180" t="str">
        <f t="shared" si="564"/>
        <v>4.6</v>
      </c>
      <c r="BB420" s="180" t="str">
        <f t="shared" si="565"/>
        <v>6.2</v>
      </c>
      <c r="BC420" s="20">
        <v>20</v>
      </c>
      <c r="BD420" s="58" t="s">
        <v>2985</v>
      </c>
      <c r="BE420" s="20" t="str">
        <f t="shared" si="566"/>
        <v>937.0</v>
      </c>
      <c r="BF420" s="20" t="str">
        <f t="shared" si="567"/>
        <v>592.4</v>
      </c>
      <c r="BG420" s="20" t="str">
        <f t="shared" si="568"/>
        <v>1,482</v>
      </c>
      <c r="BH420" s="20" t="s">
        <v>22</v>
      </c>
      <c r="BI420" s="25" t="s">
        <v>22</v>
      </c>
      <c r="CD420" s="155"/>
      <c r="CH420" s="155"/>
      <c r="CV420" s="25"/>
      <c r="CZ420" s="25"/>
    </row>
    <row r="421" spans="1:104" s="20" customFormat="1">
      <c r="A421" s="107" t="s">
        <v>2933</v>
      </c>
      <c r="L421" s="25"/>
      <c r="N421" s="200"/>
      <c r="Z421" s="25"/>
      <c r="AE421" s="25"/>
      <c r="AI421" s="25"/>
      <c r="AJ421" s="180" t="s">
        <v>27</v>
      </c>
      <c r="AK421" s="180" t="s">
        <v>2945</v>
      </c>
      <c r="AL421" s="20">
        <v>1</v>
      </c>
      <c r="AM421" s="151" t="s">
        <v>55</v>
      </c>
      <c r="AN421" s="180" t="s">
        <v>95</v>
      </c>
      <c r="AO421" s="20" t="s">
        <v>2533</v>
      </c>
      <c r="AP421" s="20" t="s">
        <v>2534</v>
      </c>
      <c r="AQ421" s="180" t="s">
        <v>23</v>
      </c>
      <c r="AR421" s="180" t="s">
        <v>23</v>
      </c>
      <c r="AS421" s="180" t="s">
        <v>1914</v>
      </c>
      <c r="AT421" s="17" t="s">
        <v>62</v>
      </c>
      <c r="AU421" s="86" t="s">
        <v>2986</v>
      </c>
      <c r="AV421" s="20" t="str">
        <f t="shared" si="569"/>
        <v>20</v>
      </c>
      <c r="AW421" s="202" t="str">
        <f t="shared" si="570"/>
        <v>10</v>
      </c>
      <c r="AX421" s="180">
        <v>20</v>
      </c>
      <c r="AY421" s="58" t="s">
        <v>2765</v>
      </c>
      <c r="AZ421" s="180" t="str">
        <f t="shared" si="563"/>
        <v>5.0</v>
      </c>
      <c r="BA421" s="180" t="str">
        <f t="shared" si="564"/>
        <v>5.0</v>
      </c>
      <c r="BB421" s="180" t="str">
        <f t="shared" si="565"/>
        <v>5.0</v>
      </c>
      <c r="BC421" s="20">
        <v>20</v>
      </c>
      <c r="BD421" s="58" t="s">
        <v>3025</v>
      </c>
      <c r="BE421" s="20" t="str">
        <f t="shared" si="566"/>
        <v>7.9</v>
      </c>
      <c r="BF421" s="20" t="str">
        <f t="shared" si="567"/>
        <v>4.5</v>
      </c>
      <c r="BG421" s="20" t="str">
        <f t="shared" si="568"/>
        <v>13.2</v>
      </c>
      <c r="BH421" s="20" t="s">
        <v>22</v>
      </c>
      <c r="BI421" s="25" t="s">
        <v>22</v>
      </c>
      <c r="CD421" s="155"/>
      <c r="CH421" s="155"/>
      <c r="CV421" s="25"/>
      <c r="CZ421" s="25"/>
    </row>
    <row r="422" spans="1:104" s="20" customFormat="1">
      <c r="A422" s="107" t="s">
        <v>2933</v>
      </c>
      <c r="L422" s="25"/>
      <c r="N422" s="200"/>
      <c r="Z422" s="25"/>
      <c r="AE422" s="25"/>
      <c r="AI422" s="25"/>
      <c r="AJ422" s="180" t="s">
        <v>27</v>
      </c>
      <c r="AK422" s="180" t="s">
        <v>2950</v>
      </c>
      <c r="AL422" s="20">
        <v>2</v>
      </c>
      <c r="AM422" s="31" t="s">
        <v>55</v>
      </c>
      <c r="AN422" s="20" t="s">
        <v>95</v>
      </c>
      <c r="AO422" s="20" t="s">
        <v>2533</v>
      </c>
      <c r="AP422" s="20" t="s">
        <v>2534</v>
      </c>
      <c r="AQ422" s="180" t="s">
        <v>23</v>
      </c>
      <c r="AR422" s="180" t="s">
        <v>23</v>
      </c>
      <c r="AS422" s="180" t="s">
        <v>1914</v>
      </c>
      <c r="AT422" s="17" t="s">
        <v>62</v>
      </c>
      <c r="AU422" s="86" t="s">
        <v>2987</v>
      </c>
      <c r="AV422" s="20" t="str">
        <f t="shared" si="569"/>
        <v>19</v>
      </c>
      <c r="AW422" s="202" t="str">
        <f t="shared" si="570"/>
        <v>63</v>
      </c>
      <c r="AX422" s="180">
        <v>20</v>
      </c>
      <c r="AY422" s="58" t="s">
        <v>2765</v>
      </c>
      <c r="AZ422" s="180" t="str">
        <f t="shared" si="563"/>
        <v>5.0</v>
      </c>
      <c r="BA422" s="180" t="str">
        <f t="shared" si="564"/>
        <v>5.0</v>
      </c>
      <c r="BB422" s="180" t="str">
        <f t="shared" si="565"/>
        <v>5.0</v>
      </c>
      <c r="BC422" s="20">
        <v>19</v>
      </c>
      <c r="BD422" s="58" t="s">
        <v>3026</v>
      </c>
      <c r="BE422" s="20" t="str">
        <f t="shared" si="566"/>
        <v>71.3</v>
      </c>
      <c r="BF422" s="20" t="str">
        <f t="shared" si="567"/>
        <v>42.0</v>
      </c>
      <c r="BG422" s="20" t="str">
        <f t="shared" si="568"/>
        <v>121.2</v>
      </c>
      <c r="BH422" s="20" t="s">
        <v>22</v>
      </c>
      <c r="BI422" s="25" t="s">
        <v>22</v>
      </c>
      <c r="CD422" s="155"/>
      <c r="CH422" s="155"/>
      <c r="CV422" s="25"/>
      <c r="CZ422" s="25"/>
    </row>
    <row r="423" spans="1:104" s="20" customFormat="1">
      <c r="A423" s="107" t="s">
        <v>2933</v>
      </c>
      <c r="L423" s="25"/>
      <c r="N423" s="200"/>
      <c r="Z423" s="25"/>
      <c r="AE423" s="25"/>
      <c r="AI423" s="25"/>
      <c r="AJ423" s="180" t="s">
        <v>27</v>
      </c>
      <c r="AK423" s="180" t="s">
        <v>2952</v>
      </c>
      <c r="AL423" s="20">
        <v>3</v>
      </c>
      <c r="AM423" s="31" t="s">
        <v>55</v>
      </c>
      <c r="AN423" s="20" t="s">
        <v>95</v>
      </c>
      <c r="AO423" s="20" t="s">
        <v>2533</v>
      </c>
      <c r="AP423" s="20" t="s">
        <v>2534</v>
      </c>
      <c r="AQ423" s="180" t="s">
        <v>23</v>
      </c>
      <c r="AR423" s="180" t="s">
        <v>23</v>
      </c>
      <c r="AS423" s="180" t="s">
        <v>1914</v>
      </c>
      <c r="AT423" s="17" t="s">
        <v>62</v>
      </c>
      <c r="AU423" s="86" t="s">
        <v>2356</v>
      </c>
      <c r="AV423" s="20" t="str">
        <f t="shared" si="569"/>
        <v>18</v>
      </c>
      <c r="AW423" s="202" t="str">
        <f t="shared" si="570"/>
        <v>100</v>
      </c>
      <c r="AX423" s="180">
        <v>20</v>
      </c>
      <c r="AY423" s="58" t="s">
        <v>2765</v>
      </c>
      <c r="AZ423" s="180" t="str">
        <f t="shared" si="563"/>
        <v>5.0</v>
      </c>
      <c r="BA423" s="180" t="str">
        <f t="shared" si="564"/>
        <v>5.0</v>
      </c>
      <c r="BB423" s="180" t="str">
        <f t="shared" si="565"/>
        <v>5.0</v>
      </c>
      <c r="BC423" s="20">
        <v>18</v>
      </c>
      <c r="BD423" s="58" t="s">
        <v>2988</v>
      </c>
      <c r="BE423" s="20" t="str">
        <f t="shared" si="566"/>
        <v>2,118.3</v>
      </c>
      <c r="BF423" s="20" t="str">
        <f t="shared" si="567"/>
        <v>1,228.7</v>
      </c>
      <c r="BG423" s="20" t="str">
        <f t="shared" si="568"/>
        <v>3,651.9</v>
      </c>
      <c r="BH423" s="20" t="s">
        <v>22</v>
      </c>
      <c r="BI423" s="25" t="s">
        <v>22</v>
      </c>
      <c r="CD423" s="155"/>
      <c r="CH423" s="155"/>
      <c r="CV423" s="25"/>
      <c r="CZ423" s="25"/>
    </row>
    <row r="424" spans="1:104" s="20" customFormat="1">
      <c r="A424" s="107" t="s">
        <v>2933</v>
      </c>
      <c r="L424" s="25"/>
      <c r="N424" s="200"/>
      <c r="Z424" s="25"/>
      <c r="AE424" s="25"/>
      <c r="AI424" s="25"/>
      <c r="AJ424" s="180" t="s">
        <v>27</v>
      </c>
      <c r="AK424" s="180" t="s">
        <v>2955</v>
      </c>
      <c r="AL424" s="20">
        <v>4</v>
      </c>
      <c r="AM424" s="31" t="s">
        <v>55</v>
      </c>
      <c r="AN424" s="20" t="s">
        <v>95</v>
      </c>
      <c r="AO424" s="20" t="s">
        <v>2533</v>
      </c>
      <c r="AP424" s="20" t="s">
        <v>2534</v>
      </c>
      <c r="AQ424" s="180" t="s">
        <v>23</v>
      </c>
      <c r="AR424" s="180" t="s">
        <v>23</v>
      </c>
      <c r="AS424" s="180" t="s">
        <v>1914</v>
      </c>
      <c r="AT424" s="17" t="s">
        <v>62</v>
      </c>
      <c r="AU424" s="86" t="s">
        <v>2969</v>
      </c>
      <c r="AV424" s="20" t="str">
        <f t="shared" si="569"/>
        <v>20</v>
      </c>
      <c r="AW424" s="202" t="str">
        <f t="shared" si="570"/>
        <v>20</v>
      </c>
      <c r="AX424" s="180">
        <v>20</v>
      </c>
      <c r="AY424" s="58" t="s">
        <v>2765</v>
      </c>
      <c r="AZ424" s="180" t="str">
        <f t="shared" si="563"/>
        <v>5.0</v>
      </c>
      <c r="BA424" s="180" t="str">
        <f t="shared" si="564"/>
        <v>5.0</v>
      </c>
      <c r="BB424" s="180" t="str">
        <f t="shared" si="565"/>
        <v>5.0</v>
      </c>
      <c r="BC424" s="20">
        <v>20</v>
      </c>
      <c r="BD424" s="58" t="s">
        <v>3027</v>
      </c>
      <c r="BE424" s="20" t="str">
        <f t="shared" si="566"/>
        <v>9.8</v>
      </c>
      <c r="BF424" s="20" t="str">
        <f t="shared" si="567"/>
        <v>5.9</v>
      </c>
      <c r="BG424" s="20" t="str">
        <f t="shared" si="568"/>
        <v>16.5</v>
      </c>
      <c r="BH424" s="20" t="s">
        <v>22</v>
      </c>
      <c r="BI424" s="25" t="s">
        <v>22</v>
      </c>
      <c r="CD424" s="155"/>
      <c r="CH424" s="155"/>
      <c r="CV424" s="25"/>
      <c r="CZ424" s="25"/>
    </row>
    <row r="425" spans="1:104" s="20" customFormat="1">
      <c r="A425" s="107" t="s">
        <v>2933</v>
      </c>
      <c r="L425" s="25"/>
      <c r="N425" s="200"/>
      <c r="Z425" s="33"/>
      <c r="AE425" s="25"/>
      <c r="AI425" s="25"/>
      <c r="AJ425" s="180" t="s">
        <v>27</v>
      </c>
      <c r="AK425" s="180" t="s">
        <v>2957</v>
      </c>
      <c r="AL425" s="20">
        <v>5</v>
      </c>
      <c r="AM425" s="31" t="s">
        <v>55</v>
      </c>
      <c r="AN425" s="20" t="s">
        <v>95</v>
      </c>
      <c r="AO425" s="20" t="s">
        <v>2533</v>
      </c>
      <c r="AP425" s="20" t="s">
        <v>2534</v>
      </c>
      <c r="AQ425" s="180" t="s">
        <v>23</v>
      </c>
      <c r="AR425" s="180" t="s">
        <v>23</v>
      </c>
      <c r="AS425" s="180" t="s">
        <v>1914</v>
      </c>
      <c r="AT425" s="17" t="s">
        <v>62</v>
      </c>
      <c r="AU425" s="86" t="s">
        <v>962</v>
      </c>
      <c r="AV425" s="20" t="str">
        <f t="shared" si="569"/>
        <v>19</v>
      </c>
      <c r="AW425" s="202" t="str">
        <f t="shared" si="570"/>
        <v>74</v>
      </c>
      <c r="AX425" s="180">
        <v>20</v>
      </c>
      <c r="AY425" s="58" t="s">
        <v>2765</v>
      </c>
      <c r="AZ425" s="180" t="str">
        <f t="shared" si="563"/>
        <v>5.0</v>
      </c>
      <c r="BA425" s="180" t="str">
        <f t="shared" si="564"/>
        <v>5.0</v>
      </c>
      <c r="BB425" s="180" t="str">
        <f t="shared" si="565"/>
        <v>5.0</v>
      </c>
      <c r="BC425" s="20">
        <v>19</v>
      </c>
      <c r="BD425" s="58" t="s">
        <v>3028</v>
      </c>
      <c r="BE425" s="20" t="str">
        <f t="shared" si="566"/>
        <v>112.2</v>
      </c>
      <c r="BF425" s="20" t="str">
        <f t="shared" si="567"/>
        <v>66.0</v>
      </c>
      <c r="BG425" s="20" t="str">
        <f t="shared" si="568"/>
        <v>190.6</v>
      </c>
      <c r="BH425" s="20" t="s">
        <v>22</v>
      </c>
      <c r="BI425" s="25" t="s">
        <v>22</v>
      </c>
      <c r="CD425" s="155"/>
      <c r="CH425" s="155"/>
      <c r="CV425" s="25"/>
      <c r="CZ425" s="25"/>
    </row>
    <row r="426" spans="1:104" s="20" customFormat="1">
      <c r="A426" s="107" t="s">
        <v>2933</v>
      </c>
      <c r="L426" s="25"/>
      <c r="N426" s="200"/>
      <c r="Z426" s="33"/>
      <c r="AE426" s="25"/>
      <c r="AI426" s="25"/>
      <c r="AJ426" s="180" t="s">
        <v>27</v>
      </c>
      <c r="AK426" s="180" t="s">
        <v>2960</v>
      </c>
      <c r="AL426" s="20">
        <v>6</v>
      </c>
      <c r="AM426" s="31" t="s">
        <v>55</v>
      </c>
      <c r="AN426" s="20" t="s">
        <v>95</v>
      </c>
      <c r="AO426" s="20" t="s">
        <v>2533</v>
      </c>
      <c r="AP426" s="20" t="s">
        <v>2534</v>
      </c>
      <c r="AQ426" s="180" t="s">
        <v>23</v>
      </c>
      <c r="AR426" s="180" t="s">
        <v>23</v>
      </c>
      <c r="AS426" s="180" t="s">
        <v>1914</v>
      </c>
      <c r="AT426" s="17" t="s">
        <v>62</v>
      </c>
      <c r="AU426" s="86" t="s">
        <v>348</v>
      </c>
      <c r="AV426" s="20" t="str">
        <f t="shared" si="569"/>
        <v>20</v>
      </c>
      <c r="AW426" s="202" t="str">
        <f t="shared" si="570"/>
        <v>100</v>
      </c>
      <c r="AX426" s="180">
        <v>20</v>
      </c>
      <c r="AY426" s="58" t="s">
        <v>2765</v>
      </c>
      <c r="AZ426" s="180" t="str">
        <f t="shared" si="563"/>
        <v>5.0</v>
      </c>
      <c r="BA426" s="180" t="str">
        <f t="shared" si="564"/>
        <v>5.0</v>
      </c>
      <c r="BB426" s="180" t="str">
        <f t="shared" si="565"/>
        <v>5.0</v>
      </c>
      <c r="BC426" s="20">
        <v>19</v>
      </c>
      <c r="BD426" s="58" t="s">
        <v>3029</v>
      </c>
      <c r="BE426" s="20" t="str">
        <f t="shared" si="566"/>
        <v>1,883.8</v>
      </c>
      <c r="BF426" s="20" t="str">
        <f t="shared" si="567"/>
        <v>1,123.7</v>
      </c>
      <c r="BG426" s="20" t="str">
        <f t="shared" si="568"/>
        <v>3,158.1</v>
      </c>
      <c r="BH426" s="20" t="s">
        <v>22</v>
      </c>
      <c r="BI426" s="25" t="s">
        <v>22</v>
      </c>
      <c r="CD426" s="155"/>
      <c r="CH426" s="155"/>
      <c r="CV426" s="25"/>
      <c r="CZ426" s="25"/>
    </row>
    <row r="427" spans="1:104" s="20" customFormat="1">
      <c r="A427" s="107" t="s">
        <v>2933</v>
      </c>
      <c r="L427" s="25"/>
      <c r="N427" s="200"/>
      <c r="Z427" s="33"/>
      <c r="AE427" s="25"/>
      <c r="AI427" s="25"/>
      <c r="AJ427" s="180" t="s">
        <v>27</v>
      </c>
      <c r="AK427" s="180" t="s">
        <v>2962</v>
      </c>
      <c r="AL427" s="20">
        <v>7</v>
      </c>
      <c r="AM427" s="31" t="s">
        <v>55</v>
      </c>
      <c r="AN427" s="20" t="s">
        <v>95</v>
      </c>
      <c r="AO427" s="20" t="s">
        <v>2533</v>
      </c>
      <c r="AP427" s="20" t="s">
        <v>2534</v>
      </c>
      <c r="AQ427" s="180" t="s">
        <v>23</v>
      </c>
      <c r="AR427" s="180" t="s">
        <v>23</v>
      </c>
      <c r="AS427" s="180" t="s">
        <v>1914</v>
      </c>
      <c r="AT427" s="17" t="s">
        <v>62</v>
      </c>
      <c r="AU427" s="86" t="s">
        <v>354</v>
      </c>
      <c r="AV427" s="20" t="str">
        <f t="shared" si="569"/>
        <v>20</v>
      </c>
      <c r="AW427" s="202" t="str">
        <f t="shared" si="570"/>
        <v>25</v>
      </c>
      <c r="AX427" s="180">
        <v>20</v>
      </c>
      <c r="AY427" s="58" t="s">
        <v>2765</v>
      </c>
      <c r="AZ427" s="180" t="str">
        <f t="shared" si="563"/>
        <v>5.0</v>
      </c>
      <c r="BA427" s="180" t="str">
        <f t="shared" si="564"/>
        <v>5.0</v>
      </c>
      <c r="BB427" s="180" t="str">
        <f t="shared" si="565"/>
        <v>5.0</v>
      </c>
      <c r="BC427" s="20">
        <v>20</v>
      </c>
      <c r="BD427" s="58" t="s">
        <v>3030</v>
      </c>
      <c r="BE427" s="20" t="str">
        <f t="shared" si="566"/>
        <v>11.2</v>
      </c>
      <c r="BF427" s="20" t="str">
        <f t="shared" si="567"/>
        <v>6.7</v>
      </c>
      <c r="BG427" s="20" t="str">
        <f t="shared" si="568"/>
        <v>18.7</v>
      </c>
      <c r="BH427" s="20" t="s">
        <v>22</v>
      </c>
      <c r="BI427" s="25" t="s">
        <v>22</v>
      </c>
      <c r="CD427" s="155"/>
      <c r="CH427" s="155"/>
      <c r="CV427" s="25"/>
      <c r="CZ427" s="25"/>
    </row>
    <row r="428" spans="1:104" s="20" customFormat="1">
      <c r="A428" s="107" t="s">
        <v>2933</v>
      </c>
      <c r="L428" s="25"/>
      <c r="N428" s="200"/>
      <c r="Z428" s="33"/>
      <c r="AE428" s="25"/>
      <c r="AI428" s="25"/>
      <c r="AJ428" s="180" t="s">
        <v>27</v>
      </c>
      <c r="AK428" s="180" t="s">
        <v>2964</v>
      </c>
      <c r="AL428" s="20">
        <v>8</v>
      </c>
      <c r="AM428" s="31" t="s">
        <v>55</v>
      </c>
      <c r="AN428" s="20" t="s">
        <v>95</v>
      </c>
      <c r="AO428" s="20" t="s">
        <v>2533</v>
      </c>
      <c r="AP428" s="20" t="s">
        <v>2534</v>
      </c>
      <c r="AQ428" s="180" t="s">
        <v>23</v>
      </c>
      <c r="AR428" s="180" t="s">
        <v>23</v>
      </c>
      <c r="AS428" s="180" t="s">
        <v>1914</v>
      </c>
      <c r="AT428" s="17" t="s">
        <v>62</v>
      </c>
      <c r="AU428" s="86" t="s">
        <v>2989</v>
      </c>
      <c r="AV428" s="20" t="str">
        <f t="shared" si="569"/>
        <v>16</v>
      </c>
      <c r="AW428" s="202" t="str">
        <f t="shared" si="570"/>
        <v>75</v>
      </c>
      <c r="AX428" s="180">
        <v>20</v>
      </c>
      <c r="AY428" s="58" t="s">
        <v>2765</v>
      </c>
      <c r="AZ428" s="180" t="str">
        <f t="shared" si="563"/>
        <v>5.0</v>
      </c>
      <c r="BA428" s="180" t="str">
        <f t="shared" si="564"/>
        <v>5.0</v>
      </c>
      <c r="BB428" s="180" t="str">
        <f t="shared" si="565"/>
        <v>5.0</v>
      </c>
      <c r="BC428" s="20">
        <v>16</v>
      </c>
      <c r="BD428" s="58" t="s">
        <v>3031</v>
      </c>
      <c r="BE428" s="20" t="str">
        <f t="shared" si="566"/>
        <v>118.1</v>
      </c>
      <c r="BF428" s="20" t="str">
        <f t="shared" si="567"/>
        <v>66.3</v>
      </c>
      <c r="BG428" s="20" t="str">
        <f t="shared" si="568"/>
        <v>210.5</v>
      </c>
      <c r="BH428" s="20" t="s">
        <v>22</v>
      </c>
      <c r="BI428" s="25" t="s">
        <v>22</v>
      </c>
      <c r="CD428" s="155"/>
      <c r="CH428" s="155"/>
      <c r="CV428" s="25"/>
      <c r="CZ428" s="25"/>
    </row>
    <row r="429" spans="1:104" s="20" customFormat="1">
      <c r="A429" s="107" t="s">
        <v>2933</v>
      </c>
      <c r="L429" s="25"/>
      <c r="N429" s="200"/>
      <c r="Z429" s="33"/>
      <c r="AE429" s="25"/>
      <c r="AI429" s="25"/>
      <c r="AJ429" s="180" t="s">
        <v>27</v>
      </c>
      <c r="AK429" s="180" t="s">
        <v>2966</v>
      </c>
      <c r="AL429" s="20">
        <v>9</v>
      </c>
      <c r="AM429" s="31" t="s">
        <v>55</v>
      </c>
      <c r="AN429" s="20" t="s">
        <v>95</v>
      </c>
      <c r="AO429" s="20" t="s">
        <v>2533</v>
      </c>
      <c r="AP429" s="20" t="s">
        <v>2534</v>
      </c>
      <c r="AQ429" s="180" t="s">
        <v>23</v>
      </c>
      <c r="AR429" s="180" t="s">
        <v>23</v>
      </c>
      <c r="AS429" s="180" t="s">
        <v>1914</v>
      </c>
      <c r="AT429" s="17" t="s">
        <v>62</v>
      </c>
      <c r="AU429" s="86" t="s">
        <v>348</v>
      </c>
      <c r="AV429" s="20" t="str">
        <f t="shared" si="569"/>
        <v>20</v>
      </c>
      <c r="AW429" s="202" t="str">
        <f t="shared" si="570"/>
        <v>100</v>
      </c>
      <c r="AX429" s="180">
        <v>20</v>
      </c>
      <c r="AY429" s="58" t="s">
        <v>2765</v>
      </c>
      <c r="AZ429" s="180" t="str">
        <f t="shared" si="563"/>
        <v>5.0</v>
      </c>
      <c r="BA429" s="180" t="str">
        <f t="shared" si="564"/>
        <v>5.0</v>
      </c>
      <c r="BB429" s="180" t="str">
        <f t="shared" si="565"/>
        <v>5.0</v>
      </c>
      <c r="BC429" s="20">
        <v>20</v>
      </c>
      <c r="BD429" s="58" t="s">
        <v>3032</v>
      </c>
      <c r="BE429" s="20" t="str">
        <f t="shared" si="566"/>
        <v>1,200.9</v>
      </c>
      <c r="BF429" s="20" t="str">
        <f t="shared" si="567"/>
        <v>716.3</v>
      </c>
      <c r="BG429" s="20" t="str">
        <f t="shared" si="568"/>
        <v>2,013.2</v>
      </c>
      <c r="BH429" s="20" t="s">
        <v>22</v>
      </c>
      <c r="BI429" s="25" t="s">
        <v>22</v>
      </c>
      <c r="CD429" s="155"/>
      <c r="CH429" s="155"/>
      <c r="CV429" s="25"/>
      <c r="CZ429" s="25"/>
    </row>
    <row r="430" spans="1:104" s="20" customFormat="1">
      <c r="A430" s="107" t="s">
        <v>2933</v>
      </c>
      <c r="L430" s="25"/>
      <c r="N430" s="200"/>
      <c r="Z430" s="25"/>
      <c r="AE430" s="25"/>
      <c r="AI430" s="25"/>
      <c r="AJ430" s="20" t="s">
        <v>60</v>
      </c>
      <c r="AK430" s="180" t="s">
        <v>2945</v>
      </c>
      <c r="AL430" s="20">
        <v>1</v>
      </c>
      <c r="AM430" s="17" t="s">
        <v>2244</v>
      </c>
      <c r="AN430" s="20" t="s">
        <v>555</v>
      </c>
      <c r="AO430" s="20" t="s">
        <v>2990</v>
      </c>
      <c r="AP430" s="20" t="s">
        <v>2991</v>
      </c>
      <c r="AQ430" s="180" t="s">
        <v>23</v>
      </c>
      <c r="AR430" s="180" t="s">
        <v>23</v>
      </c>
      <c r="AS430" s="180" t="s">
        <v>1914</v>
      </c>
      <c r="AT430" s="20" t="s">
        <v>22</v>
      </c>
      <c r="AU430" s="201" t="s">
        <v>22</v>
      </c>
      <c r="AV430" s="30" t="s">
        <v>22</v>
      </c>
      <c r="AW430" s="20" t="s">
        <v>22</v>
      </c>
      <c r="AX430" s="180" t="s">
        <v>2992</v>
      </c>
      <c r="AY430" s="58" t="s">
        <v>2993</v>
      </c>
      <c r="AZ430" s="214">
        <v>1</v>
      </c>
      <c r="BA430" s="214">
        <v>1</v>
      </c>
      <c r="BB430" s="214">
        <v>1</v>
      </c>
      <c r="BC430" s="20">
        <v>20</v>
      </c>
      <c r="BD430" s="58" t="s">
        <v>2994</v>
      </c>
      <c r="BE430" s="20" t="str">
        <f t="shared" si="566"/>
        <v>8.5</v>
      </c>
      <c r="BF430" s="214">
        <v>1</v>
      </c>
      <c r="BG430" s="20" t="str">
        <f t="shared" si="568"/>
        <v>49.0</v>
      </c>
      <c r="BH430" s="20" t="s">
        <v>22</v>
      </c>
      <c r="BI430" s="25" t="s">
        <v>22</v>
      </c>
      <c r="CD430" s="155"/>
      <c r="CH430" s="155"/>
      <c r="CV430" s="25"/>
      <c r="CZ430" s="25"/>
    </row>
    <row r="431" spans="1:104" s="20" customFormat="1">
      <c r="A431" s="107" t="s">
        <v>2933</v>
      </c>
      <c r="L431" s="25"/>
      <c r="N431" s="200"/>
      <c r="Z431" s="25"/>
      <c r="AE431" s="25"/>
      <c r="AI431" s="25"/>
      <c r="AJ431" s="20" t="s">
        <v>60</v>
      </c>
      <c r="AK431" s="180" t="s">
        <v>2950</v>
      </c>
      <c r="AL431" s="20">
        <v>2</v>
      </c>
      <c r="AM431" s="17" t="s">
        <v>2244</v>
      </c>
      <c r="AN431" s="20" t="s">
        <v>555</v>
      </c>
      <c r="AO431" s="20" t="s">
        <v>2990</v>
      </c>
      <c r="AP431" s="20" t="s">
        <v>2991</v>
      </c>
      <c r="AQ431" s="180" t="s">
        <v>23</v>
      </c>
      <c r="AR431" s="180" t="s">
        <v>23</v>
      </c>
      <c r="AS431" s="180" t="s">
        <v>1914</v>
      </c>
      <c r="AT431" s="20" t="s">
        <v>22</v>
      </c>
      <c r="AU431" s="201" t="s">
        <v>22</v>
      </c>
      <c r="AV431" s="30" t="s">
        <v>22</v>
      </c>
      <c r="AW431" s="20" t="s">
        <v>22</v>
      </c>
      <c r="AX431" s="180" t="s">
        <v>2992</v>
      </c>
      <c r="AY431" s="58" t="s">
        <v>2993</v>
      </c>
      <c r="AZ431" s="214">
        <v>1</v>
      </c>
      <c r="BA431" s="214">
        <v>1</v>
      </c>
      <c r="BB431" s="214">
        <v>1</v>
      </c>
      <c r="BC431" s="20">
        <v>20</v>
      </c>
      <c r="BD431" s="58" t="s">
        <v>2995</v>
      </c>
      <c r="BE431" s="20" t="str">
        <f t="shared" si="566"/>
        <v>49.0</v>
      </c>
      <c r="BF431" s="20" t="str">
        <f t="shared" si="567"/>
        <v>25.0</v>
      </c>
      <c r="BG431" s="20" t="str">
        <f t="shared" si="568"/>
        <v>88.0</v>
      </c>
      <c r="BH431" s="20" t="s">
        <v>22</v>
      </c>
      <c r="BI431" s="25" t="s">
        <v>22</v>
      </c>
      <c r="CD431" s="155"/>
      <c r="CH431" s="155"/>
      <c r="CV431" s="25"/>
      <c r="CZ431" s="25"/>
    </row>
    <row r="432" spans="1:104" s="20" customFormat="1">
      <c r="A432" s="107" t="s">
        <v>2933</v>
      </c>
      <c r="L432" s="25"/>
      <c r="N432" s="200"/>
      <c r="Z432" s="25"/>
      <c r="AE432" s="25"/>
      <c r="AI432" s="25"/>
      <c r="AJ432" s="20" t="s">
        <v>60</v>
      </c>
      <c r="AK432" s="180" t="s">
        <v>2952</v>
      </c>
      <c r="AL432" s="20">
        <v>3</v>
      </c>
      <c r="AM432" s="17" t="s">
        <v>2244</v>
      </c>
      <c r="AN432" s="20" t="s">
        <v>555</v>
      </c>
      <c r="AO432" s="20" t="s">
        <v>2990</v>
      </c>
      <c r="AP432" s="20" t="s">
        <v>2991</v>
      </c>
      <c r="AQ432" s="180" t="s">
        <v>23</v>
      </c>
      <c r="AR432" s="180" t="s">
        <v>23</v>
      </c>
      <c r="AS432" s="180" t="s">
        <v>1914</v>
      </c>
      <c r="AT432" s="20" t="s">
        <v>22</v>
      </c>
      <c r="AU432" s="201" t="s">
        <v>22</v>
      </c>
      <c r="AV432" s="30" t="s">
        <v>22</v>
      </c>
      <c r="AW432" s="20" t="s">
        <v>22</v>
      </c>
      <c r="AX432" s="180" t="s">
        <v>2992</v>
      </c>
      <c r="AY432" s="58" t="s">
        <v>2993</v>
      </c>
      <c r="AZ432" s="214">
        <v>1</v>
      </c>
      <c r="BA432" s="214">
        <v>1</v>
      </c>
      <c r="BB432" s="214">
        <v>1</v>
      </c>
      <c r="BC432" s="20">
        <v>19</v>
      </c>
      <c r="BD432" s="58" t="s">
        <v>2996</v>
      </c>
      <c r="BE432" s="20" t="str">
        <f t="shared" si="566"/>
        <v>628.0</v>
      </c>
      <c r="BF432" s="20" t="str">
        <f t="shared" si="567"/>
        <v>476.0</v>
      </c>
      <c r="BG432" s="20" t="str">
        <f t="shared" si="568"/>
        <v>862.0</v>
      </c>
      <c r="BH432" s="20" t="s">
        <v>22</v>
      </c>
      <c r="BI432" s="25" t="s">
        <v>22</v>
      </c>
      <c r="CD432" s="155"/>
      <c r="CH432" s="155"/>
      <c r="CV432" s="25"/>
      <c r="CZ432" s="25"/>
    </row>
    <row r="433" spans="1:104" s="20" customFormat="1">
      <c r="A433" s="107" t="s">
        <v>2933</v>
      </c>
      <c r="L433" s="25"/>
      <c r="N433" s="200"/>
      <c r="Z433" s="25"/>
      <c r="AE433" s="25"/>
      <c r="AI433" s="25"/>
      <c r="AJ433" s="20" t="s">
        <v>60</v>
      </c>
      <c r="AK433" s="180" t="s">
        <v>2955</v>
      </c>
      <c r="AL433" s="20">
        <v>4</v>
      </c>
      <c r="AM433" s="17" t="s">
        <v>2244</v>
      </c>
      <c r="AN433" s="20" t="s">
        <v>555</v>
      </c>
      <c r="AO433" s="20" t="s">
        <v>2990</v>
      </c>
      <c r="AP433" s="20" t="s">
        <v>2991</v>
      </c>
      <c r="AQ433" s="180" t="s">
        <v>23</v>
      </c>
      <c r="AR433" s="180" t="s">
        <v>23</v>
      </c>
      <c r="AS433" s="180" t="s">
        <v>1914</v>
      </c>
      <c r="AT433" s="20" t="s">
        <v>22</v>
      </c>
      <c r="AU433" s="201" t="s">
        <v>22</v>
      </c>
      <c r="AV433" s="30" t="s">
        <v>22</v>
      </c>
      <c r="AW433" s="20" t="s">
        <v>22</v>
      </c>
      <c r="AX433" s="180" t="s">
        <v>2992</v>
      </c>
      <c r="AY433" s="58" t="s">
        <v>2993</v>
      </c>
      <c r="AZ433" s="214">
        <v>1</v>
      </c>
      <c r="BA433" s="214">
        <v>1</v>
      </c>
      <c r="BB433" s="214">
        <v>1</v>
      </c>
      <c r="BC433" s="20">
        <v>18</v>
      </c>
      <c r="BD433" s="58" t="s">
        <v>2997</v>
      </c>
      <c r="BE433" s="20" t="str">
        <f t="shared" si="566"/>
        <v>21.0</v>
      </c>
      <c r="BF433" s="20" t="str">
        <f t="shared" si="567"/>
        <v>3.0</v>
      </c>
      <c r="BG433" s="20" t="str">
        <f t="shared" si="568"/>
        <v>45.0</v>
      </c>
      <c r="BH433" s="20" t="s">
        <v>22</v>
      </c>
      <c r="BI433" s="25" t="s">
        <v>22</v>
      </c>
      <c r="CD433" s="155"/>
      <c r="CH433" s="155"/>
      <c r="CV433" s="25"/>
      <c r="CZ433" s="25"/>
    </row>
    <row r="434" spans="1:104" s="20" customFormat="1">
      <c r="A434" s="107" t="s">
        <v>2933</v>
      </c>
      <c r="L434" s="25"/>
      <c r="N434" s="200"/>
      <c r="Z434" s="33"/>
      <c r="AE434" s="25"/>
      <c r="AI434" s="25"/>
      <c r="AJ434" s="20" t="s">
        <v>60</v>
      </c>
      <c r="AK434" s="180" t="s">
        <v>2957</v>
      </c>
      <c r="AL434" s="20">
        <v>5</v>
      </c>
      <c r="AM434" s="17" t="s">
        <v>2244</v>
      </c>
      <c r="AN434" s="20" t="s">
        <v>555</v>
      </c>
      <c r="AO434" s="20" t="s">
        <v>2990</v>
      </c>
      <c r="AP434" s="20" t="s">
        <v>2991</v>
      </c>
      <c r="AQ434" s="180" t="s">
        <v>23</v>
      </c>
      <c r="AR434" s="180" t="s">
        <v>23</v>
      </c>
      <c r="AS434" s="180" t="s">
        <v>1914</v>
      </c>
      <c r="AT434" s="20" t="s">
        <v>22</v>
      </c>
      <c r="AU434" s="201" t="s">
        <v>22</v>
      </c>
      <c r="AV434" s="30" t="s">
        <v>22</v>
      </c>
      <c r="AW434" s="20" t="s">
        <v>22</v>
      </c>
      <c r="AX434" s="180" t="s">
        <v>2992</v>
      </c>
      <c r="AY434" s="58" t="s">
        <v>2993</v>
      </c>
      <c r="AZ434" s="214">
        <v>1</v>
      </c>
      <c r="BA434" s="214">
        <v>1</v>
      </c>
      <c r="BB434" s="214">
        <v>1</v>
      </c>
      <c r="BC434" s="20">
        <v>19</v>
      </c>
      <c r="BD434" s="58" t="s">
        <v>2998</v>
      </c>
      <c r="BE434" s="20" t="str">
        <f t="shared" si="566"/>
        <v>61.0</v>
      </c>
      <c r="BF434" s="20" t="str">
        <f t="shared" si="567"/>
        <v>28.0</v>
      </c>
      <c r="BG434" s="20" t="str">
        <f t="shared" si="568"/>
        <v>100.0</v>
      </c>
      <c r="BH434" s="20" t="s">
        <v>22</v>
      </c>
      <c r="BI434" s="25" t="s">
        <v>22</v>
      </c>
      <c r="CD434" s="155"/>
      <c r="CH434" s="155"/>
      <c r="CV434" s="25"/>
      <c r="CZ434" s="25"/>
    </row>
    <row r="435" spans="1:104" s="20" customFormat="1">
      <c r="A435" s="107" t="s">
        <v>2933</v>
      </c>
      <c r="L435" s="25"/>
      <c r="N435" s="200"/>
      <c r="Z435" s="33"/>
      <c r="AE435" s="25"/>
      <c r="AI435" s="25"/>
      <c r="AJ435" s="20" t="s">
        <v>60</v>
      </c>
      <c r="AK435" s="180" t="s">
        <v>2960</v>
      </c>
      <c r="AL435" s="20">
        <v>6</v>
      </c>
      <c r="AM435" s="17" t="s">
        <v>2244</v>
      </c>
      <c r="AN435" s="20" t="s">
        <v>555</v>
      </c>
      <c r="AO435" s="20" t="s">
        <v>2990</v>
      </c>
      <c r="AP435" s="20" t="s">
        <v>2991</v>
      </c>
      <c r="AQ435" s="180" t="s">
        <v>23</v>
      </c>
      <c r="AR435" s="180" t="s">
        <v>23</v>
      </c>
      <c r="AS435" s="180" t="s">
        <v>1914</v>
      </c>
      <c r="AT435" s="20" t="s">
        <v>22</v>
      </c>
      <c r="AU435" s="201" t="s">
        <v>22</v>
      </c>
      <c r="AV435" s="30" t="s">
        <v>22</v>
      </c>
      <c r="AW435" s="20" t="s">
        <v>22</v>
      </c>
      <c r="AX435" s="180" t="s">
        <v>2992</v>
      </c>
      <c r="AY435" s="58" t="s">
        <v>2993</v>
      </c>
      <c r="AZ435" s="214">
        <v>1</v>
      </c>
      <c r="BA435" s="214">
        <v>1</v>
      </c>
      <c r="BB435" s="214">
        <v>1</v>
      </c>
      <c r="BC435" s="20">
        <v>19</v>
      </c>
      <c r="BD435" s="58" t="s">
        <v>2999</v>
      </c>
      <c r="BE435" s="20" t="str">
        <f t="shared" si="566"/>
        <v>305.0</v>
      </c>
      <c r="BF435" s="20" t="str">
        <f t="shared" si="567"/>
        <v>160.0</v>
      </c>
      <c r="BG435" s="20" t="str">
        <f t="shared" si="568"/>
        <v>623.0</v>
      </c>
      <c r="BH435" s="20" t="s">
        <v>22</v>
      </c>
      <c r="BI435" s="25" t="s">
        <v>22</v>
      </c>
      <c r="CD435" s="155"/>
      <c r="CH435" s="155"/>
      <c r="CV435" s="25"/>
      <c r="CZ435" s="25"/>
    </row>
    <row r="436" spans="1:104" s="20" customFormat="1">
      <c r="A436" s="107" t="s">
        <v>2933</v>
      </c>
      <c r="L436" s="25"/>
      <c r="N436" s="200"/>
      <c r="Z436" s="33"/>
      <c r="AE436" s="25"/>
      <c r="AI436" s="25"/>
      <c r="AJ436" s="20" t="s">
        <v>60</v>
      </c>
      <c r="AK436" s="180" t="s">
        <v>2962</v>
      </c>
      <c r="AL436" s="20">
        <v>7</v>
      </c>
      <c r="AM436" s="17" t="s">
        <v>2244</v>
      </c>
      <c r="AN436" s="20" t="s">
        <v>555</v>
      </c>
      <c r="AO436" s="20" t="s">
        <v>2990</v>
      </c>
      <c r="AP436" s="20" t="s">
        <v>2991</v>
      </c>
      <c r="AQ436" s="180" t="s">
        <v>23</v>
      </c>
      <c r="AR436" s="180" t="s">
        <v>23</v>
      </c>
      <c r="AS436" s="180" t="s">
        <v>1914</v>
      </c>
      <c r="AT436" s="20" t="s">
        <v>22</v>
      </c>
      <c r="AU436" s="201" t="s">
        <v>22</v>
      </c>
      <c r="AV436" s="30" t="s">
        <v>22</v>
      </c>
      <c r="AW436" s="20" t="s">
        <v>22</v>
      </c>
      <c r="AX436" s="180" t="s">
        <v>2992</v>
      </c>
      <c r="AY436" s="58" t="s">
        <v>2993</v>
      </c>
      <c r="AZ436" s="214">
        <v>1</v>
      </c>
      <c r="BA436" s="214">
        <v>1</v>
      </c>
      <c r="BB436" s="214">
        <v>1</v>
      </c>
      <c r="BC436" s="20">
        <v>20</v>
      </c>
      <c r="BD436" s="58" t="s">
        <v>3000</v>
      </c>
      <c r="BE436" s="20" t="str">
        <f t="shared" si="566"/>
        <v>24.0</v>
      </c>
      <c r="BF436" s="20" t="str">
        <f t="shared" si="567"/>
        <v>2.0</v>
      </c>
      <c r="BG436" s="20" t="str">
        <f t="shared" si="568"/>
        <v>108.0</v>
      </c>
      <c r="BH436" s="20" t="s">
        <v>22</v>
      </c>
      <c r="BI436" s="25" t="s">
        <v>22</v>
      </c>
      <c r="CD436" s="155"/>
      <c r="CH436" s="155"/>
      <c r="CV436" s="25"/>
      <c r="CZ436" s="25"/>
    </row>
    <row r="437" spans="1:104" s="20" customFormat="1">
      <c r="A437" s="107" t="s">
        <v>2933</v>
      </c>
      <c r="L437" s="25"/>
      <c r="N437" s="200"/>
      <c r="Z437" s="33"/>
      <c r="AE437" s="25"/>
      <c r="AI437" s="25"/>
      <c r="AJ437" s="20" t="s">
        <v>60</v>
      </c>
      <c r="AK437" s="180" t="s">
        <v>2964</v>
      </c>
      <c r="AL437" s="20">
        <v>8</v>
      </c>
      <c r="AM437" s="17" t="s">
        <v>2244</v>
      </c>
      <c r="AN437" s="20" t="s">
        <v>555</v>
      </c>
      <c r="AO437" s="20" t="s">
        <v>2990</v>
      </c>
      <c r="AP437" s="20" t="s">
        <v>2991</v>
      </c>
      <c r="AQ437" s="180" t="s">
        <v>23</v>
      </c>
      <c r="AR437" s="180" t="s">
        <v>23</v>
      </c>
      <c r="AS437" s="180" t="s">
        <v>1914</v>
      </c>
      <c r="AT437" s="20" t="s">
        <v>22</v>
      </c>
      <c r="AU437" s="201" t="s">
        <v>22</v>
      </c>
      <c r="AV437" s="30" t="s">
        <v>22</v>
      </c>
      <c r="AW437" s="20" t="s">
        <v>22</v>
      </c>
      <c r="AX437" s="180" t="s">
        <v>2992</v>
      </c>
      <c r="AY437" s="58" t="s">
        <v>2993</v>
      </c>
      <c r="AZ437" s="214">
        <v>1</v>
      </c>
      <c r="BA437" s="214">
        <v>1</v>
      </c>
      <c r="BB437" s="214">
        <v>1</v>
      </c>
      <c r="BC437" s="20">
        <v>18</v>
      </c>
      <c r="BD437" s="58" t="s">
        <v>3001</v>
      </c>
      <c r="BE437" s="20" t="str">
        <f t="shared" si="566"/>
        <v>61.0</v>
      </c>
      <c r="BF437" s="20" t="str">
        <f t="shared" si="567"/>
        <v>34.0</v>
      </c>
      <c r="BG437" s="20" t="str">
        <f t="shared" si="568"/>
        <v>174.0</v>
      </c>
      <c r="BH437" s="20" t="s">
        <v>22</v>
      </c>
      <c r="BI437" s="25" t="s">
        <v>22</v>
      </c>
      <c r="CD437" s="155"/>
      <c r="CH437" s="155"/>
      <c r="CV437" s="25"/>
      <c r="CZ437" s="25"/>
    </row>
    <row r="438" spans="1:104" s="20" customFormat="1">
      <c r="A438" s="107" t="s">
        <v>2933</v>
      </c>
      <c r="L438" s="25"/>
      <c r="N438" s="200"/>
      <c r="Z438" s="33"/>
      <c r="AE438" s="25"/>
      <c r="AI438" s="25"/>
      <c r="AJ438" s="20" t="s">
        <v>60</v>
      </c>
      <c r="AK438" s="180" t="s">
        <v>2966</v>
      </c>
      <c r="AL438" s="20">
        <v>9</v>
      </c>
      <c r="AM438" s="17" t="s">
        <v>2244</v>
      </c>
      <c r="AN438" s="20" t="s">
        <v>555</v>
      </c>
      <c r="AO438" s="20" t="s">
        <v>2990</v>
      </c>
      <c r="AP438" s="20" t="s">
        <v>2991</v>
      </c>
      <c r="AQ438" s="180" t="s">
        <v>23</v>
      </c>
      <c r="AR438" s="180" t="s">
        <v>23</v>
      </c>
      <c r="AS438" s="180" t="s">
        <v>1914</v>
      </c>
      <c r="AT438" s="20" t="s">
        <v>22</v>
      </c>
      <c r="AU438" s="201" t="s">
        <v>22</v>
      </c>
      <c r="AV438" s="30" t="s">
        <v>22</v>
      </c>
      <c r="AW438" s="20" t="s">
        <v>22</v>
      </c>
      <c r="AX438" s="180" t="s">
        <v>2992</v>
      </c>
      <c r="AY438" s="58" t="s">
        <v>2993</v>
      </c>
      <c r="AZ438" s="214">
        <v>1</v>
      </c>
      <c r="BA438" s="214">
        <v>1</v>
      </c>
      <c r="BB438" s="214">
        <v>1</v>
      </c>
      <c r="BC438" s="20">
        <v>20</v>
      </c>
      <c r="BD438" s="58" t="s">
        <v>3002</v>
      </c>
      <c r="BE438" s="20" t="str">
        <f t="shared" si="566"/>
        <v>281.5</v>
      </c>
      <c r="BF438" s="20" t="str">
        <f t="shared" si="567"/>
        <v>167.0</v>
      </c>
      <c r="BG438" s="20" t="str">
        <f t="shared" si="568"/>
        <v>407.0</v>
      </c>
      <c r="BH438" s="20" t="s">
        <v>22</v>
      </c>
      <c r="BI438" s="25" t="s">
        <v>22</v>
      </c>
      <c r="CD438" s="155"/>
      <c r="CH438" s="155"/>
      <c r="CV438" s="25"/>
      <c r="CZ438" s="25"/>
    </row>
    <row r="439" spans="1:104" s="20" customFormat="1">
      <c r="A439" s="107" t="s">
        <v>2933</v>
      </c>
      <c r="L439" s="25"/>
      <c r="N439" s="200"/>
      <c r="Z439" s="25"/>
      <c r="AE439" s="25"/>
      <c r="AI439" s="25"/>
      <c r="AJ439" s="20" t="s">
        <v>60</v>
      </c>
      <c r="AK439" s="180" t="s">
        <v>2945</v>
      </c>
      <c r="AL439" s="20">
        <v>1</v>
      </c>
      <c r="AM439" s="17" t="s">
        <v>2245</v>
      </c>
      <c r="AN439" s="20" t="s">
        <v>555</v>
      </c>
      <c r="AO439" s="20" t="s">
        <v>2990</v>
      </c>
      <c r="AP439" s="20" t="s">
        <v>2991</v>
      </c>
      <c r="AQ439" s="180" t="s">
        <v>23</v>
      </c>
      <c r="AR439" s="180" t="s">
        <v>23</v>
      </c>
      <c r="AS439" s="180" t="s">
        <v>1914</v>
      </c>
      <c r="AT439" s="20" t="s">
        <v>22</v>
      </c>
      <c r="AU439" s="201" t="s">
        <v>22</v>
      </c>
      <c r="AV439" s="30" t="s">
        <v>22</v>
      </c>
      <c r="AW439" s="20" t="s">
        <v>22</v>
      </c>
      <c r="AX439" s="180" t="s">
        <v>3003</v>
      </c>
      <c r="AY439" s="58" t="s">
        <v>3004</v>
      </c>
      <c r="AZ439" s="214">
        <v>1</v>
      </c>
      <c r="BA439" s="214">
        <v>1</v>
      </c>
      <c r="BB439" s="214">
        <v>1</v>
      </c>
      <c r="BC439" s="20">
        <v>19</v>
      </c>
      <c r="BD439" s="58" t="s">
        <v>3005</v>
      </c>
      <c r="BE439" s="20" t="str">
        <f t="shared" si="566"/>
        <v>12.0</v>
      </c>
      <c r="BF439" s="20" t="str">
        <f t="shared" si="567"/>
        <v>7.0</v>
      </c>
      <c r="BG439" s="20" t="str">
        <f t="shared" si="568"/>
        <v>86.0</v>
      </c>
      <c r="BH439" s="20" t="s">
        <v>22</v>
      </c>
      <c r="BI439" s="25" t="s">
        <v>22</v>
      </c>
      <c r="CD439" s="155"/>
      <c r="CH439" s="155"/>
      <c r="CV439" s="25"/>
      <c r="CZ439" s="25"/>
    </row>
    <row r="440" spans="1:104" s="20" customFormat="1">
      <c r="A440" s="107" t="s">
        <v>2933</v>
      </c>
      <c r="L440" s="25"/>
      <c r="N440" s="200"/>
      <c r="Z440" s="25"/>
      <c r="AE440" s="25"/>
      <c r="AI440" s="25"/>
      <c r="AJ440" s="20" t="s">
        <v>60</v>
      </c>
      <c r="AK440" s="180" t="s">
        <v>2950</v>
      </c>
      <c r="AL440" s="20">
        <v>2</v>
      </c>
      <c r="AM440" s="17" t="s">
        <v>2245</v>
      </c>
      <c r="AN440" s="20" t="s">
        <v>555</v>
      </c>
      <c r="AO440" s="20" t="s">
        <v>2990</v>
      </c>
      <c r="AP440" s="20" t="s">
        <v>2991</v>
      </c>
      <c r="AQ440" s="180" t="s">
        <v>23</v>
      </c>
      <c r="AR440" s="180" t="s">
        <v>23</v>
      </c>
      <c r="AS440" s="180" t="s">
        <v>1914</v>
      </c>
      <c r="AT440" s="20" t="s">
        <v>22</v>
      </c>
      <c r="AU440" s="201" t="s">
        <v>22</v>
      </c>
      <c r="AV440" s="30" t="s">
        <v>22</v>
      </c>
      <c r="AW440" s="20" t="s">
        <v>22</v>
      </c>
      <c r="AX440" s="180" t="s">
        <v>3003</v>
      </c>
      <c r="AY440" s="58" t="s">
        <v>3004</v>
      </c>
      <c r="AZ440" s="214">
        <v>1</v>
      </c>
      <c r="BA440" s="214">
        <v>1</v>
      </c>
      <c r="BB440" s="214">
        <v>1</v>
      </c>
      <c r="BC440" s="20">
        <v>20</v>
      </c>
      <c r="BD440" s="58" t="s">
        <v>3006</v>
      </c>
      <c r="BE440" s="20" t="str">
        <f t="shared" si="566"/>
        <v>4.0</v>
      </c>
      <c r="BF440" s="20" t="str">
        <f t="shared" si="567"/>
        <v>2.0</v>
      </c>
      <c r="BG440" s="20" t="str">
        <f t="shared" si="568"/>
        <v>9.0</v>
      </c>
      <c r="BH440" s="20" t="s">
        <v>22</v>
      </c>
      <c r="BI440" s="25" t="s">
        <v>22</v>
      </c>
      <c r="CD440" s="155"/>
      <c r="CH440" s="155"/>
      <c r="CV440" s="25"/>
      <c r="CZ440" s="25"/>
    </row>
    <row r="441" spans="1:104" s="20" customFormat="1">
      <c r="A441" s="107" t="s">
        <v>2933</v>
      </c>
      <c r="L441" s="25"/>
      <c r="N441" s="200"/>
      <c r="Z441" s="25"/>
      <c r="AE441" s="25"/>
      <c r="AI441" s="25"/>
      <c r="AJ441" s="20" t="s">
        <v>60</v>
      </c>
      <c r="AK441" s="180" t="s">
        <v>2952</v>
      </c>
      <c r="AL441" s="20">
        <v>3</v>
      </c>
      <c r="AM441" s="17" t="s">
        <v>2245</v>
      </c>
      <c r="AN441" s="20" t="s">
        <v>555</v>
      </c>
      <c r="AO441" s="20" t="s">
        <v>2990</v>
      </c>
      <c r="AP441" s="20" t="s">
        <v>2991</v>
      </c>
      <c r="AQ441" s="180" t="s">
        <v>23</v>
      </c>
      <c r="AR441" s="180" t="s">
        <v>23</v>
      </c>
      <c r="AS441" s="180" t="s">
        <v>1914</v>
      </c>
      <c r="AT441" s="20" t="s">
        <v>22</v>
      </c>
      <c r="AU441" s="201" t="s">
        <v>22</v>
      </c>
      <c r="AV441" s="30" t="s">
        <v>22</v>
      </c>
      <c r="AW441" s="20" t="s">
        <v>22</v>
      </c>
      <c r="AX441" s="180" t="s">
        <v>3003</v>
      </c>
      <c r="AY441" s="58" t="s">
        <v>3004</v>
      </c>
      <c r="AZ441" s="214">
        <v>1</v>
      </c>
      <c r="BA441" s="214">
        <v>1</v>
      </c>
      <c r="BB441" s="214">
        <v>1</v>
      </c>
      <c r="BC441" s="20">
        <v>19</v>
      </c>
      <c r="BD441" s="58" t="s">
        <v>3007</v>
      </c>
      <c r="BE441" s="20" t="str">
        <f t="shared" si="566"/>
        <v>445.0</v>
      </c>
      <c r="BF441" s="20" t="str">
        <f t="shared" si="567"/>
        <v>343.0</v>
      </c>
      <c r="BG441" s="20" t="str">
        <f t="shared" si="568"/>
        <v>680.0</v>
      </c>
      <c r="BH441" s="20" t="s">
        <v>22</v>
      </c>
      <c r="BI441" s="25" t="s">
        <v>22</v>
      </c>
      <c r="CD441" s="155"/>
      <c r="CH441" s="155"/>
      <c r="CV441" s="25"/>
      <c r="CZ441" s="25"/>
    </row>
    <row r="442" spans="1:104" s="20" customFormat="1">
      <c r="A442" s="107" t="s">
        <v>2933</v>
      </c>
      <c r="L442" s="25"/>
      <c r="N442" s="200"/>
      <c r="Z442" s="25"/>
      <c r="AE442" s="25"/>
      <c r="AI442" s="25"/>
      <c r="AJ442" s="20" t="s">
        <v>60</v>
      </c>
      <c r="AK442" s="180" t="s">
        <v>2955</v>
      </c>
      <c r="AL442" s="20">
        <v>4</v>
      </c>
      <c r="AM442" s="17" t="s">
        <v>2245</v>
      </c>
      <c r="AN442" s="20" t="s">
        <v>555</v>
      </c>
      <c r="AO442" s="20" t="s">
        <v>2990</v>
      </c>
      <c r="AP442" s="20" t="s">
        <v>2991</v>
      </c>
      <c r="AQ442" s="180" t="s">
        <v>23</v>
      </c>
      <c r="AR442" s="180" t="s">
        <v>23</v>
      </c>
      <c r="AS442" s="180" t="s">
        <v>1914</v>
      </c>
      <c r="AT442" s="20" t="s">
        <v>22</v>
      </c>
      <c r="AU442" s="201" t="s">
        <v>22</v>
      </c>
      <c r="AV442" s="30" t="s">
        <v>22</v>
      </c>
      <c r="AW442" s="20" t="s">
        <v>22</v>
      </c>
      <c r="AX442" s="180" t="s">
        <v>3003</v>
      </c>
      <c r="AY442" s="58" t="s">
        <v>3004</v>
      </c>
      <c r="AZ442" s="214">
        <v>1</v>
      </c>
      <c r="BA442" s="214">
        <v>1</v>
      </c>
      <c r="BB442" s="214">
        <v>1</v>
      </c>
      <c r="BC442" s="20">
        <v>18</v>
      </c>
      <c r="BD442" s="58" t="s">
        <v>3008</v>
      </c>
      <c r="BE442" s="20" t="str">
        <f t="shared" si="566"/>
        <v>6.5</v>
      </c>
      <c r="BF442" s="20" t="str">
        <f t="shared" si="567"/>
        <v>1.0</v>
      </c>
      <c r="BG442" s="20" t="str">
        <f t="shared" si="568"/>
        <v>28.0</v>
      </c>
      <c r="BH442" s="20" t="s">
        <v>22</v>
      </c>
      <c r="BI442" s="25" t="s">
        <v>22</v>
      </c>
      <c r="CD442" s="155"/>
      <c r="CH442" s="155"/>
      <c r="CV442" s="25"/>
      <c r="CZ442" s="25"/>
    </row>
    <row r="443" spans="1:104" s="20" customFormat="1">
      <c r="A443" s="107" t="s">
        <v>2933</v>
      </c>
      <c r="L443" s="25"/>
      <c r="N443" s="200"/>
      <c r="Z443" s="33"/>
      <c r="AE443" s="25"/>
      <c r="AI443" s="25"/>
      <c r="AJ443" s="20" t="s">
        <v>60</v>
      </c>
      <c r="AK443" s="180" t="s">
        <v>2957</v>
      </c>
      <c r="AL443" s="20">
        <v>5</v>
      </c>
      <c r="AM443" s="17" t="s">
        <v>2245</v>
      </c>
      <c r="AN443" s="20" t="s">
        <v>555</v>
      </c>
      <c r="AO443" s="20" t="s">
        <v>2990</v>
      </c>
      <c r="AP443" s="20" t="s">
        <v>2991</v>
      </c>
      <c r="AQ443" s="180" t="s">
        <v>23</v>
      </c>
      <c r="AR443" s="180" t="s">
        <v>23</v>
      </c>
      <c r="AS443" s="180" t="s">
        <v>1914</v>
      </c>
      <c r="AT443" s="20" t="s">
        <v>22</v>
      </c>
      <c r="AU443" s="201" t="s">
        <v>22</v>
      </c>
      <c r="AV443" s="30" t="s">
        <v>22</v>
      </c>
      <c r="AW443" s="20" t="s">
        <v>22</v>
      </c>
      <c r="AX443" s="180" t="s">
        <v>3003</v>
      </c>
      <c r="AY443" s="58" t="s">
        <v>3004</v>
      </c>
      <c r="AZ443" s="214">
        <v>1</v>
      </c>
      <c r="BA443" s="214">
        <v>1</v>
      </c>
      <c r="BB443" s="214">
        <v>1</v>
      </c>
      <c r="BC443" s="20">
        <v>19</v>
      </c>
      <c r="BD443" s="58" t="s">
        <v>3009</v>
      </c>
      <c r="BE443" s="20" t="str">
        <f t="shared" si="566"/>
        <v>2.0</v>
      </c>
      <c r="BF443" s="214">
        <v>1</v>
      </c>
      <c r="BG443" s="20" t="str">
        <f t="shared" si="568"/>
        <v>10.0</v>
      </c>
      <c r="BH443" s="20" t="s">
        <v>22</v>
      </c>
      <c r="BI443" s="25" t="s">
        <v>22</v>
      </c>
      <c r="CD443" s="155"/>
      <c r="CH443" s="155"/>
      <c r="CV443" s="25"/>
      <c r="CZ443" s="25"/>
    </row>
    <row r="444" spans="1:104" s="20" customFormat="1">
      <c r="A444" s="107" t="s">
        <v>2933</v>
      </c>
      <c r="L444" s="25"/>
      <c r="N444" s="200"/>
      <c r="Z444" s="33"/>
      <c r="AE444" s="25"/>
      <c r="AI444" s="25"/>
      <c r="AJ444" s="20" t="s">
        <v>60</v>
      </c>
      <c r="AK444" s="180" t="s">
        <v>2960</v>
      </c>
      <c r="AL444" s="20">
        <v>6</v>
      </c>
      <c r="AM444" s="17" t="s">
        <v>2245</v>
      </c>
      <c r="AN444" s="20" t="s">
        <v>555</v>
      </c>
      <c r="AO444" s="20" t="s">
        <v>2990</v>
      </c>
      <c r="AP444" s="20" t="s">
        <v>2991</v>
      </c>
      <c r="AQ444" s="180" t="s">
        <v>23</v>
      </c>
      <c r="AR444" s="180" t="s">
        <v>23</v>
      </c>
      <c r="AS444" s="180" t="s">
        <v>1914</v>
      </c>
      <c r="AT444" s="20" t="s">
        <v>22</v>
      </c>
      <c r="AU444" s="201" t="s">
        <v>22</v>
      </c>
      <c r="AV444" s="30" t="s">
        <v>22</v>
      </c>
      <c r="AW444" s="20" t="s">
        <v>22</v>
      </c>
      <c r="AX444" s="180" t="s">
        <v>3003</v>
      </c>
      <c r="AY444" s="58" t="s">
        <v>3004</v>
      </c>
      <c r="AZ444" s="214">
        <v>1</v>
      </c>
      <c r="BA444" s="214">
        <v>1</v>
      </c>
      <c r="BB444" s="214">
        <v>1</v>
      </c>
      <c r="BC444" s="20">
        <v>19</v>
      </c>
      <c r="BD444" s="58" t="s">
        <v>3010</v>
      </c>
      <c r="BE444" s="20" t="str">
        <f t="shared" si="566"/>
        <v>291.0</v>
      </c>
      <c r="BF444" s="20" t="str">
        <f t="shared" si="567"/>
        <v>200.0</v>
      </c>
      <c r="BG444" s="20" t="str">
        <f t="shared" si="568"/>
        <v>358.0</v>
      </c>
      <c r="BH444" s="20" t="s">
        <v>22</v>
      </c>
      <c r="BI444" s="25" t="s">
        <v>22</v>
      </c>
      <c r="CD444" s="155"/>
      <c r="CH444" s="155"/>
      <c r="CV444" s="25"/>
      <c r="CZ444" s="25"/>
    </row>
    <row r="445" spans="1:104" s="20" customFormat="1">
      <c r="A445" s="107" t="s">
        <v>2933</v>
      </c>
      <c r="L445" s="25"/>
      <c r="N445" s="200"/>
      <c r="Z445" s="33"/>
      <c r="AE445" s="25"/>
      <c r="AI445" s="25"/>
      <c r="AJ445" s="20" t="s">
        <v>60</v>
      </c>
      <c r="AK445" s="180" t="s">
        <v>2962</v>
      </c>
      <c r="AL445" s="20">
        <v>7</v>
      </c>
      <c r="AM445" s="17" t="s">
        <v>2245</v>
      </c>
      <c r="AN445" s="20" t="s">
        <v>555</v>
      </c>
      <c r="AO445" s="20" t="s">
        <v>2990</v>
      </c>
      <c r="AP445" s="20" t="s">
        <v>2991</v>
      </c>
      <c r="AQ445" s="180" t="s">
        <v>23</v>
      </c>
      <c r="AR445" s="180" t="s">
        <v>23</v>
      </c>
      <c r="AS445" s="180" t="s">
        <v>1914</v>
      </c>
      <c r="AT445" s="20" t="s">
        <v>22</v>
      </c>
      <c r="AU445" s="201" t="s">
        <v>22</v>
      </c>
      <c r="AV445" s="30" t="s">
        <v>22</v>
      </c>
      <c r="AW445" s="20" t="s">
        <v>22</v>
      </c>
      <c r="AX445" s="180" t="s">
        <v>3003</v>
      </c>
      <c r="AY445" s="58" t="s">
        <v>3004</v>
      </c>
      <c r="AZ445" s="214">
        <v>1</v>
      </c>
      <c r="BA445" s="214">
        <v>1</v>
      </c>
      <c r="BB445" s="214">
        <v>1</v>
      </c>
      <c r="BC445" s="20">
        <v>18</v>
      </c>
      <c r="BD445" s="58" t="s">
        <v>3011</v>
      </c>
      <c r="BE445" s="20" t="str">
        <f t="shared" si="566"/>
        <v>9.0</v>
      </c>
      <c r="BF445" s="20" t="str">
        <f t="shared" si="567"/>
        <v>2.0</v>
      </c>
      <c r="BG445" s="20" t="str">
        <f t="shared" si="568"/>
        <v>23.0</v>
      </c>
      <c r="BH445" s="20" t="s">
        <v>22</v>
      </c>
      <c r="BI445" s="25" t="s">
        <v>22</v>
      </c>
      <c r="CD445" s="155"/>
      <c r="CH445" s="155"/>
      <c r="CV445" s="25"/>
      <c r="CZ445" s="25"/>
    </row>
    <row r="446" spans="1:104" s="20" customFormat="1">
      <c r="A446" s="107" t="s">
        <v>2933</v>
      </c>
      <c r="L446" s="25"/>
      <c r="N446" s="200"/>
      <c r="Z446" s="33"/>
      <c r="AE446" s="25"/>
      <c r="AI446" s="25"/>
      <c r="AJ446" s="20" t="s">
        <v>60</v>
      </c>
      <c r="AK446" s="180" t="s">
        <v>2964</v>
      </c>
      <c r="AL446" s="20">
        <v>8</v>
      </c>
      <c r="AM446" s="17" t="s">
        <v>2245</v>
      </c>
      <c r="AN446" s="20" t="s">
        <v>555</v>
      </c>
      <c r="AO446" s="20" t="s">
        <v>2990</v>
      </c>
      <c r="AP446" s="20" t="s">
        <v>2991</v>
      </c>
      <c r="AQ446" s="180" t="s">
        <v>23</v>
      </c>
      <c r="AR446" s="180" t="s">
        <v>23</v>
      </c>
      <c r="AS446" s="180" t="s">
        <v>1914</v>
      </c>
      <c r="AT446" s="20" t="s">
        <v>22</v>
      </c>
      <c r="AU446" s="201" t="s">
        <v>22</v>
      </c>
      <c r="AV446" s="30" t="s">
        <v>22</v>
      </c>
      <c r="AW446" s="20" t="s">
        <v>22</v>
      </c>
      <c r="AX446" s="180" t="s">
        <v>3003</v>
      </c>
      <c r="AY446" s="58" t="s">
        <v>3004</v>
      </c>
      <c r="AZ446" s="214">
        <v>1</v>
      </c>
      <c r="BA446" s="214">
        <v>1</v>
      </c>
      <c r="BB446" s="214">
        <v>1</v>
      </c>
      <c r="BC446" s="20">
        <v>19</v>
      </c>
      <c r="BD446" s="58" t="s">
        <v>3012</v>
      </c>
      <c r="BE446" s="20" t="str">
        <f t="shared" si="566"/>
        <v>3.0</v>
      </c>
      <c r="BF446" s="20" t="str">
        <f t="shared" si="567"/>
        <v>2.0</v>
      </c>
      <c r="BG446" s="20" t="str">
        <f t="shared" si="568"/>
        <v>13.0</v>
      </c>
      <c r="BH446" s="20" t="s">
        <v>22</v>
      </c>
      <c r="BI446" s="25" t="s">
        <v>22</v>
      </c>
      <c r="CD446" s="155"/>
      <c r="CH446" s="155"/>
      <c r="CV446" s="25"/>
      <c r="CZ446" s="25"/>
    </row>
    <row r="447" spans="1:104" s="20" customFormat="1">
      <c r="A447" s="107" t="s">
        <v>2933</v>
      </c>
      <c r="L447" s="25"/>
      <c r="N447" s="200"/>
      <c r="Z447" s="33"/>
      <c r="AE447" s="25"/>
      <c r="AI447" s="25"/>
      <c r="AJ447" s="20" t="s">
        <v>60</v>
      </c>
      <c r="AK447" s="180" t="s">
        <v>2966</v>
      </c>
      <c r="AL447" s="20">
        <v>9</v>
      </c>
      <c r="AM447" s="17" t="s">
        <v>2245</v>
      </c>
      <c r="AN447" s="20" t="s">
        <v>555</v>
      </c>
      <c r="AO447" s="20" t="s">
        <v>2990</v>
      </c>
      <c r="AP447" s="20" t="s">
        <v>2991</v>
      </c>
      <c r="AQ447" s="180" t="s">
        <v>23</v>
      </c>
      <c r="AR447" s="180" t="s">
        <v>23</v>
      </c>
      <c r="AS447" s="180" t="s">
        <v>1914</v>
      </c>
      <c r="AT447" s="20" t="s">
        <v>22</v>
      </c>
      <c r="AU447" s="201" t="s">
        <v>22</v>
      </c>
      <c r="AV447" s="30" t="s">
        <v>22</v>
      </c>
      <c r="AW447" s="20" t="s">
        <v>22</v>
      </c>
      <c r="AX447" s="180" t="s">
        <v>3003</v>
      </c>
      <c r="AY447" s="58" t="s">
        <v>3004</v>
      </c>
      <c r="AZ447" s="214">
        <v>1</v>
      </c>
      <c r="BA447" s="214">
        <v>1</v>
      </c>
      <c r="BB447" s="214">
        <v>1</v>
      </c>
      <c r="BC447" s="20">
        <v>20</v>
      </c>
      <c r="BD447" s="58" t="s">
        <v>3013</v>
      </c>
      <c r="BE447" s="20" t="str">
        <f t="shared" si="566"/>
        <v>287.5</v>
      </c>
      <c r="BF447" s="20" t="str">
        <f t="shared" si="567"/>
        <v>224.0</v>
      </c>
      <c r="BG447" s="20" t="str">
        <f t="shared" si="568"/>
        <v>348.0</v>
      </c>
      <c r="BH447" s="20" t="s">
        <v>22</v>
      </c>
      <c r="BI447" s="25" t="s">
        <v>22</v>
      </c>
      <c r="CD447" s="155"/>
      <c r="CH447" s="155"/>
      <c r="CV447" s="25"/>
      <c r="CZ447" s="25"/>
    </row>
    <row r="448" spans="1:104" s="215" customFormat="1">
      <c r="L448" s="26"/>
      <c r="N448" s="216"/>
      <c r="Z448" s="34"/>
      <c r="AE448" s="26"/>
      <c r="AI448" s="26"/>
      <c r="AU448" s="217"/>
      <c r="BI448" s="26"/>
      <c r="CD448" s="156"/>
      <c r="CH448" s="156"/>
      <c r="CV448" s="26"/>
      <c r="CZ448" s="26"/>
    </row>
    <row r="449" spans="1:105" s="94" customFormat="1" ht="16" customHeight="1">
      <c r="A449" s="94" t="s">
        <v>2013</v>
      </c>
      <c r="B449" s="94" t="s">
        <v>118</v>
      </c>
      <c r="C449" s="94" t="s">
        <v>2</v>
      </c>
      <c r="D449" s="94" t="s">
        <v>728</v>
      </c>
      <c r="E449" s="94" t="s">
        <v>10</v>
      </c>
      <c r="F449" s="94" t="s">
        <v>2312</v>
      </c>
      <c r="G449" s="94" t="s">
        <v>12</v>
      </c>
      <c r="H449" s="104" t="s">
        <v>107</v>
      </c>
      <c r="I449" s="94" t="s">
        <v>784</v>
      </c>
      <c r="J449" s="104" t="s">
        <v>111</v>
      </c>
      <c r="K449" s="94" t="s">
        <v>39</v>
      </c>
      <c r="L449" s="96">
        <v>44026</v>
      </c>
      <c r="M449" s="94" t="s">
        <v>625</v>
      </c>
      <c r="N449" s="126">
        <v>43906</v>
      </c>
      <c r="O449" s="94" t="s">
        <v>24</v>
      </c>
      <c r="P449" s="94" t="s">
        <v>24</v>
      </c>
      <c r="Q449" s="94" t="s">
        <v>137</v>
      </c>
      <c r="R449" s="94" t="s">
        <v>45</v>
      </c>
      <c r="S449" s="94" t="s">
        <v>48</v>
      </c>
      <c r="T449" s="94" t="s">
        <v>23</v>
      </c>
      <c r="U449" s="94" t="s">
        <v>23</v>
      </c>
      <c r="V449" s="94">
        <v>45</v>
      </c>
      <c r="W449" s="94" t="s">
        <v>23</v>
      </c>
      <c r="X449" s="94" t="s">
        <v>135</v>
      </c>
      <c r="Y449" s="94" t="s">
        <v>444</v>
      </c>
      <c r="Z449" s="98" t="s">
        <v>71</v>
      </c>
      <c r="AA449" s="94" t="s">
        <v>3</v>
      </c>
      <c r="AB449" s="94" t="s">
        <v>567</v>
      </c>
      <c r="AC449" s="94" t="s">
        <v>127</v>
      </c>
      <c r="AD449" s="94" t="s">
        <v>1320</v>
      </c>
      <c r="AE449" s="98" t="s">
        <v>26</v>
      </c>
      <c r="AF449" s="94" t="s">
        <v>137</v>
      </c>
      <c r="AG449" s="118" t="s">
        <v>1004</v>
      </c>
      <c r="AH449" s="118" t="s">
        <v>1009</v>
      </c>
      <c r="AI449" s="119" t="s">
        <v>22</v>
      </c>
      <c r="AJ449" s="94" t="s">
        <v>27</v>
      </c>
      <c r="AK449" s="94" t="s">
        <v>43</v>
      </c>
      <c r="AL449" s="94">
        <v>1</v>
      </c>
      <c r="AM449" s="94" t="s">
        <v>343</v>
      </c>
      <c r="AN449" s="94" t="s">
        <v>44</v>
      </c>
      <c r="AO449" s="94" t="s">
        <v>78</v>
      </c>
      <c r="AP449" s="94" t="s">
        <v>948</v>
      </c>
      <c r="AQ449" s="94" t="s">
        <v>23</v>
      </c>
      <c r="AR449" s="94" t="s">
        <v>23</v>
      </c>
      <c r="AS449" s="94" t="s">
        <v>843</v>
      </c>
      <c r="AT449" s="94" t="s">
        <v>62</v>
      </c>
      <c r="AU449" s="100" t="s">
        <v>140</v>
      </c>
      <c r="AV449" s="94" t="str">
        <f t="shared" ref="AV449" si="571">MID(LEFT(AU449,FIND(" (",AU449)-1),FIND("/",AU449)+1,LEN(AU449))</f>
        <v>13</v>
      </c>
      <c r="AW449" s="94" t="str">
        <f t="shared" ref="AW449:AW457" si="572">MID(LEFT(AU449,FIND("%",AU449)-1),FIND("(",AU449)+1,LEN(AU449))</f>
        <v>100</v>
      </c>
      <c r="AX449" s="94">
        <v>15</v>
      </c>
      <c r="AY449" s="102" t="s">
        <v>138</v>
      </c>
      <c r="AZ449" s="94" t="str">
        <f>LEFT(AY449,FIND(" ", AY449)-1)</f>
        <v>116</v>
      </c>
      <c r="BA449" s="94" t="str">
        <f>MID(LEFT(AY449,FIND("–",AY449)-1),FIND("(",AY449)+1,LEN(AY449))</f>
        <v>72</v>
      </c>
      <c r="BB449" s="94" t="str">
        <f>MID(LEFT(AY449,FIND(")",AY449)-1),FIND("–",AY449)+1,LEN(AY449))</f>
        <v>187</v>
      </c>
      <c r="BC449" s="94">
        <v>13</v>
      </c>
      <c r="BD449" s="102" t="s">
        <v>58</v>
      </c>
      <c r="BE449" s="120" t="str">
        <f>LEFT(BD449,FIND(" ", BD449)-1)</f>
        <v>299,751</v>
      </c>
      <c r="BF449" s="120" t="str">
        <f>MID(LEFT(BD449,FIND("–",BD449)-1),FIND("(",BD449)+1,LEN(BD449))</f>
        <v>206,071</v>
      </c>
      <c r="BG449" s="120" t="str">
        <f>MID(LEFT(BD449,FIND(")",BD449)-1),FIND("–",BD449)+1,LEN(BD449))</f>
        <v>436,020</v>
      </c>
      <c r="BH449" s="121" t="s">
        <v>22</v>
      </c>
      <c r="BI449" s="122" t="s">
        <v>401</v>
      </c>
      <c r="BJ449" s="94" t="s">
        <v>26</v>
      </c>
      <c r="BK449" s="94" t="s">
        <v>22</v>
      </c>
      <c r="BL449" s="94" t="s">
        <v>22</v>
      </c>
      <c r="BM449" s="94" t="s">
        <v>22</v>
      </c>
      <c r="BN449" s="94" t="s">
        <v>22</v>
      </c>
      <c r="BO449" s="94" t="s">
        <v>22</v>
      </c>
      <c r="BP449" s="94" t="s">
        <v>22</v>
      </c>
      <c r="BQ449" s="94" t="s">
        <v>22</v>
      </c>
      <c r="BR449" s="94" t="s">
        <v>22</v>
      </c>
      <c r="BS449" s="94" t="s">
        <v>22</v>
      </c>
      <c r="BT449" s="94" t="s">
        <v>22</v>
      </c>
      <c r="BU449" s="94" t="s">
        <v>22</v>
      </c>
      <c r="BV449" s="94" t="s">
        <v>22</v>
      </c>
      <c r="BW449" s="94" t="s">
        <v>22</v>
      </c>
      <c r="BX449" s="94" t="s">
        <v>22</v>
      </c>
      <c r="BY449" s="94" t="s">
        <v>22</v>
      </c>
      <c r="BZ449" s="94" t="s">
        <v>22</v>
      </c>
      <c r="CA449" s="94" t="s">
        <v>22</v>
      </c>
      <c r="CB449" s="94" t="s">
        <v>22</v>
      </c>
      <c r="CC449" s="94" t="s">
        <v>22</v>
      </c>
      <c r="CD449" s="103" t="s">
        <v>22</v>
      </c>
      <c r="CE449" s="94" t="s">
        <v>22</v>
      </c>
      <c r="CF449" s="94" t="s">
        <v>22</v>
      </c>
      <c r="CG449" s="94" t="s">
        <v>22</v>
      </c>
      <c r="CH449" s="103" t="s">
        <v>26</v>
      </c>
      <c r="CI449" s="94" t="s">
        <v>22</v>
      </c>
      <c r="CJ449" s="94" t="s">
        <v>22</v>
      </c>
      <c r="CK449" s="94" t="s">
        <v>22</v>
      </c>
      <c r="CL449" s="94" t="s">
        <v>22</v>
      </c>
      <c r="CM449" s="94" t="s">
        <v>22</v>
      </c>
      <c r="CN449" s="94" t="s">
        <v>22</v>
      </c>
      <c r="CO449" s="94" t="s">
        <v>22</v>
      </c>
      <c r="CP449" s="94" t="s">
        <v>22</v>
      </c>
      <c r="CQ449" s="94" t="s">
        <v>22</v>
      </c>
      <c r="CR449" s="94" t="s">
        <v>22</v>
      </c>
      <c r="CS449" s="94" t="s">
        <v>22</v>
      </c>
      <c r="CT449" s="94" t="s">
        <v>22</v>
      </c>
      <c r="CU449" s="94" t="s">
        <v>22</v>
      </c>
      <c r="CV449" s="98" t="s">
        <v>22</v>
      </c>
      <c r="CW449" s="94" t="s">
        <v>591</v>
      </c>
      <c r="CX449" s="94" t="s">
        <v>22</v>
      </c>
      <c r="CY449" s="94" t="s">
        <v>578</v>
      </c>
      <c r="CZ449" s="98" t="s">
        <v>1261</v>
      </c>
      <c r="DA449" s="94" t="s">
        <v>68</v>
      </c>
    </row>
    <row r="450" spans="1:105" s="11" customFormat="1" ht="16" customHeight="1">
      <c r="A450" s="11" t="s">
        <v>2013</v>
      </c>
      <c r="L450" s="24"/>
      <c r="N450" s="125"/>
      <c r="Z450" s="25"/>
      <c r="AE450" s="25"/>
      <c r="AI450" s="25"/>
      <c r="AJ450" s="11" t="s">
        <v>27</v>
      </c>
      <c r="AK450" s="28" t="s">
        <v>46</v>
      </c>
      <c r="AL450" s="28">
        <v>2</v>
      </c>
      <c r="AM450" s="11" t="s">
        <v>343</v>
      </c>
      <c r="AN450" s="11" t="s">
        <v>44</v>
      </c>
      <c r="AO450" s="11" t="s">
        <v>78</v>
      </c>
      <c r="AP450" s="11" t="s">
        <v>948</v>
      </c>
      <c r="AQ450" s="11" t="s">
        <v>23</v>
      </c>
      <c r="AR450" s="11" t="s">
        <v>23</v>
      </c>
      <c r="AS450" s="11" t="s">
        <v>843</v>
      </c>
      <c r="AT450" s="11" t="s">
        <v>62</v>
      </c>
      <c r="AU450" s="86" t="s">
        <v>141</v>
      </c>
      <c r="AV450" s="11" t="str">
        <f t="shared" ref="AV450" si="573">MID(LEFT(AU450,FIND(" (",AU450)-1),FIND("/",AU450)+1,LEN(AU450))</f>
        <v>14</v>
      </c>
      <c r="AW450" s="11" t="str">
        <f t="shared" si="572"/>
        <v>100</v>
      </c>
      <c r="AX450" s="11">
        <v>15</v>
      </c>
      <c r="AY450" s="58" t="s">
        <v>63</v>
      </c>
      <c r="AZ450" s="11" t="str">
        <f t="shared" ref="AZ450:AZ465" si="574">LEFT(AY450,FIND(" ", AY450)-1)</f>
        <v>131</v>
      </c>
      <c r="BA450" s="11" t="str">
        <f t="shared" ref="BA450:BA465" si="575">MID(LEFT(AY450,FIND("–",AY450)-1),FIND("(",AY450)+1,LEN(AY450))</f>
        <v>65</v>
      </c>
      <c r="BB450" s="11" t="str">
        <f t="shared" ref="BB450:BB465" si="576">MID(LEFT(AY450,FIND(")",AY450)-1),FIND("–",AY450)+1,LEN(AY450))</f>
        <v>266</v>
      </c>
      <c r="BC450" s="11">
        <v>14</v>
      </c>
      <c r="BD450" s="58" t="s">
        <v>57</v>
      </c>
      <c r="BE450" s="27" t="str">
        <f t="shared" ref="BE450:BE465" si="577">LEFT(BD450,FIND(" ", BD450)-1)</f>
        <v>782,719</v>
      </c>
      <c r="BF450" s="27" t="str">
        <f t="shared" ref="BF450:BF465" si="578">MID(LEFT(BD450,FIND("–",BD450)-1),FIND("(",BD450)+1,LEN(BD450))</f>
        <v>619,310</v>
      </c>
      <c r="BG450" s="27" t="str">
        <f t="shared" ref="BG450:BG465" si="579">MID(LEFT(BD450,FIND(")",BD450)-1),FIND("–",BD450)+1,LEN(BD450))</f>
        <v>989,244</v>
      </c>
      <c r="BH450" s="21" t="s">
        <v>22</v>
      </c>
      <c r="BI450" s="25" t="s">
        <v>22</v>
      </c>
      <c r="CD450" s="155"/>
      <c r="CH450" s="155"/>
      <c r="CV450" s="25"/>
      <c r="CW450" s="11" t="s">
        <v>577</v>
      </c>
      <c r="CZ450" s="25"/>
    </row>
    <row r="451" spans="1:105" s="11" customFormat="1" ht="16" customHeight="1">
      <c r="A451" s="11" t="s">
        <v>2013</v>
      </c>
      <c r="L451" s="24"/>
      <c r="N451" s="125"/>
      <c r="Z451" s="25"/>
      <c r="AE451" s="25"/>
      <c r="AG451" s="29"/>
      <c r="AI451" s="25"/>
      <c r="AJ451" s="11" t="s">
        <v>27</v>
      </c>
      <c r="AK451" s="28" t="s">
        <v>47</v>
      </c>
      <c r="AL451" s="28">
        <v>3</v>
      </c>
      <c r="AM451" s="11" t="s">
        <v>343</v>
      </c>
      <c r="AN451" s="11" t="s">
        <v>44</v>
      </c>
      <c r="AO451" s="11" t="s">
        <v>78</v>
      </c>
      <c r="AP451" s="11" t="s">
        <v>948</v>
      </c>
      <c r="AQ451" s="11" t="s">
        <v>23</v>
      </c>
      <c r="AR451" s="11" t="s">
        <v>23</v>
      </c>
      <c r="AS451" s="11" t="s">
        <v>843</v>
      </c>
      <c r="AT451" s="11" t="s">
        <v>62</v>
      </c>
      <c r="AU451" s="86" t="s">
        <v>140</v>
      </c>
      <c r="AV451" s="11" t="str">
        <f t="shared" ref="AV451" si="580">MID(LEFT(AU451,FIND(" (",AU451)-1),FIND("/",AU451)+1,LEN(AU451))</f>
        <v>13</v>
      </c>
      <c r="AW451" s="11" t="str">
        <f t="shared" si="572"/>
        <v>100</v>
      </c>
      <c r="AX451" s="11">
        <v>15</v>
      </c>
      <c r="AY451" s="58" t="s">
        <v>64</v>
      </c>
      <c r="AZ451" s="11" t="str">
        <f t="shared" si="574"/>
        <v>178</v>
      </c>
      <c r="BA451" s="11" t="str">
        <f t="shared" si="575"/>
        <v>81</v>
      </c>
      <c r="BB451" s="11" t="str">
        <f t="shared" si="576"/>
        <v>392</v>
      </c>
      <c r="BC451" s="11">
        <v>13</v>
      </c>
      <c r="BD451" s="58" t="s">
        <v>59</v>
      </c>
      <c r="BE451" s="27" t="str">
        <f t="shared" si="577"/>
        <v>1,192,154</v>
      </c>
      <c r="BF451" s="27" t="str">
        <f t="shared" si="578"/>
        <v>924,878</v>
      </c>
      <c r="BG451" s="27" t="str">
        <f t="shared" si="579"/>
        <v>1,536,669</v>
      </c>
      <c r="BH451" s="21" t="s">
        <v>22</v>
      </c>
      <c r="BI451" s="25" t="s">
        <v>22</v>
      </c>
      <c r="CD451" s="155"/>
      <c r="CH451" s="155"/>
      <c r="CV451" s="25"/>
      <c r="CW451" s="11" t="s">
        <v>568</v>
      </c>
      <c r="CZ451" s="25"/>
    </row>
    <row r="452" spans="1:105" s="11" customFormat="1" ht="16" customHeight="1">
      <c r="A452" s="11" t="s">
        <v>2013</v>
      </c>
      <c r="L452" s="24"/>
      <c r="N452" s="125"/>
      <c r="Z452" s="25"/>
      <c r="AE452" s="25"/>
      <c r="AI452" s="25"/>
      <c r="AJ452" s="11" t="s">
        <v>27</v>
      </c>
      <c r="AK452" s="11" t="s">
        <v>43</v>
      </c>
      <c r="AL452" s="11">
        <v>1</v>
      </c>
      <c r="AM452" s="17" t="s">
        <v>344</v>
      </c>
      <c r="AN452" s="11" t="s">
        <v>142</v>
      </c>
      <c r="AO452" s="11" t="s">
        <v>139</v>
      </c>
      <c r="AP452" s="11" t="s">
        <v>955</v>
      </c>
      <c r="AQ452" s="11" t="s">
        <v>23</v>
      </c>
      <c r="AR452" s="11" t="s">
        <v>23</v>
      </c>
      <c r="AS452" s="11" t="s">
        <v>843</v>
      </c>
      <c r="AT452" s="11" t="s">
        <v>845</v>
      </c>
      <c r="AU452" s="86" t="s">
        <v>140</v>
      </c>
      <c r="AV452" s="11" t="str">
        <f t="shared" ref="AV452" si="581">MID(LEFT(AU452,FIND(" (",AU452)-1),FIND("/",AU452)+1,LEN(AU452))</f>
        <v>13</v>
      </c>
      <c r="AW452" s="11" t="str">
        <f t="shared" si="572"/>
        <v>100</v>
      </c>
      <c r="AX452" s="11" t="s">
        <v>22</v>
      </c>
      <c r="AY452" s="58" t="s">
        <v>65</v>
      </c>
      <c r="AZ452" s="11" t="str">
        <f t="shared" si="574"/>
        <v>4</v>
      </c>
      <c r="BA452" s="11" t="str">
        <f t="shared" si="575"/>
        <v>4</v>
      </c>
      <c r="BB452" s="11" t="str">
        <f t="shared" si="576"/>
        <v>4</v>
      </c>
      <c r="BC452" s="11">
        <v>13</v>
      </c>
      <c r="BD452" s="62" t="s">
        <v>52</v>
      </c>
      <c r="BE452" s="27" t="str">
        <f t="shared" si="577"/>
        <v>339.7</v>
      </c>
      <c r="BF452" s="27" t="str">
        <f t="shared" si="578"/>
        <v>184.0</v>
      </c>
      <c r="BG452" s="27" t="str">
        <f t="shared" si="579"/>
        <v>627.1</v>
      </c>
      <c r="BH452" s="21" t="s">
        <v>22</v>
      </c>
      <c r="BI452" s="25" t="s">
        <v>22</v>
      </c>
      <c r="CD452" s="155"/>
      <c r="CH452" s="155"/>
      <c r="CV452" s="25"/>
      <c r="CW452" s="11" t="s">
        <v>569</v>
      </c>
      <c r="CZ452" s="25"/>
    </row>
    <row r="453" spans="1:105" s="11" customFormat="1" ht="16" customHeight="1">
      <c r="A453" s="11" t="s">
        <v>2013</v>
      </c>
      <c r="L453" s="24"/>
      <c r="N453" s="125"/>
      <c r="Z453" s="25"/>
      <c r="AE453" s="25"/>
      <c r="AI453" s="25"/>
      <c r="AJ453" s="11" t="s">
        <v>27</v>
      </c>
      <c r="AK453" s="28" t="s">
        <v>46</v>
      </c>
      <c r="AL453" s="28">
        <v>2</v>
      </c>
      <c r="AM453" s="17" t="s">
        <v>344</v>
      </c>
      <c r="AN453" s="11" t="s">
        <v>142</v>
      </c>
      <c r="AO453" s="11" t="s">
        <v>139</v>
      </c>
      <c r="AP453" s="11" t="s">
        <v>955</v>
      </c>
      <c r="AQ453" s="11" t="s">
        <v>23</v>
      </c>
      <c r="AR453" s="11" t="s">
        <v>23</v>
      </c>
      <c r="AS453" s="11" t="s">
        <v>843</v>
      </c>
      <c r="AT453" s="11" t="s">
        <v>845</v>
      </c>
      <c r="AU453" s="86" t="s">
        <v>141</v>
      </c>
      <c r="AV453" s="11" t="str">
        <f t="shared" ref="AV453" si="582">MID(LEFT(AU453,FIND(" (",AU453)-1),FIND("/",AU453)+1,LEN(AU453))</f>
        <v>14</v>
      </c>
      <c r="AW453" s="11" t="str">
        <f t="shared" si="572"/>
        <v>100</v>
      </c>
      <c r="AX453" s="11" t="s">
        <v>22</v>
      </c>
      <c r="AY453" s="58" t="s">
        <v>65</v>
      </c>
      <c r="AZ453" s="11" t="str">
        <f t="shared" si="574"/>
        <v>4</v>
      </c>
      <c r="BA453" s="11" t="str">
        <f t="shared" si="575"/>
        <v>4</v>
      </c>
      <c r="BB453" s="11" t="str">
        <f t="shared" si="576"/>
        <v>4</v>
      </c>
      <c r="BC453" s="11">
        <v>14</v>
      </c>
      <c r="BD453" s="62" t="s">
        <v>50</v>
      </c>
      <c r="BE453" s="27" t="str">
        <f t="shared" si="577"/>
        <v>654.3</v>
      </c>
      <c r="BF453" s="27" t="str">
        <f t="shared" si="578"/>
        <v>460.1</v>
      </c>
      <c r="BG453" s="27" t="str">
        <f t="shared" si="579"/>
        <v>930.5</v>
      </c>
      <c r="BH453" s="21" t="s">
        <v>22</v>
      </c>
      <c r="BI453" s="25" t="s">
        <v>22</v>
      </c>
      <c r="CD453" s="155"/>
      <c r="CH453" s="155"/>
      <c r="CV453" s="25"/>
      <c r="CZ453" s="25"/>
    </row>
    <row r="454" spans="1:105" s="11" customFormat="1" ht="16" customHeight="1">
      <c r="A454" s="11" t="s">
        <v>2013</v>
      </c>
      <c r="K454" s="13"/>
      <c r="L454" s="25"/>
      <c r="N454" s="125"/>
      <c r="Z454" s="25"/>
      <c r="AE454" s="25"/>
      <c r="AI454" s="25"/>
      <c r="AJ454" s="11" t="s">
        <v>27</v>
      </c>
      <c r="AK454" s="28" t="s">
        <v>47</v>
      </c>
      <c r="AL454" s="28">
        <v>3</v>
      </c>
      <c r="AM454" s="17" t="s">
        <v>344</v>
      </c>
      <c r="AN454" s="11" t="s">
        <v>142</v>
      </c>
      <c r="AO454" s="11" t="s">
        <v>139</v>
      </c>
      <c r="AP454" s="11" t="s">
        <v>955</v>
      </c>
      <c r="AQ454" s="11" t="s">
        <v>23</v>
      </c>
      <c r="AR454" s="11" t="s">
        <v>23</v>
      </c>
      <c r="AS454" s="11" t="s">
        <v>843</v>
      </c>
      <c r="AT454" s="11" t="s">
        <v>845</v>
      </c>
      <c r="AU454" s="84" t="s">
        <v>509</v>
      </c>
      <c r="AV454" s="30" t="s">
        <v>22</v>
      </c>
      <c r="AW454" s="11" t="s">
        <v>22</v>
      </c>
      <c r="AX454" s="11" t="s">
        <v>22</v>
      </c>
      <c r="AY454" s="11" t="s">
        <v>509</v>
      </c>
      <c r="AZ454" s="11" t="s">
        <v>22</v>
      </c>
      <c r="BA454" s="11" t="s">
        <v>22</v>
      </c>
      <c r="BB454" s="11" t="s">
        <v>22</v>
      </c>
      <c r="BC454" s="30" t="s">
        <v>22</v>
      </c>
      <c r="BD454" s="11" t="s">
        <v>509</v>
      </c>
      <c r="BE454" s="27" t="s">
        <v>22</v>
      </c>
      <c r="BF454" s="27" t="s">
        <v>22</v>
      </c>
      <c r="BG454" s="27" t="s">
        <v>22</v>
      </c>
      <c r="BH454" s="21" t="s">
        <v>22</v>
      </c>
      <c r="BI454" s="25" t="s">
        <v>22</v>
      </c>
      <c r="CD454" s="155"/>
      <c r="CH454" s="155"/>
      <c r="CV454" s="25"/>
      <c r="CZ454" s="25"/>
    </row>
    <row r="455" spans="1:105" s="11" customFormat="1" ht="16" customHeight="1">
      <c r="A455" s="11" t="s">
        <v>2013</v>
      </c>
      <c r="L455" s="24"/>
      <c r="N455" s="125"/>
      <c r="Z455" s="25"/>
      <c r="AE455" s="25"/>
      <c r="AI455" s="25"/>
      <c r="AJ455" s="11" t="s">
        <v>27</v>
      </c>
      <c r="AK455" s="11" t="s">
        <v>43</v>
      </c>
      <c r="AL455" s="11">
        <v>1</v>
      </c>
      <c r="AM455" s="11" t="s">
        <v>55</v>
      </c>
      <c r="AN455" s="11" t="s">
        <v>143</v>
      </c>
      <c r="AO455" s="11" t="s">
        <v>132</v>
      </c>
      <c r="AP455" s="11" t="s">
        <v>956</v>
      </c>
      <c r="AQ455" s="11" t="s">
        <v>23</v>
      </c>
      <c r="AR455" s="11" t="s">
        <v>23</v>
      </c>
      <c r="AS455" s="11" t="s">
        <v>843</v>
      </c>
      <c r="AT455" s="11" t="s">
        <v>845</v>
      </c>
      <c r="AU455" s="86" t="s">
        <v>140</v>
      </c>
      <c r="AV455" s="11" t="str">
        <f t="shared" ref="AV455" si="583">MID(LEFT(AU455,FIND(" (",AU455)-1),FIND("/",AU455)+1,LEN(AU455))</f>
        <v>13</v>
      </c>
      <c r="AW455" s="11" t="str">
        <f t="shared" si="572"/>
        <v>100</v>
      </c>
      <c r="AX455" s="11" t="s">
        <v>22</v>
      </c>
      <c r="AY455" s="58" t="s">
        <v>66</v>
      </c>
      <c r="AZ455" s="11" t="str">
        <f t="shared" si="574"/>
        <v>10</v>
      </c>
      <c r="BA455" s="11" t="str">
        <f t="shared" si="575"/>
        <v>10</v>
      </c>
      <c r="BB455" s="11" t="str">
        <f t="shared" si="576"/>
        <v>10</v>
      </c>
      <c r="BC455" s="11">
        <v>13</v>
      </c>
      <c r="BD455" s="58" t="s">
        <v>53</v>
      </c>
      <c r="BE455" s="27" t="str">
        <f t="shared" si="577"/>
        <v>80.7</v>
      </c>
      <c r="BF455" s="27" t="str">
        <f t="shared" si="578"/>
        <v>51.0</v>
      </c>
      <c r="BG455" s="27" t="str">
        <f t="shared" si="579"/>
        <v>127.6</v>
      </c>
      <c r="BH455" s="21" t="s">
        <v>22</v>
      </c>
      <c r="BI455" s="25" t="s">
        <v>22</v>
      </c>
      <c r="CD455" s="155"/>
      <c r="CH455" s="155"/>
      <c r="CV455" s="25"/>
      <c r="CZ455" s="25"/>
    </row>
    <row r="456" spans="1:105" s="11" customFormat="1" ht="16" customHeight="1">
      <c r="A456" s="11" t="s">
        <v>2013</v>
      </c>
      <c r="L456" s="24"/>
      <c r="N456" s="125"/>
      <c r="Z456" s="25"/>
      <c r="AE456" s="25"/>
      <c r="AI456" s="25"/>
      <c r="AJ456" s="11" t="s">
        <v>27</v>
      </c>
      <c r="AK456" s="28" t="s">
        <v>46</v>
      </c>
      <c r="AL456" s="28">
        <v>2</v>
      </c>
      <c r="AM456" s="11" t="s">
        <v>55</v>
      </c>
      <c r="AN456" s="11" t="s">
        <v>143</v>
      </c>
      <c r="AO456" s="11" t="s">
        <v>132</v>
      </c>
      <c r="AP456" s="11" t="s">
        <v>956</v>
      </c>
      <c r="AQ456" s="11" t="s">
        <v>23</v>
      </c>
      <c r="AR456" s="11" t="s">
        <v>23</v>
      </c>
      <c r="AS456" s="11" t="s">
        <v>843</v>
      </c>
      <c r="AT456" s="11" t="s">
        <v>845</v>
      </c>
      <c r="AU456" s="86" t="s">
        <v>141</v>
      </c>
      <c r="AV456" s="11" t="str">
        <f t="shared" ref="AV456" si="584">MID(LEFT(AU456,FIND(" (",AU456)-1),FIND("/",AU456)+1,LEN(AU456))</f>
        <v>14</v>
      </c>
      <c r="AW456" s="11" t="str">
        <f t="shared" si="572"/>
        <v>100</v>
      </c>
      <c r="AX456" s="11" t="s">
        <v>22</v>
      </c>
      <c r="AY456" s="58" t="s">
        <v>66</v>
      </c>
      <c r="AZ456" s="11" t="str">
        <f t="shared" si="574"/>
        <v>10</v>
      </c>
      <c r="BA456" s="11" t="str">
        <f t="shared" si="575"/>
        <v>10</v>
      </c>
      <c r="BB456" s="11" t="str">
        <f t="shared" si="576"/>
        <v>10</v>
      </c>
      <c r="BC456" s="11">
        <v>14</v>
      </c>
      <c r="BD456" s="58" t="s">
        <v>54</v>
      </c>
      <c r="BE456" s="27" t="str">
        <f t="shared" si="577"/>
        <v>231.8</v>
      </c>
      <c r="BF456" s="27" t="str">
        <f t="shared" si="578"/>
        <v>163.2</v>
      </c>
      <c r="BG456" s="27" t="str">
        <f t="shared" si="579"/>
        <v>329.3</v>
      </c>
      <c r="BH456" s="21" t="s">
        <v>22</v>
      </c>
      <c r="BI456" s="25" t="s">
        <v>22</v>
      </c>
      <c r="CD456" s="155"/>
      <c r="CH456" s="155"/>
      <c r="CV456" s="25"/>
      <c r="CZ456" s="25"/>
    </row>
    <row r="457" spans="1:105" s="11" customFormat="1" ht="16" customHeight="1">
      <c r="A457" s="11" t="s">
        <v>2013</v>
      </c>
      <c r="L457" s="25"/>
      <c r="N457" s="125"/>
      <c r="Z457" s="25"/>
      <c r="AE457" s="25"/>
      <c r="AI457" s="25"/>
      <c r="AJ457" s="11" t="s">
        <v>27</v>
      </c>
      <c r="AK457" s="28" t="s">
        <v>47</v>
      </c>
      <c r="AL457" s="28">
        <v>3</v>
      </c>
      <c r="AM457" s="11" t="s">
        <v>55</v>
      </c>
      <c r="AN457" s="11" t="s">
        <v>143</v>
      </c>
      <c r="AO457" s="11" t="s">
        <v>132</v>
      </c>
      <c r="AP457" s="11" t="s">
        <v>956</v>
      </c>
      <c r="AQ457" s="11" t="s">
        <v>23</v>
      </c>
      <c r="AR457" s="11" t="s">
        <v>23</v>
      </c>
      <c r="AS457" s="11" t="s">
        <v>843</v>
      </c>
      <c r="AT457" s="11" t="s">
        <v>845</v>
      </c>
      <c r="AU457" s="86" t="s">
        <v>141</v>
      </c>
      <c r="AV457" s="11" t="str">
        <f t="shared" ref="AV457" si="585">MID(LEFT(AU457,FIND(" (",AU457)-1),FIND("/",AU457)+1,LEN(AU457))</f>
        <v>14</v>
      </c>
      <c r="AW457" s="11" t="str">
        <f t="shared" si="572"/>
        <v>100</v>
      </c>
      <c r="AX457" s="11" t="s">
        <v>22</v>
      </c>
      <c r="AY457" s="58" t="s">
        <v>66</v>
      </c>
      <c r="AZ457" s="11" t="str">
        <f t="shared" si="574"/>
        <v>10</v>
      </c>
      <c r="BA457" s="11" t="str">
        <f t="shared" si="575"/>
        <v>10</v>
      </c>
      <c r="BB457" s="11" t="str">
        <f t="shared" si="576"/>
        <v>10</v>
      </c>
      <c r="BC457" s="11">
        <v>14</v>
      </c>
      <c r="BD457" s="58" t="s">
        <v>56</v>
      </c>
      <c r="BE457" s="27" t="str">
        <f t="shared" si="577"/>
        <v>270.2</v>
      </c>
      <c r="BF457" s="27" t="str">
        <f t="shared" si="578"/>
        <v>221.0</v>
      </c>
      <c r="BG457" s="27" t="str">
        <f t="shared" si="579"/>
        <v>330.3</v>
      </c>
      <c r="BH457" s="21" t="s">
        <v>22</v>
      </c>
      <c r="BI457" s="25" t="s">
        <v>22</v>
      </c>
      <c r="CD457" s="155"/>
      <c r="CH457" s="155"/>
      <c r="CV457" s="25"/>
      <c r="CZ457" s="25"/>
    </row>
    <row r="458" spans="1:105" s="11" customFormat="1" ht="16" customHeight="1">
      <c r="A458" s="11" t="s">
        <v>2013</v>
      </c>
      <c r="L458" s="25"/>
      <c r="N458" s="125"/>
      <c r="Z458" s="25"/>
      <c r="AE458" s="25"/>
      <c r="AI458" s="25"/>
      <c r="AJ458" s="20" t="s">
        <v>60</v>
      </c>
      <c r="AK458" s="20" t="s">
        <v>43</v>
      </c>
      <c r="AL458" s="30">
        <v>1</v>
      </c>
      <c r="AM458" s="11" t="s">
        <v>572</v>
      </c>
      <c r="AN458" s="11" t="s">
        <v>570</v>
      </c>
      <c r="AO458" s="11" t="s">
        <v>575</v>
      </c>
      <c r="AP458" s="11" t="s">
        <v>575</v>
      </c>
      <c r="AQ458" s="11" t="s">
        <v>24</v>
      </c>
      <c r="AR458" s="11" t="s">
        <v>23</v>
      </c>
      <c r="AS458" s="11" t="s">
        <v>486</v>
      </c>
      <c r="AT458" s="11" t="s">
        <v>22</v>
      </c>
      <c r="AU458" s="84" t="s">
        <v>22</v>
      </c>
      <c r="AV458" s="11" t="s">
        <v>22</v>
      </c>
      <c r="AW458" s="11" t="s">
        <v>22</v>
      </c>
      <c r="AX458" s="109" t="s">
        <v>960</v>
      </c>
      <c r="AY458" s="15" t="s">
        <v>158</v>
      </c>
      <c r="AZ458" s="11" t="str">
        <f t="shared" si="574"/>
        <v>0.00</v>
      </c>
      <c r="BA458" s="11" t="str">
        <f t="shared" si="575"/>
        <v>0.00</v>
      </c>
      <c r="BB458" s="11" t="str">
        <f t="shared" si="576"/>
        <v>0.01</v>
      </c>
      <c r="BC458" s="109" t="s">
        <v>960</v>
      </c>
      <c r="BD458" s="15" t="s">
        <v>160</v>
      </c>
      <c r="BE458" s="27" t="str">
        <f t="shared" si="577"/>
        <v>0.08</v>
      </c>
      <c r="BF458" s="27" t="str">
        <f t="shared" si="578"/>
        <v>0.06</v>
      </c>
      <c r="BG458" s="27" t="str">
        <f t="shared" si="579"/>
        <v>0.14</v>
      </c>
      <c r="BH458" s="11">
        <v>0.4</v>
      </c>
      <c r="BI458" s="25" t="s">
        <v>22</v>
      </c>
      <c r="CD458" s="155"/>
      <c r="CH458" s="155"/>
      <c r="CV458" s="25"/>
      <c r="CZ458" s="25"/>
    </row>
    <row r="459" spans="1:105" s="11" customFormat="1" ht="16" customHeight="1">
      <c r="A459" s="11" t="s">
        <v>2013</v>
      </c>
      <c r="L459" s="25"/>
      <c r="N459" s="125"/>
      <c r="Z459" s="25"/>
      <c r="AE459" s="25"/>
      <c r="AI459" s="25"/>
      <c r="AJ459" s="20" t="s">
        <v>60</v>
      </c>
      <c r="AK459" s="30" t="s">
        <v>46</v>
      </c>
      <c r="AL459" s="30">
        <v>2</v>
      </c>
      <c r="AM459" s="11" t="s">
        <v>572</v>
      </c>
      <c r="AN459" s="11" t="s">
        <v>570</v>
      </c>
      <c r="AO459" s="11" t="s">
        <v>575</v>
      </c>
      <c r="AP459" s="11" t="s">
        <v>575</v>
      </c>
      <c r="AQ459" s="11" t="s">
        <v>24</v>
      </c>
      <c r="AR459" s="11" t="s">
        <v>23</v>
      </c>
      <c r="AS459" s="11" t="s">
        <v>486</v>
      </c>
      <c r="AT459" s="11" t="s">
        <v>22</v>
      </c>
      <c r="AU459" s="84" t="s">
        <v>22</v>
      </c>
      <c r="AV459" s="11" t="s">
        <v>22</v>
      </c>
      <c r="AW459" s="11" t="s">
        <v>22</v>
      </c>
      <c r="AX459" s="109" t="s">
        <v>960</v>
      </c>
      <c r="AY459" s="15" t="s">
        <v>158</v>
      </c>
      <c r="AZ459" s="11" t="str">
        <f t="shared" si="574"/>
        <v>0.00</v>
      </c>
      <c r="BA459" s="11" t="str">
        <f t="shared" si="575"/>
        <v>0.00</v>
      </c>
      <c r="BB459" s="11" t="str">
        <f t="shared" si="576"/>
        <v>0.01</v>
      </c>
      <c r="BC459" s="109" t="s">
        <v>960</v>
      </c>
      <c r="BD459" s="15" t="s">
        <v>161</v>
      </c>
      <c r="BE459" s="27" t="str">
        <f t="shared" si="577"/>
        <v>0.21</v>
      </c>
      <c r="BF459" s="27" t="str">
        <f t="shared" si="578"/>
        <v>0.12</v>
      </c>
      <c r="BG459" s="27" t="str">
        <f t="shared" si="579"/>
        <v>0.27</v>
      </c>
      <c r="BH459" s="11">
        <v>0.4</v>
      </c>
      <c r="BI459" s="25" t="s">
        <v>22</v>
      </c>
      <c r="CD459" s="155"/>
      <c r="CH459" s="155"/>
      <c r="CV459" s="25"/>
      <c r="CZ459" s="25"/>
    </row>
    <row r="460" spans="1:105" s="11" customFormat="1" ht="16" customHeight="1">
      <c r="A460" s="11" t="s">
        <v>2013</v>
      </c>
      <c r="L460" s="25"/>
      <c r="N460" s="125"/>
      <c r="Z460" s="25"/>
      <c r="AE460" s="25"/>
      <c r="AI460" s="25"/>
      <c r="AJ460" s="20" t="s">
        <v>60</v>
      </c>
      <c r="AK460" s="28" t="s">
        <v>47</v>
      </c>
      <c r="AL460" s="30">
        <v>3</v>
      </c>
      <c r="AM460" s="11" t="s">
        <v>572</v>
      </c>
      <c r="AN460" s="11" t="s">
        <v>570</v>
      </c>
      <c r="AO460" s="11" t="s">
        <v>575</v>
      </c>
      <c r="AP460" s="11" t="s">
        <v>575</v>
      </c>
      <c r="AQ460" s="11" t="s">
        <v>24</v>
      </c>
      <c r="AR460" s="11" t="s">
        <v>23</v>
      </c>
      <c r="AS460" s="11" t="s">
        <v>486</v>
      </c>
      <c r="AT460" s="11" t="s">
        <v>22</v>
      </c>
      <c r="AU460" s="84" t="s">
        <v>22</v>
      </c>
      <c r="AV460" s="11" t="s">
        <v>22</v>
      </c>
      <c r="AW460" s="11" t="s">
        <v>22</v>
      </c>
      <c r="AX460" s="11" t="s">
        <v>22</v>
      </c>
      <c r="AY460" s="11" t="s">
        <v>509</v>
      </c>
      <c r="AZ460" s="11" t="s">
        <v>22</v>
      </c>
      <c r="BA460" s="11" t="s">
        <v>22</v>
      </c>
      <c r="BB460" s="11" t="s">
        <v>22</v>
      </c>
      <c r="BC460" s="11" t="s">
        <v>22</v>
      </c>
      <c r="BD460" s="11" t="s">
        <v>509</v>
      </c>
      <c r="BE460" s="27" t="s">
        <v>22</v>
      </c>
      <c r="BF460" s="27" t="s">
        <v>22</v>
      </c>
      <c r="BG460" s="27" t="s">
        <v>22</v>
      </c>
      <c r="BH460" s="11" t="s">
        <v>22</v>
      </c>
      <c r="BI460" s="25" t="s">
        <v>22</v>
      </c>
      <c r="CD460" s="155"/>
      <c r="CH460" s="155"/>
      <c r="CV460" s="25"/>
      <c r="CZ460" s="25"/>
    </row>
    <row r="461" spans="1:105" s="11" customFormat="1" ht="16" customHeight="1">
      <c r="A461" s="11" t="s">
        <v>2013</v>
      </c>
      <c r="L461" s="25"/>
      <c r="N461" s="125"/>
      <c r="Z461" s="25"/>
      <c r="AE461" s="25"/>
      <c r="AI461" s="25"/>
      <c r="AJ461" s="20" t="s">
        <v>60</v>
      </c>
      <c r="AK461" s="20" t="s">
        <v>43</v>
      </c>
      <c r="AL461" s="30">
        <v>1</v>
      </c>
      <c r="AM461" s="11" t="s">
        <v>579</v>
      </c>
      <c r="AN461" s="11" t="s">
        <v>570</v>
      </c>
      <c r="AO461" s="11" t="s">
        <v>575</v>
      </c>
      <c r="AP461" s="11" t="s">
        <v>575</v>
      </c>
      <c r="AQ461" s="11" t="s">
        <v>24</v>
      </c>
      <c r="AR461" s="11" t="s">
        <v>23</v>
      </c>
      <c r="AS461" s="11" t="s">
        <v>486</v>
      </c>
      <c r="AT461" s="11" t="s">
        <v>22</v>
      </c>
      <c r="AU461" s="84" t="s">
        <v>22</v>
      </c>
      <c r="AV461" s="11" t="s">
        <v>22</v>
      </c>
      <c r="AW461" s="11" t="s">
        <v>22</v>
      </c>
      <c r="AX461" s="109" t="s">
        <v>960</v>
      </c>
      <c r="AY461" s="15" t="s">
        <v>157</v>
      </c>
      <c r="AZ461" s="11" t="str">
        <f t="shared" si="574"/>
        <v>0.00</v>
      </c>
      <c r="BA461" s="11" t="str">
        <f t="shared" si="575"/>
        <v>0.00</v>
      </c>
      <c r="BB461" s="11" t="str">
        <f t="shared" si="576"/>
        <v>0.00</v>
      </c>
      <c r="BC461" s="109" t="s">
        <v>960</v>
      </c>
      <c r="BD461" s="15" t="s">
        <v>573</v>
      </c>
      <c r="BE461" s="27" t="str">
        <f t="shared" si="577"/>
        <v>0.02</v>
      </c>
      <c r="BF461" s="27" t="str">
        <f t="shared" si="578"/>
        <v>0.02</v>
      </c>
      <c r="BG461" s="27" t="str">
        <f t="shared" si="579"/>
        <v>0.03</v>
      </c>
      <c r="BH461" s="11">
        <v>0.4</v>
      </c>
      <c r="BI461" s="25" t="s">
        <v>22</v>
      </c>
      <c r="CD461" s="155"/>
      <c r="CH461" s="155"/>
      <c r="CV461" s="25"/>
      <c r="CZ461" s="25"/>
    </row>
    <row r="462" spans="1:105" s="11" customFormat="1" ht="16" customHeight="1">
      <c r="A462" s="11" t="s">
        <v>2013</v>
      </c>
      <c r="L462" s="25"/>
      <c r="N462" s="125"/>
      <c r="Z462" s="25"/>
      <c r="AE462" s="25"/>
      <c r="AI462" s="25"/>
      <c r="AJ462" s="20" t="s">
        <v>60</v>
      </c>
      <c r="AK462" s="30" t="s">
        <v>46</v>
      </c>
      <c r="AL462" s="30">
        <v>2</v>
      </c>
      <c r="AM462" s="11" t="s">
        <v>579</v>
      </c>
      <c r="AN462" s="11" t="s">
        <v>570</v>
      </c>
      <c r="AO462" s="11" t="s">
        <v>575</v>
      </c>
      <c r="AP462" s="11" t="s">
        <v>575</v>
      </c>
      <c r="AQ462" s="11" t="s">
        <v>24</v>
      </c>
      <c r="AR462" s="11" t="s">
        <v>23</v>
      </c>
      <c r="AS462" s="11" t="s">
        <v>486</v>
      </c>
      <c r="AT462" s="11" t="s">
        <v>22</v>
      </c>
      <c r="AU462" s="84" t="s">
        <v>22</v>
      </c>
      <c r="AV462" s="11" t="s">
        <v>22</v>
      </c>
      <c r="AW462" s="11" t="s">
        <v>22</v>
      </c>
      <c r="AX462" s="109" t="s">
        <v>960</v>
      </c>
      <c r="AY462" s="15" t="s">
        <v>157</v>
      </c>
      <c r="AZ462" s="11" t="str">
        <f t="shared" si="574"/>
        <v>0.00</v>
      </c>
      <c r="BA462" s="11" t="str">
        <f t="shared" si="575"/>
        <v>0.00</v>
      </c>
      <c r="BB462" s="11" t="str">
        <f t="shared" si="576"/>
        <v>0.00</v>
      </c>
      <c r="BC462" s="109" t="s">
        <v>960</v>
      </c>
      <c r="BD462" s="15" t="s">
        <v>162</v>
      </c>
      <c r="BE462" s="27" t="str">
        <f t="shared" si="577"/>
        <v>0.02</v>
      </c>
      <c r="BF462" s="27" t="str">
        <f t="shared" si="578"/>
        <v>0.01</v>
      </c>
      <c r="BG462" s="27" t="str">
        <f t="shared" si="579"/>
        <v>0.03</v>
      </c>
      <c r="BH462" s="11">
        <v>0.4</v>
      </c>
      <c r="BI462" s="25" t="s">
        <v>22</v>
      </c>
      <c r="CD462" s="155"/>
      <c r="CH462" s="155"/>
      <c r="CV462" s="25"/>
      <c r="CZ462" s="25"/>
    </row>
    <row r="463" spans="1:105" s="11" customFormat="1" ht="16" customHeight="1">
      <c r="A463" s="11" t="s">
        <v>2013</v>
      </c>
      <c r="L463" s="25"/>
      <c r="N463" s="125"/>
      <c r="Z463" s="25"/>
      <c r="AE463" s="25"/>
      <c r="AI463" s="25"/>
      <c r="AJ463" s="20" t="s">
        <v>60</v>
      </c>
      <c r="AK463" s="28" t="s">
        <v>47</v>
      </c>
      <c r="AL463" s="30">
        <v>3</v>
      </c>
      <c r="AM463" s="11" t="s">
        <v>579</v>
      </c>
      <c r="AN463" s="11" t="s">
        <v>570</v>
      </c>
      <c r="AO463" s="11" t="s">
        <v>575</v>
      </c>
      <c r="AP463" s="11" t="s">
        <v>575</v>
      </c>
      <c r="AQ463" s="11" t="s">
        <v>24</v>
      </c>
      <c r="AR463" s="11" t="s">
        <v>23</v>
      </c>
      <c r="AS463" s="11" t="s">
        <v>486</v>
      </c>
      <c r="AT463" s="11" t="s">
        <v>22</v>
      </c>
      <c r="AU463" s="84" t="s">
        <v>22</v>
      </c>
      <c r="AV463" s="11" t="s">
        <v>22</v>
      </c>
      <c r="AW463" s="11" t="s">
        <v>22</v>
      </c>
      <c r="AX463" s="11" t="s">
        <v>22</v>
      </c>
      <c r="AY463" s="11" t="s">
        <v>509</v>
      </c>
      <c r="AZ463" s="11" t="s">
        <v>22</v>
      </c>
      <c r="BA463" s="11" t="s">
        <v>22</v>
      </c>
      <c r="BB463" s="11" t="s">
        <v>22</v>
      </c>
      <c r="BC463" s="11" t="s">
        <v>22</v>
      </c>
      <c r="BD463" s="11" t="s">
        <v>509</v>
      </c>
      <c r="BE463" s="27" t="s">
        <v>22</v>
      </c>
      <c r="BF463" s="27" t="s">
        <v>22</v>
      </c>
      <c r="BG463" s="27" t="s">
        <v>22</v>
      </c>
      <c r="BH463" s="11" t="s">
        <v>22</v>
      </c>
      <c r="BI463" s="25" t="s">
        <v>22</v>
      </c>
      <c r="CD463" s="155"/>
      <c r="CH463" s="155"/>
      <c r="CV463" s="25"/>
      <c r="CZ463" s="25"/>
    </row>
    <row r="464" spans="1:105" s="11" customFormat="1" ht="16" customHeight="1">
      <c r="A464" s="11" t="s">
        <v>2013</v>
      </c>
      <c r="L464" s="25"/>
      <c r="N464" s="125"/>
      <c r="Z464" s="25"/>
      <c r="AE464" s="25"/>
      <c r="AI464" s="25"/>
      <c r="AJ464" s="20" t="s">
        <v>60</v>
      </c>
      <c r="AK464" s="20" t="s">
        <v>43</v>
      </c>
      <c r="AL464" s="30">
        <v>1</v>
      </c>
      <c r="AM464" s="11" t="s">
        <v>574</v>
      </c>
      <c r="AN464" s="11" t="s">
        <v>570</v>
      </c>
      <c r="AO464" s="11" t="s">
        <v>576</v>
      </c>
      <c r="AP464" s="11" t="s">
        <v>576</v>
      </c>
      <c r="AQ464" s="11" t="s">
        <v>24</v>
      </c>
      <c r="AR464" s="11" t="s">
        <v>23</v>
      </c>
      <c r="AS464" s="11" t="s">
        <v>486</v>
      </c>
      <c r="AT464" s="11" t="s">
        <v>22</v>
      </c>
      <c r="AU464" s="84" t="s">
        <v>22</v>
      </c>
      <c r="AV464" s="11" t="s">
        <v>22</v>
      </c>
      <c r="AW464" s="11" t="s">
        <v>22</v>
      </c>
      <c r="AX464" s="109" t="s">
        <v>960</v>
      </c>
      <c r="AY464" s="15" t="s">
        <v>158</v>
      </c>
      <c r="AZ464" s="11" t="str">
        <f t="shared" si="574"/>
        <v>0.00</v>
      </c>
      <c r="BA464" s="11" t="str">
        <f t="shared" si="575"/>
        <v>0.00</v>
      </c>
      <c r="BB464" s="11" t="str">
        <f t="shared" si="576"/>
        <v>0.01</v>
      </c>
      <c r="BC464" s="109" t="s">
        <v>960</v>
      </c>
      <c r="BD464" s="15" t="s">
        <v>159</v>
      </c>
      <c r="BE464" s="27" t="str">
        <f t="shared" si="577"/>
        <v>0.03</v>
      </c>
      <c r="BF464" s="27" t="str">
        <f t="shared" si="578"/>
        <v>0.02</v>
      </c>
      <c r="BG464" s="27" t="str">
        <f t="shared" si="579"/>
        <v>0.04</v>
      </c>
      <c r="BH464" s="11">
        <v>0.4</v>
      </c>
      <c r="BI464" s="25" t="s">
        <v>22</v>
      </c>
      <c r="CD464" s="155"/>
      <c r="CH464" s="155"/>
      <c r="CV464" s="25"/>
      <c r="CZ464" s="25"/>
    </row>
    <row r="465" spans="1:105" s="11" customFormat="1" ht="16" customHeight="1">
      <c r="A465" s="11" t="s">
        <v>2013</v>
      </c>
      <c r="L465" s="25"/>
      <c r="N465" s="125"/>
      <c r="Z465" s="25"/>
      <c r="AE465" s="25"/>
      <c r="AI465" s="25"/>
      <c r="AJ465" s="20" t="s">
        <v>60</v>
      </c>
      <c r="AK465" s="30" t="s">
        <v>46</v>
      </c>
      <c r="AL465" s="30">
        <v>2</v>
      </c>
      <c r="AM465" s="11" t="s">
        <v>574</v>
      </c>
      <c r="AN465" s="11" t="s">
        <v>570</v>
      </c>
      <c r="AO465" s="11" t="s">
        <v>576</v>
      </c>
      <c r="AP465" s="11" t="s">
        <v>576</v>
      </c>
      <c r="AQ465" s="11" t="s">
        <v>24</v>
      </c>
      <c r="AR465" s="11" t="s">
        <v>23</v>
      </c>
      <c r="AS465" s="11" t="s">
        <v>486</v>
      </c>
      <c r="AT465" s="11" t="s">
        <v>22</v>
      </c>
      <c r="AU465" s="84" t="s">
        <v>22</v>
      </c>
      <c r="AV465" s="11" t="s">
        <v>22</v>
      </c>
      <c r="AW465" s="11" t="s">
        <v>22</v>
      </c>
      <c r="AX465" s="109" t="s">
        <v>960</v>
      </c>
      <c r="AY465" s="15" t="s">
        <v>158</v>
      </c>
      <c r="AZ465" s="11" t="str">
        <f t="shared" si="574"/>
        <v>0.00</v>
      </c>
      <c r="BA465" s="11" t="str">
        <f t="shared" si="575"/>
        <v>0.00</v>
      </c>
      <c r="BB465" s="11" t="str">
        <f t="shared" si="576"/>
        <v>0.01</v>
      </c>
      <c r="BC465" s="109" t="s">
        <v>960</v>
      </c>
      <c r="BD465" s="15" t="s">
        <v>163</v>
      </c>
      <c r="BE465" s="27" t="str">
        <f t="shared" si="577"/>
        <v>0.03</v>
      </c>
      <c r="BF465" s="27" t="str">
        <f t="shared" si="578"/>
        <v>0.00</v>
      </c>
      <c r="BG465" s="27" t="str">
        <f t="shared" si="579"/>
        <v>0.05</v>
      </c>
      <c r="BH465" s="11">
        <v>0.4</v>
      </c>
      <c r="BI465" s="25" t="s">
        <v>22</v>
      </c>
      <c r="CD465" s="155"/>
      <c r="CH465" s="155"/>
      <c r="CV465" s="25"/>
      <c r="CZ465" s="25"/>
    </row>
    <row r="466" spans="1:105" s="11" customFormat="1" ht="16" customHeight="1">
      <c r="A466" s="11" t="s">
        <v>2013</v>
      </c>
      <c r="L466" s="25"/>
      <c r="N466" s="125"/>
      <c r="Z466" s="25"/>
      <c r="AE466" s="25"/>
      <c r="AI466" s="25"/>
      <c r="AJ466" s="20" t="s">
        <v>60</v>
      </c>
      <c r="AK466" s="28" t="s">
        <v>47</v>
      </c>
      <c r="AL466" s="30">
        <v>3</v>
      </c>
      <c r="AM466" s="11" t="s">
        <v>574</v>
      </c>
      <c r="AN466" s="11" t="s">
        <v>570</v>
      </c>
      <c r="AO466" s="11" t="s">
        <v>576</v>
      </c>
      <c r="AP466" s="11" t="s">
        <v>576</v>
      </c>
      <c r="AQ466" s="11" t="s">
        <v>24</v>
      </c>
      <c r="AR466" s="11" t="s">
        <v>23</v>
      </c>
      <c r="AS466" s="11" t="s">
        <v>486</v>
      </c>
      <c r="AT466" s="11" t="s">
        <v>22</v>
      </c>
      <c r="AU466" s="84" t="s">
        <v>22</v>
      </c>
      <c r="AV466" s="11" t="s">
        <v>22</v>
      </c>
      <c r="AW466" s="11" t="s">
        <v>22</v>
      </c>
      <c r="AX466" s="11" t="s">
        <v>22</v>
      </c>
      <c r="AY466" s="11" t="s">
        <v>509</v>
      </c>
      <c r="AZ466" s="11" t="s">
        <v>22</v>
      </c>
      <c r="BA466" s="11" t="s">
        <v>22</v>
      </c>
      <c r="BB466" s="11" t="s">
        <v>22</v>
      </c>
      <c r="BC466" s="11" t="s">
        <v>22</v>
      </c>
      <c r="BD466" s="11" t="s">
        <v>509</v>
      </c>
      <c r="BE466" s="27" t="s">
        <v>22</v>
      </c>
      <c r="BF466" s="27" t="s">
        <v>22</v>
      </c>
      <c r="BG466" s="27" t="s">
        <v>22</v>
      </c>
      <c r="BH466" s="11" t="s">
        <v>22</v>
      </c>
      <c r="BI466" s="25" t="s">
        <v>22</v>
      </c>
      <c r="CD466" s="155"/>
      <c r="CH466" s="155"/>
      <c r="CV466" s="25"/>
      <c r="CZ466" s="25"/>
    </row>
    <row r="467" spans="1:105" s="44" customFormat="1">
      <c r="L467" s="45"/>
      <c r="N467" s="127"/>
      <c r="Z467" s="64"/>
      <c r="AE467" s="45"/>
      <c r="AI467" s="45"/>
      <c r="AU467" s="85"/>
      <c r="BI467" s="45"/>
      <c r="CD467" s="157"/>
      <c r="CH467" s="157"/>
      <c r="CV467" s="45"/>
      <c r="CZ467" s="45"/>
    </row>
    <row r="468" spans="1:105" s="11" customFormat="1" ht="16" customHeight="1">
      <c r="A468" s="11" t="s">
        <v>2015</v>
      </c>
      <c r="B468" s="11" t="s">
        <v>118</v>
      </c>
      <c r="C468" s="11" t="s">
        <v>2</v>
      </c>
      <c r="D468" s="11" t="s">
        <v>727</v>
      </c>
      <c r="E468" s="11" t="s">
        <v>10</v>
      </c>
      <c r="F468" s="94" t="s">
        <v>2312</v>
      </c>
      <c r="G468" s="11" t="s">
        <v>12</v>
      </c>
      <c r="H468" s="16" t="s">
        <v>107</v>
      </c>
      <c r="I468" s="11" t="s">
        <v>785</v>
      </c>
      <c r="J468" s="16" t="s">
        <v>729</v>
      </c>
      <c r="K468" s="11" t="s">
        <v>730</v>
      </c>
      <c r="L468" s="24">
        <v>44103</v>
      </c>
      <c r="M468" s="11" t="s">
        <v>625</v>
      </c>
      <c r="N468" s="125">
        <v>43937</v>
      </c>
      <c r="O468" s="11" t="s">
        <v>24</v>
      </c>
      <c r="P468" s="11" t="s">
        <v>24</v>
      </c>
      <c r="Q468" s="11" t="s">
        <v>137</v>
      </c>
      <c r="R468" s="11" t="s">
        <v>45</v>
      </c>
      <c r="S468" s="11" t="s">
        <v>783</v>
      </c>
      <c r="T468" s="11" t="s">
        <v>23</v>
      </c>
      <c r="U468" s="11" t="s">
        <v>23</v>
      </c>
      <c r="V468" s="11">
        <v>40</v>
      </c>
      <c r="W468" s="11" t="s">
        <v>23</v>
      </c>
      <c r="X468" s="11" t="s">
        <v>733</v>
      </c>
      <c r="Y468" s="11" t="s">
        <v>731</v>
      </c>
      <c r="Z468" s="25" t="s">
        <v>732</v>
      </c>
      <c r="AA468" s="11" t="s">
        <v>3</v>
      </c>
      <c r="AB468" s="11" t="s">
        <v>567</v>
      </c>
      <c r="AC468" s="11" t="s">
        <v>127</v>
      </c>
      <c r="AD468" s="11" t="s">
        <v>1321</v>
      </c>
      <c r="AE468" s="25" t="s">
        <v>26</v>
      </c>
      <c r="AF468" s="11" t="s">
        <v>137</v>
      </c>
      <c r="AG468" s="10" t="s">
        <v>1010</v>
      </c>
      <c r="AH468" s="10" t="s">
        <v>1011</v>
      </c>
      <c r="AI468" s="38" t="s">
        <v>22</v>
      </c>
      <c r="AJ468" s="11" t="s">
        <v>27</v>
      </c>
      <c r="AK468" s="11" t="s">
        <v>734</v>
      </c>
      <c r="AL468" s="11">
        <v>1</v>
      </c>
      <c r="AM468" s="11" t="s">
        <v>343</v>
      </c>
      <c r="AN468" s="11" t="s">
        <v>44</v>
      </c>
      <c r="AO468" s="11" t="s">
        <v>78</v>
      </c>
      <c r="AP468" s="11" t="s">
        <v>948</v>
      </c>
      <c r="AQ468" s="11" t="s">
        <v>23</v>
      </c>
      <c r="AR468" s="11" t="s">
        <v>24</v>
      </c>
      <c r="AS468" s="11" t="s">
        <v>843</v>
      </c>
      <c r="AT468" s="11" t="s">
        <v>22</v>
      </c>
      <c r="AU468" s="84" t="s">
        <v>22</v>
      </c>
      <c r="AV468" s="30" t="s">
        <v>22</v>
      </c>
      <c r="AW468" s="11" t="s">
        <v>22</v>
      </c>
      <c r="AX468" s="11">
        <v>10</v>
      </c>
      <c r="AY468" s="58" t="s">
        <v>738</v>
      </c>
      <c r="AZ468" s="11" t="str">
        <f t="shared" ref="AZ468:AZ471" si="586">LEFT(AY468,FIND(" ", AY468)-1)</f>
        <v>189</v>
      </c>
      <c r="BA468" s="11" t="str">
        <f t="shared" ref="BA468:BA471" si="587">MID(LEFT(AY468,FIND("–",AY468)-1),FIND("(",AY468)+1,LEN(AY468))</f>
        <v>76</v>
      </c>
      <c r="BB468" s="11" t="str">
        <f t="shared" ref="BB468:BB471" si="588">MID(LEFT(AY468,FIND(")",AY468)-1),FIND("–",AY468)+1,LEN(AY468))</f>
        <v>466</v>
      </c>
      <c r="BC468" s="11">
        <v>10</v>
      </c>
      <c r="BD468" s="58" t="s">
        <v>742</v>
      </c>
      <c r="BE468" s="11" t="str">
        <f t="shared" ref="BE468:BE471" si="589">LEFT(BD468,FIND(" ", BD468)-1)</f>
        <v>323,945</v>
      </c>
      <c r="BF468" s="11" t="str">
        <f t="shared" ref="BF468:BF471" si="590">MID(LEFT(BD468,FIND("–",BD468)-1),FIND("(",BD468)+1,LEN(BD468))</f>
        <v>182,202</v>
      </c>
      <c r="BG468" s="11" t="str">
        <f t="shared" ref="BG468:BG471" si="591">MID(LEFT(BD468,FIND(")",BD468)-1),FIND("–",BD468)+1,LEN(BD468))</f>
        <v>575,958</v>
      </c>
      <c r="BH468" s="21" t="s">
        <v>22</v>
      </c>
      <c r="BI468" s="40" t="s">
        <v>401</v>
      </c>
      <c r="BJ468" s="11" t="s">
        <v>26</v>
      </c>
      <c r="BK468" s="11" t="s">
        <v>22</v>
      </c>
      <c r="BL468" s="11" t="s">
        <v>22</v>
      </c>
      <c r="BM468" s="11" t="s">
        <v>22</v>
      </c>
      <c r="BN468" s="11" t="s">
        <v>22</v>
      </c>
      <c r="BO468" s="11" t="s">
        <v>22</v>
      </c>
      <c r="BP468" s="11" t="s">
        <v>22</v>
      </c>
      <c r="BQ468" s="11" t="s">
        <v>22</v>
      </c>
      <c r="BR468" s="11" t="s">
        <v>22</v>
      </c>
      <c r="BS468" s="11" t="s">
        <v>22</v>
      </c>
      <c r="BT468" s="11" t="s">
        <v>22</v>
      </c>
      <c r="BU468" s="11" t="s">
        <v>22</v>
      </c>
      <c r="BV468" s="11" t="s">
        <v>22</v>
      </c>
      <c r="BW468" s="11" t="s">
        <v>22</v>
      </c>
      <c r="BX468" s="11" t="s">
        <v>22</v>
      </c>
      <c r="BY468" s="11" t="s">
        <v>22</v>
      </c>
      <c r="BZ468" s="11" t="s">
        <v>22</v>
      </c>
      <c r="CA468" s="11" t="s">
        <v>22</v>
      </c>
      <c r="CB468" s="11" t="s">
        <v>22</v>
      </c>
      <c r="CC468" s="11" t="s">
        <v>22</v>
      </c>
      <c r="CD468" s="103" t="s">
        <v>22</v>
      </c>
      <c r="CE468" s="94" t="s">
        <v>22</v>
      </c>
      <c r="CF468" s="94" t="s">
        <v>22</v>
      </c>
      <c r="CG468" s="94" t="s">
        <v>22</v>
      </c>
      <c r="CH468" s="155" t="s">
        <v>26</v>
      </c>
      <c r="CI468" s="94" t="s">
        <v>22</v>
      </c>
      <c r="CJ468" s="94" t="s">
        <v>22</v>
      </c>
      <c r="CK468" s="94" t="s">
        <v>22</v>
      </c>
      <c r="CL468" s="94" t="s">
        <v>22</v>
      </c>
      <c r="CM468" s="94" t="s">
        <v>22</v>
      </c>
      <c r="CN468" s="94" t="s">
        <v>22</v>
      </c>
      <c r="CO468" s="94" t="s">
        <v>22</v>
      </c>
      <c r="CP468" s="94" t="s">
        <v>22</v>
      </c>
      <c r="CQ468" s="94" t="s">
        <v>22</v>
      </c>
      <c r="CR468" s="94" t="s">
        <v>22</v>
      </c>
      <c r="CS468" s="94" t="s">
        <v>22</v>
      </c>
      <c r="CT468" s="94" t="s">
        <v>22</v>
      </c>
      <c r="CU468" s="94" t="s">
        <v>22</v>
      </c>
      <c r="CV468" s="98" t="s">
        <v>22</v>
      </c>
      <c r="CW468" s="11" t="s">
        <v>591</v>
      </c>
      <c r="CX468" s="11" t="s">
        <v>22</v>
      </c>
      <c r="CY468" s="11" t="s">
        <v>782</v>
      </c>
      <c r="CZ468" s="98" t="s">
        <v>1261</v>
      </c>
      <c r="DA468" s="11" t="s">
        <v>68</v>
      </c>
    </row>
    <row r="469" spans="1:105" s="11" customFormat="1" ht="16" customHeight="1">
      <c r="A469" s="11" t="s">
        <v>2015</v>
      </c>
      <c r="L469" s="24"/>
      <c r="N469" s="125"/>
      <c r="Z469" s="25"/>
      <c r="AE469" s="25"/>
      <c r="AI469" s="25"/>
      <c r="AJ469" s="11" t="s">
        <v>27</v>
      </c>
      <c r="AK469" s="11" t="s">
        <v>736</v>
      </c>
      <c r="AL469" s="28">
        <v>2</v>
      </c>
      <c r="AM469" s="11" t="s">
        <v>343</v>
      </c>
      <c r="AN469" s="11" t="s">
        <v>44</v>
      </c>
      <c r="AO469" s="11" t="s">
        <v>78</v>
      </c>
      <c r="AP469" s="11" t="s">
        <v>948</v>
      </c>
      <c r="AQ469" s="11" t="s">
        <v>23</v>
      </c>
      <c r="AR469" s="11" t="s">
        <v>24</v>
      </c>
      <c r="AS469" s="11" t="s">
        <v>843</v>
      </c>
      <c r="AT469" s="11" t="s">
        <v>22</v>
      </c>
      <c r="AU469" s="84" t="s">
        <v>22</v>
      </c>
      <c r="AV469" s="30" t="s">
        <v>22</v>
      </c>
      <c r="AW469" s="11" t="s">
        <v>22</v>
      </c>
      <c r="AX469" s="11">
        <v>10</v>
      </c>
      <c r="AY469" s="58" t="s">
        <v>739</v>
      </c>
      <c r="AZ469" s="11" t="str">
        <f t="shared" si="586"/>
        <v>111</v>
      </c>
      <c r="BA469" s="11" t="str">
        <f t="shared" si="587"/>
        <v>55</v>
      </c>
      <c r="BB469" s="11" t="str">
        <f t="shared" si="588"/>
        <v>222</v>
      </c>
      <c r="BC469" s="11">
        <v>10</v>
      </c>
      <c r="BD469" s="58" t="s">
        <v>743</v>
      </c>
      <c r="BE469" s="11" t="str">
        <f t="shared" si="589"/>
        <v>1,128,391</v>
      </c>
      <c r="BF469" s="11" t="str">
        <f t="shared" si="590"/>
        <v>636,087</v>
      </c>
      <c r="BG469" s="11" t="str">
        <f t="shared" si="591"/>
        <v>2,001,717</v>
      </c>
      <c r="BH469" s="21" t="s">
        <v>22</v>
      </c>
      <c r="BI469" s="25" t="s">
        <v>22</v>
      </c>
      <c r="CD469" s="155"/>
      <c r="CH469" s="155"/>
      <c r="CV469" s="25"/>
      <c r="CW469" s="11" t="s">
        <v>577</v>
      </c>
      <c r="CZ469" s="25"/>
    </row>
    <row r="470" spans="1:105" s="11" customFormat="1" ht="16" customHeight="1">
      <c r="A470" s="11" t="s">
        <v>2015</v>
      </c>
      <c r="L470" s="24"/>
      <c r="N470" s="125"/>
      <c r="Z470" s="25"/>
      <c r="AE470" s="25"/>
      <c r="AI470" s="25"/>
      <c r="AJ470" s="11" t="s">
        <v>27</v>
      </c>
      <c r="AK470" s="11" t="s">
        <v>735</v>
      </c>
      <c r="AL470" s="28">
        <v>3</v>
      </c>
      <c r="AM470" s="11" t="s">
        <v>343</v>
      </c>
      <c r="AN470" s="11" t="s">
        <v>44</v>
      </c>
      <c r="AO470" s="11" t="s">
        <v>78</v>
      </c>
      <c r="AP470" s="11" t="s">
        <v>948</v>
      </c>
      <c r="AQ470" s="11" t="s">
        <v>23</v>
      </c>
      <c r="AR470" s="11" t="s">
        <v>24</v>
      </c>
      <c r="AS470" s="11" t="s">
        <v>843</v>
      </c>
      <c r="AT470" s="11" t="s">
        <v>22</v>
      </c>
      <c r="AU470" s="84" t="s">
        <v>22</v>
      </c>
      <c r="AV470" s="30" t="s">
        <v>22</v>
      </c>
      <c r="AW470" s="11" t="s">
        <v>22</v>
      </c>
      <c r="AX470" s="11">
        <v>10</v>
      </c>
      <c r="AY470" s="58" t="s">
        <v>740</v>
      </c>
      <c r="AZ470" s="11" t="str">
        <f t="shared" si="586"/>
        <v>655</v>
      </c>
      <c r="BA470" s="11" t="str">
        <f t="shared" si="587"/>
        <v>270</v>
      </c>
      <c r="BB470" s="11" t="str">
        <f t="shared" si="588"/>
        <v>1,591</v>
      </c>
      <c r="BC470" s="11">
        <v>9</v>
      </c>
      <c r="BD470" s="58" t="s">
        <v>744</v>
      </c>
      <c r="BE470" s="11" t="str">
        <f t="shared" si="589"/>
        <v>1,183,066</v>
      </c>
      <c r="BF470" s="11" t="str">
        <f t="shared" si="590"/>
        <v>379,698</v>
      </c>
      <c r="BG470" s="11" t="str">
        <f t="shared" si="591"/>
        <v>3,686,201</v>
      </c>
      <c r="BH470" s="21" t="s">
        <v>22</v>
      </c>
      <c r="BI470" s="25" t="s">
        <v>22</v>
      </c>
      <c r="CD470" s="155"/>
      <c r="CH470" s="155"/>
      <c r="CV470" s="25"/>
      <c r="CW470" s="11" t="s">
        <v>568</v>
      </c>
      <c r="CZ470" s="25"/>
    </row>
    <row r="471" spans="1:105" s="11" customFormat="1" ht="16" customHeight="1">
      <c r="A471" s="11" t="s">
        <v>2015</v>
      </c>
      <c r="L471" s="24"/>
      <c r="N471" s="125"/>
      <c r="Z471" s="25"/>
      <c r="AE471" s="25"/>
      <c r="AI471" s="25"/>
      <c r="AJ471" s="11" t="s">
        <v>27</v>
      </c>
      <c r="AK471" s="11" t="s">
        <v>737</v>
      </c>
      <c r="AL471" s="28">
        <v>4</v>
      </c>
      <c r="AM471" s="11" t="s">
        <v>343</v>
      </c>
      <c r="AN471" s="11" t="s">
        <v>44</v>
      </c>
      <c r="AO471" s="11" t="s">
        <v>78</v>
      </c>
      <c r="AP471" s="11" t="s">
        <v>948</v>
      </c>
      <c r="AQ471" s="11" t="s">
        <v>23</v>
      </c>
      <c r="AR471" s="11" t="s">
        <v>24</v>
      </c>
      <c r="AS471" s="11" t="s">
        <v>843</v>
      </c>
      <c r="AT471" s="11" t="s">
        <v>22</v>
      </c>
      <c r="AU471" s="84" t="s">
        <v>22</v>
      </c>
      <c r="AV471" s="30" t="s">
        <v>22</v>
      </c>
      <c r="AW471" s="11" t="s">
        <v>22</v>
      </c>
      <c r="AX471" s="11">
        <v>10</v>
      </c>
      <c r="AY471" s="58" t="s">
        <v>741</v>
      </c>
      <c r="AZ471" s="11" t="str">
        <f t="shared" si="586"/>
        <v>953</v>
      </c>
      <c r="BA471" s="11" t="str">
        <f t="shared" si="587"/>
        <v>493</v>
      </c>
      <c r="BB471" s="11" t="str">
        <f t="shared" si="588"/>
        <v>1,842</v>
      </c>
      <c r="BC471" s="11">
        <v>10</v>
      </c>
      <c r="BD471" s="58" t="s">
        <v>745</v>
      </c>
      <c r="BE471" s="11" t="str">
        <f t="shared" si="589"/>
        <v>3,638,522</v>
      </c>
      <c r="BF471" s="11" t="str">
        <f t="shared" si="590"/>
        <v>1,316,233</v>
      </c>
      <c r="BG471" s="11" t="str">
        <f t="shared" si="591"/>
        <v>10,058,130</v>
      </c>
      <c r="BH471" s="21" t="s">
        <v>22</v>
      </c>
      <c r="BI471" s="25" t="s">
        <v>22</v>
      </c>
      <c r="CD471" s="155"/>
      <c r="CH471" s="155"/>
      <c r="CV471" s="25"/>
      <c r="CW471" s="11" t="s">
        <v>779</v>
      </c>
      <c r="CZ471" s="25"/>
    </row>
    <row r="472" spans="1:105" s="11" customFormat="1" ht="16" customHeight="1">
      <c r="A472" s="11" t="s">
        <v>2015</v>
      </c>
      <c r="L472" s="24"/>
      <c r="N472" s="125"/>
      <c r="Z472" s="25"/>
      <c r="AE472" s="25"/>
      <c r="AI472" s="25"/>
      <c r="AJ472" s="11" t="s">
        <v>27</v>
      </c>
      <c r="AK472" s="11" t="s">
        <v>734</v>
      </c>
      <c r="AL472" s="11">
        <v>1</v>
      </c>
      <c r="AM472" s="17" t="s">
        <v>344</v>
      </c>
      <c r="AN472" s="11" t="s">
        <v>142</v>
      </c>
      <c r="AO472" s="11" t="s">
        <v>139</v>
      </c>
      <c r="AP472" s="11" t="s">
        <v>955</v>
      </c>
      <c r="AQ472" s="11" t="s">
        <v>23</v>
      </c>
      <c r="AR472" s="11" t="s">
        <v>24</v>
      </c>
      <c r="AS472" s="11" t="s">
        <v>486</v>
      </c>
      <c r="AT472" s="11" t="s">
        <v>22</v>
      </c>
      <c r="AU472" s="84" t="s">
        <v>22</v>
      </c>
      <c r="AV472" s="30" t="s">
        <v>22</v>
      </c>
      <c r="AW472" s="11" t="s">
        <v>22</v>
      </c>
      <c r="AX472" s="11" t="s">
        <v>22</v>
      </c>
      <c r="AY472" s="11" t="s">
        <v>509</v>
      </c>
      <c r="AZ472" s="11" t="s">
        <v>22</v>
      </c>
      <c r="BA472" s="11" t="s">
        <v>22</v>
      </c>
      <c r="BB472" s="11" t="s">
        <v>22</v>
      </c>
      <c r="BC472" s="11" t="s">
        <v>22</v>
      </c>
      <c r="BD472" s="11" t="s">
        <v>509</v>
      </c>
      <c r="BE472" s="11" t="s">
        <v>22</v>
      </c>
      <c r="BF472" s="11" t="s">
        <v>22</v>
      </c>
      <c r="BG472" s="11" t="s">
        <v>22</v>
      </c>
      <c r="BH472" s="21" t="s">
        <v>22</v>
      </c>
      <c r="BI472" s="25" t="s">
        <v>22</v>
      </c>
      <c r="CD472" s="155"/>
      <c r="CH472" s="155"/>
      <c r="CV472" s="25"/>
      <c r="CW472" s="11" t="s">
        <v>781</v>
      </c>
      <c r="CZ472" s="25"/>
    </row>
    <row r="473" spans="1:105" s="11" customFormat="1" ht="16" customHeight="1">
      <c r="A473" s="11" t="s">
        <v>2015</v>
      </c>
      <c r="L473" s="24"/>
      <c r="N473" s="125"/>
      <c r="Z473" s="25"/>
      <c r="AE473" s="25"/>
      <c r="AI473" s="25"/>
      <c r="AJ473" s="11" t="s">
        <v>27</v>
      </c>
      <c r="AK473" s="11" t="s">
        <v>736</v>
      </c>
      <c r="AL473" s="28">
        <v>2</v>
      </c>
      <c r="AM473" s="17" t="s">
        <v>344</v>
      </c>
      <c r="AN473" s="11" t="s">
        <v>142</v>
      </c>
      <c r="AO473" s="11" t="s">
        <v>139</v>
      </c>
      <c r="AP473" s="11" t="s">
        <v>955</v>
      </c>
      <c r="AQ473" s="11" t="s">
        <v>23</v>
      </c>
      <c r="AR473" s="11" t="s">
        <v>24</v>
      </c>
      <c r="AS473" s="11" t="s">
        <v>486</v>
      </c>
      <c r="AT473" s="11" t="s">
        <v>22</v>
      </c>
      <c r="AU473" s="84" t="s">
        <v>22</v>
      </c>
      <c r="AV473" s="30" t="s">
        <v>22</v>
      </c>
      <c r="AW473" s="11" t="s">
        <v>22</v>
      </c>
      <c r="AX473" s="11" t="s">
        <v>22</v>
      </c>
      <c r="AY473" s="11" t="s">
        <v>509</v>
      </c>
      <c r="AZ473" s="11" t="s">
        <v>22</v>
      </c>
      <c r="BA473" s="11" t="s">
        <v>22</v>
      </c>
      <c r="BB473" s="11" t="s">
        <v>22</v>
      </c>
      <c r="BC473" s="11" t="s">
        <v>22</v>
      </c>
      <c r="BD473" s="11" t="s">
        <v>509</v>
      </c>
      <c r="BE473" s="11" t="s">
        <v>22</v>
      </c>
      <c r="BF473" s="11" t="s">
        <v>22</v>
      </c>
      <c r="BG473" s="11" t="s">
        <v>22</v>
      </c>
      <c r="BH473" s="21" t="s">
        <v>22</v>
      </c>
      <c r="BI473" s="25" t="s">
        <v>22</v>
      </c>
      <c r="CD473" s="155"/>
      <c r="CH473" s="155"/>
      <c r="CV473" s="25"/>
      <c r="CW473" s="11" t="s">
        <v>780</v>
      </c>
      <c r="CZ473" s="25"/>
    </row>
    <row r="474" spans="1:105" s="11" customFormat="1" ht="16" customHeight="1">
      <c r="A474" s="11" t="s">
        <v>2015</v>
      </c>
      <c r="L474" s="24"/>
      <c r="N474" s="125"/>
      <c r="Z474" s="25"/>
      <c r="AE474" s="25"/>
      <c r="AI474" s="25"/>
      <c r="AJ474" s="11" t="s">
        <v>27</v>
      </c>
      <c r="AK474" s="11" t="s">
        <v>735</v>
      </c>
      <c r="AL474" s="28">
        <v>3</v>
      </c>
      <c r="AM474" s="17" t="s">
        <v>344</v>
      </c>
      <c r="AN474" s="11" t="s">
        <v>142</v>
      </c>
      <c r="AO474" s="11" t="s">
        <v>139</v>
      </c>
      <c r="AP474" s="11" t="s">
        <v>955</v>
      </c>
      <c r="AQ474" s="11" t="s">
        <v>23</v>
      </c>
      <c r="AR474" s="11" t="s">
        <v>24</v>
      </c>
      <c r="AS474" s="11" t="s">
        <v>486</v>
      </c>
      <c r="AT474" s="11" t="s">
        <v>22</v>
      </c>
      <c r="AU474" s="84" t="s">
        <v>22</v>
      </c>
      <c r="AV474" s="30" t="s">
        <v>22</v>
      </c>
      <c r="AW474" s="11" t="s">
        <v>22</v>
      </c>
      <c r="AX474" s="11">
        <v>10</v>
      </c>
      <c r="AY474" s="58" t="s">
        <v>65</v>
      </c>
      <c r="AZ474" s="11" t="str">
        <f t="shared" ref="AZ474:AZ475" si="592">LEFT(AY474,FIND(" ", AY474)-1)</f>
        <v>4</v>
      </c>
      <c r="BA474" s="11" t="str">
        <f t="shared" ref="BA474:BA475" si="593">MID(LEFT(AY474,FIND("–",AY474)-1),FIND("(",AY474)+1,LEN(AY474))</f>
        <v>4</v>
      </c>
      <c r="BB474" s="11" t="str">
        <f t="shared" ref="BB474:BB475" si="594">MID(LEFT(AY474,FIND(")",AY474)-1),FIND("–",AY474)+1,LEN(AY474))</f>
        <v>4</v>
      </c>
      <c r="BC474" s="11">
        <v>9</v>
      </c>
      <c r="BD474" s="62" t="s">
        <v>746</v>
      </c>
      <c r="BE474" s="27" t="str">
        <f t="shared" ref="BE474:BE475" si="595">LEFT(BD474,FIND(" ", BD474)-1)</f>
        <v>878</v>
      </c>
      <c r="BF474" s="27" t="str">
        <f t="shared" ref="BF474:BF475" si="596">MID(LEFT(BD474,FIND("–",BD474)-1),FIND("(",BD474)+1,LEN(BD474))</f>
        <v>516</v>
      </c>
      <c r="BG474" s="27" t="str">
        <f t="shared" ref="BG474:BG475" si="597">MID(LEFT(BD474,FIND(")",BD474)-1),FIND("–",BD474)+1,LEN(BD474))</f>
        <v>1,494</v>
      </c>
      <c r="BH474" s="21" t="s">
        <v>22</v>
      </c>
      <c r="BI474" s="25" t="s">
        <v>22</v>
      </c>
      <c r="CD474" s="155"/>
      <c r="CH474" s="155"/>
      <c r="CV474" s="25"/>
      <c r="CW474" s="11" t="s">
        <v>569</v>
      </c>
      <c r="CZ474" s="25"/>
    </row>
    <row r="475" spans="1:105" s="11" customFormat="1" ht="16" customHeight="1">
      <c r="A475" s="11" t="s">
        <v>2015</v>
      </c>
      <c r="L475" s="24"/>
      <c r="N475" s="125"/>
      <c r="Z475" s="25"/>
      <c r="AE475" s="25"/>
      <c r="AI475" s="25"/>
      <c r="AJ475" s="11" t="s">
        <v>27</v>
      </c>
      <c r="AK475" s="11" t="s">
        <v>737</v>
      </c>
      <c r="AL475" s="28">
        <v>4</v>
      </c>
      <c r="AM475" s="17" t="s">
        <v>344</v>
      </c>
      <c r="AN475" s="11" t="s">
        <v>142</v>
      </c>
      <c r="AO475" s="11" t="s">
        <v>139</v>
      </c>
      <c r="AP475" s="11" t="s">
        <v>955</v>
      </c>
      <c r="AQ475" s="11" t="s">
        <v>23</v>
      </c>
      <c r="AR475" s="11" t="s">
        <v>24</v>
      </c>
      <c r="AS475" s="11" t="s">
        <v>486</v>
      </c>
      <c r="AT475" s="11" t="s">
        <v>22</v>
      </c>
      <c r="AU475" s="84" t="s">
        <v>22</v>
      </c>
      <c r="AV475" s="30" t="s">
        <v>22</v>
      </c>
      <c r="AW475" s="11" t="s">
        <v>22</v>
      </c>
      <c r="AX475" s="11">
        <v>10</v>
      </c>
      <c r="AY475" s="58" t="s">
        <v>65</v>
      </c>
      <c r="AZ475" s="11" t="str">
        <f t="shared" si="592"/>
        <v>4</v>
      </c>
      <c r="BA475" s="11" t="str">
        <f t="shared" si="593"/>
        <v>4</v>
      </c>
      <c r="BB475" s="11" t="str">
        <f t="shared" si="594"/>
        <v>4</v>
      </c>
      <c r="BC475" s="11">
        <v>10</v>
      </c>
      <c r="BD475" s="62" t="s">
        <v>747</v>
      </c>
      <c r="BE475" s="27" t="str">
        <f t="shared" si="595"/>
        <v>317</v>
      </c>
      <c r="BF475" s="27" t="str">
        <f t="shared" si="596"/>
        <v>181</v>
      </c>
      <c r="BG475" s="27" t="str">
        <f t="shared" si="597"/>
        <v>557</v>
      </c>
      <c r="BH475" s="21" t="s">
        <v>22</v>
      </c>
      <c r="BI475" s="25" t="s">
        <v>22</v>
      </c>
      <c r="CD475" s="155"/>
      <c r="CH475" s="155"/>
      <c r="CV475" s="25"/>
      <c r="CZ475" s="25"/>
    </row>
    <row r="476" spans="1:105" s="11" customFormat="1" ht="16" customHeight="1">
      <c r="A476" s="11" t="s">
        <v>2015</v>
      </c>
      <c r="L476" s="25"/>
      <c r="N476" s="125"/>
      <c r="Z476" s="25"/>
      <c r="AE476" s="25"/>
      <c r="AI476" s="25"/>
      <c r="AJ476" s="11" t="s">
        <v>27</v>
      </c>
      <c r="AK476" s="11" t="s">
        <v>734</v>
      </c>
      <c r="AL476" s="11">
        <v>1</v>
      </c>
      <c r="AM476" s="11" t="s">
        <v>55</v>
      </c>
      <c r="AN476" s="11" t="s">
        <v>752</v>
      </c>
      <c r="AO476" s="11" t="s">
        <v>132</v>
      </c>
      <c r="AP476" s="11" t="s">
        <v>955</v>
      </c>
      <c r="AQ476" s="11" t="s">
        <v>23</v>
      </c>
      <c r="AR476" s="11" t="s">
        <v>24</v>
      </c>
      <c r="AS476" s="11" t="s">
        <v>486</v>
      </c>
      <c r="AT476" s="11" t="s">
        <v>22</v>
      </c>
      <c r="AU476" s="84" t="s">
        <v>22</v>
      </c>
      <c r="AV476" s="30" t="s">
        <v>22</v>
      </c>
      <c r="AW476" s="11" t="s">
        <v>22</v>
      </c>
      <c r="AX476" s="11">
        <v>10</v>
      </c>
      <c r="AY476" s="58" t="s">
        <v>66</v>
      </c>
      <c r="AZ476" s="11" t="str">
        <f t="shared" ref="AZ476:AZ479" si="598">LEFT(AY476,FIND(" ", AY476)-1)</f>
        <v>10</v>
      </c>
      <c r="BA476" s="11" t="str">
        <f t="shared" ref="BA476:BA479" si="599">MID(LEFT(AY476,FIND("–",AY476)-1),FIND("(",AY476)+1,LEN(AY476))</f>
        <v>10</v>
      </c>
      <c r="BB476" s="11" t="str">
        <f t="shared" ref="BB476:BB479" si="600">MID(LEFT(AY476,FIND(")",AY476)-1),FIND("–",AY476)+1,LEN(AY476))</f>
        <v>10</v>
      </c>
      <c r="BC476" s="11">
        <v>10</v>
      </c>
      <c r="BD476" s="62" t="s">
        <v>748</v>
      </c>
      <c r="BE476" s="27" t="str">
        <f t="shared" ref="BE476:BE479" si="601">LEFT(BD476,FIND(" ", BD476)-1)</f>
        <v>92</v>
      </c>
      <c r="BF476" s="27" t="str">
        <f t="shared" ref="BF476:BF479" si="602">MID(LEFT(BD476,FIND("–",BD476)-1),FIND("(",BD476)+1,LEN(BD476))</f>
        <v>45</v>
      </c>
      <c r="BG476" s="27" t="str">
        <f t="shared" ref="BG476:BG479" si="603">MID(LEFT(BD476,FIND(")",BD476)-1),FIND("–",BD476)+1,LEN(BD476))</f>
        <v>188</v>
      </c>
      <c r="BH476" s="21" t="s">
        <v>22</v>
      </c>
      <c r="BI476" s="25" t="s">
        <v>22</v>
      </c>
      <c r="CD476" s="155"/>
      <c r="CH476" s="155"/>
      <c r="CV476" s="25"/>
      <c r="CZ476" s="25"/>
    </row>
    <row r="477" spans="1:105" s="11" customFormat="1" ht="16" customHeight="1">
      <c r="A477" s="11" t="s">
        <v>2015</v>
      </c>
      <c r="L477" s="25"/>
      <c r="N477" s="125"/>
      <c r="Z477" s="25"/>
      <c r="AE477" s="25"/>
      <c r="AI477" s="25"/>
      <c r="AJ477" s="11" t="s">
        <v>27</v>
      </c>
      <c r="AK477" s="11" t="s">
        <v>736</v>
      </c>
      <c r="AL477" s="11">
        <v>2</v>
      </c>
      <c r="AM477" s="11" t="s">
        <v>55</v>
      </c>
      <c r="AN477" s="11" t="s">
        <v>752</v>
      </c>
      <c r="AO477" s="11" t="s">
        <v>132</v>
      </c>
      <c r="AP477" s="11" t="s">
        <v>955</v>
      </c>
      <c r="AQ477" s="11" t="s">
        <v>23</v>
      </c>
      <c r="AR477" s="11" t="s">
        <v>24</v>
      </c>
      <c r="AS477" s="11" t="s">
        <v>486</v>
      </c>
      <c r="AT477" s="11" t="s">
        <v>22</v>
      </c>
      <c r="AU477" s="84" t="s">
        <v>22</v>
      </c>
      <c r="AV477" s="30" t="s">
        <v>22</v>
      </c>
      <c r="AW477" s="11" t="s">
        <v>22</v>
      </c>
      <c r="AX477" s="11">
        <v>10</v>
      </c>
      <c r="AY477" s="58" t="s">
        <v>66</v>
      </c>
      <c r="AZ477" s="11" t="str">
        <f t="shared" si="598"/>
        <v>10</v>
      </c>
      <c r="BA477" s="11" t="str">
        <f t="shared" si="599"/>
        <v>10</v>
      </c>
      <c r="BB477" s="11" t="str">
        <f t="shared" si="600"/>
        <v>10</v>
      </c>
      <c r="BC477" s="11">
        <v>10</v>
      </c>
      <c r="BD477" s="62" t="s">
        <v>749</v>
      </c>
      <c r="BE477" s="27" t="str">
        <f t="shared" si="601"/>
        <v>86</v>
      </c>
      <c r="BF477" s="27" t="str">
        <f t="shared" si="602"/>
        <v>44</v>
      </c>
      <c r="BG477" s="27" t="str">
        <f t="shared" si="603"/>
        <v>171</v>
      </c>
      <c r="BH477" s="21" t="s">
        <v>22</v>
      </c>
      <c r="BI477" s="25" t="s">
        <v>22</v>
      </c>
      <c r="CD477" s="155"/>
      <c r="CH477" s="155"/>
      <c r="CV477" s="25"/>
      <c r="CZ477" s="25"/>
    </row>
    <row r="478" spans="1:105" s="11" customFormat="1" ht="16" customHeight="1">
      <c r="A478" s="11" t="s">
        <v>2015</v>
      </c>
      <c r="L478" s="25"/>
      <c r="N478" s="125"/>
      <c r="Z478" s="25"/>
      <c r="AE478" s="25"/>
      <c r="AI478" s="25"/>
      <c r="AJ478" s="11" t="s">
        <v>27</v>
      </c>
      <c r="AK478" s="11" t="s">
        <v>735</v>
      </c>
      <c r="AL478" s="30">
        <v>3</v>
      </c>
      <c r="AM478" s="11" t="s">
        <v>55</v>
      </c>
      <c r="AN478" s="11" t="s">
        <v>752</v>
      </c>
      <c r="AO478" s="11" t="s">
        <v>132</v>
      </c>
      <c r="AP478" s="11" t="s">
        <v>955</v>
      </c>
      <c r="AQ478" s="11" t="s">
        <v>23</v>
      </c>
      <c r="AR478" s="11" t="s">
        <v>24</v>
      </c>
      <c r="AS478" s="11" t="s">
        <v>486</v>
      </c>
      <c r="AT478" s="11" t="s">
        <v>22</v>
      </c>
      <c r="AU478" s="84" t="s">
        <v>22</v>
      </c>
      <c r="AV478" s="30" t="s">
        <v>22</v>
      </c>
      <c r="AW478" s="11" t="s">
        <v>22</v>
      </c>
      <c r="AX478" s="11">
        <v>10</v>
      </c>
      <c r="AY478" s="58" t="s">
        <v>66</v>
      </c>
      <c r="AZ478" s="11" t="str">
        <f t="shared" si="598"/>
        <v>10</v>
      </c>
      <c r="BA478" s="11" t="str">
        <f t="shared" si="599"/>
        <v>10</v>
      </c>
      <c r="BB478" s="11" t="str">
        <f t="shared" si="600"/>
        <v>10</v>
      </c>
      <c r="BC478" s="11">
        <v>9</v>
      </c>
      <c r="BD478" s="62" t="s">
        <v>750</v>
      </c>
      <c r="BE478" s="27" t="str">
        <f t="shared" si="601"/>
        <v>324</v>
      </c>
      <c r="BF478" s="27" t="str">
        <f t="shared" si="602"/>
        <v>212</v>
      </c>
      <c r="BG478" s="27" t="str">
        <f t="shared" si="603"/>
        <v>496</v>
      </c>
      <c r="BH478" s="21" t="s">
        <v>22</v>
      </c>
      <c r="BI478" s="25" t="s">
        <v>22</v>
      </c>
      <c r="CD478" s="155"/>
      <c r="CH478" s="155"/>
      <c r="CV478" s="25"/>
      <c r="CZ478" s="25"/>
    </row>
    <row r="479" spans="1:105" s="11" customFormat="1" ht="16" customHeight="1">
      <c r="A479" s="11" t="s">
        <v>2015</v>
      </c>
      <c r="L479" s="25"/>
      <c r="N479" s="125"/>
      <c r="Z479" s="25"/>
      <c r="AE479" s="25"/>
      <c r="AI479" s="25"/>
      <c r="AJ479" s="11" t="s">
        <v>27</v>
      </c>
      <c r="AK479" s="11" t="s">
        <v>737</v>
      </c>
      <c r="AL479" s="30">
        <v>4</v>
      </c>
      <c r="AM479" s="11" t="s">
        <v>55</v>
      </c>
      <c r="AN479" s="11" t="s">
        <v>752</v>
      </c>
      <c r="AO479" s="11" t="s">
        <v>132</v>
      </c>
      <c r="AP479" s="11" t="s">
        <v>955</v>
      </c>
      <c r="AQ479" s="11" t="s">
        <v>23</v>
      </c>
      <c r="AR479" s="11" t="s">
        <v>24</v>
      </c>
      <c r="AS479" s="11" t="s">
        <v>486</v>
      </c>
      <c r="AT479" s="11" t="s">
        <v>22</v>
      </c>
      <c r="AU479" s="84" t="s">
        <v>22</v>
      </c>
      <c r="AV479" s="30" t="s">
        <v>22</v>
      </c>
      <c r="AW479" s="11" t="s">
        <v>22</v>
      </c>
      <c r="AX479" s="11">
        <v>10</v>
      </c>
      <c r="AY479" s="58" t="s">
        <v>66</v>
      </c>
      <c r="AZ479" s="11" t="str">
        <f t="shared" si="598"/>
        <v>10</v>
      </c>
      <c r="BA479" s="11" t="str">
        <f t="shared" si="599"/>
        <v>10</v>
      </c>
      <c r="BB479" s="11" t="str">
        <f t="shared" si="600"/>
        <v>10</v>
      </c>
      <c r="BC479" s="11">
        <v>10</v>
      </c>
      <c r="BD479" s="62" t="s">
        <v>751</v>
      </c>
      <c r="BE479" s="27" t="str">
        <f t="shared" si="601"/>
        <v>242</v>
      </c>
      <c r="BF479" s="27" t="str">
        <f t="shared" si="602"/>
        <v>147</v>
      </c>
      <c r="BG479" s="27" t="str">
        <f t="shared" si="603"/>
        <v>399</v>
      </c>
      <c r="BH479" s="21" t="s">
        <v>22</v>
      </c>
      <c r="BI479" s="25" t="s">
        <v>22</v>
      </c>
      <c r="CD479" s="155"/>
      <c r="CH479" s="155"/>
      <c r="CV479" s="25"/>
      <c r="CZ479" s="25"/>
    </row>
    <row r="480" spans="1:105" s="11" customFormat="1" ht="16" customHeight="1">
      <c r="A480" s="11" t="s">
        <v>2015</v>
      </c>
      <c r="L480" s="25"/>
      <c r="N480" s="125"/>
      <c r="Z480" s="25"/>
      <c r="AE480" s="25"/>
      <c r="AI480" s="25"/>
      <c r="AJ480" s="20" t="s">
        <v>60</v>
      </c>
      <c r="AK480" s="11" t="s">
        <v>734</v>
      </c>
      <c r="AL480" s="30">
        <v>1</v>
      </c>
      <c r="AM480" s="11" t="s">
        <v>572</v>
      </c>
      <c r="AN480" s="11" t="s">
        <v>570</v>
      </c>
      <c r="AO480" s="11" t="s">
        <v>753</v>
      </c>
      <c r="AP480" s="11" t="s">
        <v>753</v>
      </c>
      <c r="AQ480" s="11" t="s">
        <v>23</v>
      </c>
      <c r="AR480" s="11" t="s">
        <v>24</v>
      </c>
      <c r="AS480" s="11" t="s">
        <v>486</v>
      </c>
      <c r="AT480" s="11" t="s">
        <v>22</v>
      </c>
      <c r="AU480" s="84" t="s">
        <v>22</v>
      </c>
      <c r="AV480" s="30" t="s">
        <v>22</v>
      </c>
      <c r="AW480" s="11" t="s">
        <v>22</v>
      </c>
      <c r="AX480" s="11">
        <v>9</v>
      </c>
      <c r="AY480" s="78" t="s">
        <v>754</v>
      </c>
      <c r="AZ480" s="11" t="str">
        <f t="shared" ref="AZ480:AZ483" si="604">LEFT(AY480,FIND(" ", AY480)-1)</f>
        <v>-0.001</v>
      </c>
      <c r="BA480" s="11" t="str">
        <f t="shared" ref="BA480:BA483" si="605">MID(LEFT(AY480,FIND("–",AY480)-1),FIND("(",AY480)+1,LEN(AY480))</f>
        <v>-0.012</v>
      </c>
      <c r="BB480" s="11" t="str">
        <f t="shared" ref="BB480:BB483" si="606">MID(LEFT(AY480,FIND(")",AY480)-1),FIND("–",AY480)+1,LEN(AY480))</f>
        <v>0.010</v>
      </c>
      <c r="BC480" s="11">
        <v>9</v>
      </c>
      <c r="BD480" s="62" t="s">
        <v>758</v>
      </c>
      <c r="BE480" s="27" t="str">
        <f t="shared" ref="BE480:BE483" si="607">LEFT(BD480,FIND(" ", BD480)-1)</f>
        <v>0.264</v>
      </c>
      <c r="BF480" s="27" t="str">
        <f t="shared" ref="BF480:BF483" si="608">MID(LEFT(BD480,FIND("–",BD480)-1),FIND("(",BD480)+1,LEN(BD480))</f>
        <v>0.096</v>
      </c>
      <c r="BG480" s="27" t="str">
        <f t="shared" ref="BG480:BG483" si="609">MID(LEFT(BD480,FIND(")",BD480)-1),FIND("–",BD480)+1,LEN(BD480))</f>
        <v>0.433</v>
      </c>
      <c r="BH480" s="80">
        <v>0.8</v>
      </c>
      <c r="BI480" s="25" t="s">
        <v>22</v>
      </c>
      <c r="CD480" s="155"/>
      <c r="CH480" s="155"/>
      <c r="CV480" s="25"/>
      <c r="CZ480" s="25"/>
    </row>
    <row r="481" spans="1:105" s="11" customFormat="1" ht="16" customHeight="1">
      <c r="A481" s="11" t="s">
        <v>2015</v>
      </c>
      <c r="L481" s="25"/>
      <c r="N481" s="125"/>
      <c r="Z481" s="25"/>
      <c r="AE481" s="25"/>
      <c r="AI481" s="25"/>
      <c r="AJ481" s="20" t="s">
        <v>60</v>
      </c>
      <c r="AK481" s="11" t="s">
        <v>736</v>
      </c>
      <c r="AL481" s="30">
        <v>2</v>
      </c>
      <c r="AM481" s="11" t="s">
        <v>572</v>
      </c>
      <c r="AN481" s="11" t="s">
        <v>570</v>
      </c>
      <c r="AO481" s="11" t="s">
        <v>753</v>
      </c>
      <c r="AP481" s="11" t="s">
        <v>753</v>
      </c>
      <c r="AQ481" s="11" t="s">
        <v>23</v>
      </c>
      <c r="AR481" s="11" t="s">
        <v>24</v>
      </c>
      <c r="AS481" s="11" t="s">
        <v>486</v>
      </c>
      <c r="AT481" s="11" t="s">
        <v>22</v>
      </c>
      <c r="AU481" s="84" t="s">
        <v>22</v>
      </c>
      <c r="AV481" s="30" t="s">
        <v>22</v>
      </c>
      <c r="AW481" s="11" t="s">
        <v>22</v>
      </c>
      <c r="AX481" s="11">
        <v>10</v>
      </c>
      <c r="AY481" s="78" t="s">
        <v>755</v>
      </c>
      <c r="AZ481" s="11" t="str">
        <f t="shared" si="604"/>
        <v>0.004</v>
      </c>
      <c r="BA481" s="11" t="str">
        <f t="shared" si="605"/>
        <v>-0.004</v>
      </c>
      <c r="BB481" s="11" t="str">
        <f t="shared" si="606"/>
        <v>0.012</v>
      </c>
      <c r="BC481" s="11">
        <v>10</v>
      </c>
      <c r="BD481" s="62" t="s">
        <v>759</v>
      </c>
      <c r="BE481" s="27" t="str">
        <f t="shared" si="607"/>
        <v>0.095</v>
      </c>
      <c r="BF481" s="27" t="str">
        <f t="shared" si="608"/>
        <v>0.061</v>
      </c>
      <c r="BG481" s="27" t="str">
        <f t="shared" si="609"/>
        <v>0.129</v>
      </c>
      <c r="BH481" s="80">
        <v>0.8</v>
      </c>
      <c r="BI481" s="25" t="s">
        <v>22</v>
      </c>
      <c r="CD481" s="155"/>
      <c r="CH481" s="155"/>
      <c r="CV481" s="25"/>
      <c r="CZ481" s="25"/>
    </row>
    <row r="482" spans="1:105" s="11" customFormat="1" ht="16" customHeight="1">
      <c r="A482" s="11" t="s">
        <v>2015</v>
      </c>
      <c r="K482" s="13"/>
      <c r="L482" s="25"/>
      <c r="N482" s="125"/>
      <c r="R482" s="79"/>
      <c r="Z482" s="25"/>
      <c r="AE482" s="36"/>
      <c r="AI482" s="25"/>
      <c r="AJ482" s="11" t="s">
        <v>60</v>
      </c>
      <c r="AK482" s="11" t="s">
        <v>735</v>
      </c>
      <c r="AL482" s="30">
        <v>3</v>
      </c>
      <c r="AM482" s="11" t="s">
        <v>572</v>
      </c>
      <c r="AN482" s="11" t="s">
        <v>570</v>
      </c>
      <c r="AO482" s="11" t="s">
        <v>753</v>
      </c>
      <c r="AP482" s="11" t="s">
        <v>753</v>
      </c>
      <c r="AQ482" s="11" t="s">
        <v>23</v>
      </c>
      <c r="AR482" s="11" t="s">
        <v>24</v>
      </c>
      <c r="AS482" s="11" t="s">
        <v>486</v>
      </c>
      <c r="AT482" s="11" t="s">
        <v>22</v>
      </c>
      <c r="AU482" s="84" t="s">
        <v>22</v>
      </c>
      <c r="AV482" s="30" t="s">
        <v>22</v>
      </c>
      <c r="AW482" s="11" t="s">
        <v>22</v>
      </c>
      <c r="AX482" s="11">
        <v>9</v>
      </c>
      <c r="AY482" s="78" t="s">
        <v>756</v>
      </c>
      <c r="AZ482" s="11" t="str">
        <f t="shared" si="604"/>
        <v>0.008</v>
      </c>
      <c r="BA482" s="11" t="str">
        <f t="shared" si="605"/>
        <v>-0.002</v>
      </c>
      <c r="BB482" s="11" t="str">
        <f t="shared" si="606"/>
        <v>0.018</v>
      </c>
      <c r="BC482" s="11">
        <v>8</v>
      </c>
      <c r="BD482" s="62" t="s">
        <v>760</v>
      </c>
      <c r="BE482" s="27" t="str">
        <f t="shared" si="607"/>
        <v>0.336</v>
      </c>
      <c r="BF482" s="27" t="str">
        <f t="shared" si="608"/>
        <v>0.196</v>
      </c>
      <c r="BG482" s="27" t="str">
        <f t="shared" si="609"/>
        <v>0.476</v>
      </c>
      <c r="BH482" s="80">
        <v>0.8</v>
      </c>
      <c r="BI482" s="25" t="s">
        <v>22</v>
      </c>
      <c r="CD482" s="155"/>
      <c r="CH482" s="155"/>
      <c r="CV482" s="25"/>
      <c r="CZ482" s="25"/>
    </row>
    <row r="483" spans="1:105" s="11" customFormat="1">
      <c r="A483" s="11" t="s">
        <v>2015</v>
      </c>
      <c r="L483" s="25"/>
      <c r="N483" s="125"/>
      <c r="Z483" s="33"/>
      <c r="AE483" s="25"/>
      <c r="AI483" s="25"/>
      <c r="AJ483" s="11" t="s">
        <v>60</v>
      </c>
      <c r="AK483" s="11" t="s">
        <v>737</v>
      </c>
      <c r="AL483" s="30">
        <v>4</v>
      </c>
      <c r="AM483" s="11" t="s">
        <v>572</v>
      </c>
      <c r="AN483" s="11" t="s">
        <v>570</v>
      </c>
      <c r="AO483" s="11" t="s">
        <v>753</v>
      </c>
      <c r="AP483" s="11" t="s">
        <v>753</v>
      </c>
      <c r="AQ483" s="11" t="s">
        <v>23</v>
      </c>
      <c r="AR483" s="11" t="s">
        <v>24</v>
      </c>
      <c r="AS483" s="11" t="s">
        <v>486</v>
      </c>
      <c r="AT483" s="11" t="s">
        <v>22</v>
      </c>
      <c r="AU483" s="84" t="s">
        <v>22</v>
      </c>
      <c r="AV483" s="30" t="s">
        <v>22</v>
      </c>
      <c r="AW483" s="11" t="s">
        <v>22</v>
      </c>
      <c r="AX483" s="11">
        <v>10</v>
      </c>
      <c r="AY483" s="78" t="s">
        <v>757</v>
      </c>
      <c r="AZ483" s="11" t="str">
        <f t="shared" si="604"/>
        <v>0.004</v>
      </c>
      <c r="BA483" s="11" t="str">
        <f t="shared" si="605"/>
        <v>-0.002</v>
      </c>
      <c r="BB483" s="11" t="str">
        <f t="shared" si="606"/>
        <v>0.010</v>
      </c>
      <c r="BC483" s="11">
        <v>10</v>
      </c>
      <c r="BD483" s="62" t="s">
        <v>761</v>
      </c>
      <c r="BE483" s="27" t="str">
        <f t="shared" si="607"/>
        <v>0.317</v>
      </c>
      <c r="BF483" s="27" t="str">
        <f t="shared" si="608"/>
        <v>0.162</v>
      </c>
      <c r="BG483" s="27" t="str">
        <f t="shared" si="609"/>
        <v>0.472</v>
      </c>
      <c r="BH483" s="80">
        <v>0.8</v>
      </c>
      <c r="BI483" s="25" t="s">
        <v>22</v>
      </c>
      <c r="CD483" s="155"/>
      <c r="CH483" s="155"/>
      <c r="CV483" s="25"/>
      <c r="CZ483" s="25"/>
    </row>
    <row r="484" spans="1:105" s="11" customFormat="1">
      <c r="A484" s="11" t="s">
        <v>2015</v>
      </c>
      <c r="L484" s="25"/>
      <c r="N484" s="125"/>
      <c r="Z484" s="33"/>
      <c r="AE484" s="25"/>
      <c r="AI484" s="25"/>
      <c r="AJ484" s="20" t="s">
        <v>60</v>
      </c>
      <c r="AK484" s="11" t="s">
        <v>734</v>
      </c>
      <c r="AL484" s="30">
        <v>1</v>
      </c>
      <c r="AM484" s="11" t="s">
        <v>579</v>
      </c>
      <c r="AN484" s="11" t="s">
        <v>570</v>
      </c>
      <c r="AO484" s="11" t="s">
        <v>753</v>
      </c>
      <c r="AP484" s="11" t="s">
        <v>753</v>
      </c>
      <c r="AQ484" s="11" t="s">
        <v>23</v>
      </c>
      <c r="AR484" s="11" t="s">
        <v>24</v>
      </c>
      <c r="AS484" s="11" t="s">
        <v>486</v>
      </c>
      <c r="AT484" s="11" t="s">
        <v>22</v>
      </c>
      <c r="AU484" s="84" t="s">
        <v>22</v>
      </c>
      <c r="AV484" s="30" t="s">
        <v>22</v>
      </c>
      <c r="AW484" s="11" t="s">
        <v>22</v>
      </c>
      <c r="AX484" s="11">
        <v>9</v>
      </c>
      <c r="AY484" s="78" t="s">
        <v>762</v>
      </c>
      <c r="AZ484" s="11" t="str">
        <f t="shared" ref="AZ484:AZ490" si="610">LEFT(AY484,FIND(" ", AY484)-1)</f>
        <v>0.001</v>
      </c>
      <c r="BA484" s="11" t="str">
        <f t="shared" ref="BA484:BA490" si="611">MID(LEFT(AY484,FIND("–",AY484)-1),FIND("(",AY484)+1,LEN(AY484))</f>
        <v>-0.001</v>
      </c>
      <c r="BB484" s="11" t="str">
        <f t="shared" ref="BB484:BB490" si="612">MID(LEFT(AY484,FIND(")",AY484)-1),FIND("–",AY484)+1,LEN(AY484))</f>
        <v>0.004</v>
      </c>
      <c r="BC484" s="11">
        <v>9</v>
      </c>
      <c r="BD484" s="62" t="s">
        <v>766</v>
      </c>
      <c r="BE484" s="27" t="str">
        <f t="shared" ref="BE484:BE490" si="613">LEFT(BD484,FIND(" ", BD484)-1)</f>
        <v>0.022</v>
      </c>
      <c r="BF484" s="27" t="str">
        <f t="shared" ref="BF484:BF490" si="614">MID(LEFT(BD484,FIND("–",BD484)-1),FIND("(",BD484)+1,LEN(BD484))</f>
        <v>0.012</v>
      </c>
      <c r="BG484" s="27" t="str">
        <f t="shared" ref="BG484:BG490" si="615">MID(LEFT(BD484,FIND(")",BD484)-1),FIND("–",BD484)+1,LEN(BD484))</f>
        <v>0.033</v>
      </c>
      <c r="BH484" s="80">
        <v>0.8</v>
      </c>
      <c r="BI484" s="25" t="s">
        <v>22</v>
      </c>
      <c r="CD484" s="155"/>
      <c r="CH484" s="155"/>
      <c r="CV484" s="25"/>
      <c r="CZ484" s="25"/>
    </row>
    <row r="485" spans="1:105" s="11" customFormat="1">
      <c r="A485" s="11" t="s">
        <v>2015</v>
      </c>
      <c r="L485" s="25"/>
      <c r="N485" s="125"/>
      <c r="Z485" s="33"/>
      <c r="AE485" s="25"/>
      <c r="AI485" s="25"/>
      <c r="AJ485" s="20" t="s">
        <v>60</v>
      </c>
      <c r="AK485" s="11" t="s">
        <v>736</v>
      </c>
      <c r="AL485" s="30">
        <v>2</v>
      </c>
      <c r="AM485" s="11" t="s">
        <v>579</v>
      </c>
      <c r="AN485" s="11" t="s">
        <v>570</v>
      </c>
      <c r="AO485" s="11" t="s">
        <v>753</v>
      </c>
      <c r="AP485" s="11" t="s">
        <v>753</v>
      </c>
      <c r="AQ485" s="11" t="s">
        <v>23</v>
      </c>
      <c r="AR485" s="11" t="s">
        <v>24</v>
      </c>
      <c r="AS485" s="11" t="s">
        <v>486</v>
      </c>
      <c r="AT485" s="11" t="s">
        <v>22</v>
      </c>
      <c r="AU485" s="84" t="s">
        <v>22</v>
      </c>
      <c r="AV485" s="30" t="s">
        <v>22</v>
      </c>
      <c r="AW485" s="11" t="s">
        <v>22</v>
      </c>
      <c r="AX485" s="11">
        <v>10</v>
      </c>
      <c r="AY485" s="78" t="s">
        <v>763</v>
      </c>
      <c r="AZ485" s="11" t="str">
        <f t="shared" si="610"/>
        <v>0.009</v>
      </c>
      <c r="BA485" s="11" t="str">
        <f t="shared" si="611"/>
        <v>-0.007</v>
      </c>
      <c r="BB485" s="11" t="str">
        <f t="shared" si="612"/>
        <v>0.025</v>
      </c>
      <c r="BC485" s="11">
        <v>10</v>
      </c>
      <c r="BD485" s="62" t="s">
        <v>767</v>
      </c>
      <c r="BE485" s="27" t="str">
        <f t="shared" si="613"/>
        <v>0.015</v>
      </c>
      <c r="BF485" s="27" t="str">
        <f t="shared" si="614"/>
        <v>0.009</v>
      </c>
      <c r="BG485" s="27" t="str">
        <f t="shared" si="615"/>
        <v>0.021</v>
      </c>
      <c r="BH485" s="80">
        <v>0.8</v>
      </c>
      <c r="BI485" s="25" t="s">
        <v>22</v>
      </c>
      <c r="CD485" s="155"/>
      <c r="CH485" s="155"/>
      <c r="CV485" s="25"/>
      <c r="CZ485" s="25"/>
    </row>
    <row r="486" spans="1:105" s="11" customFormat="1">
      <c r="A486" s="11" t="s">
        <v>2015</v>
      </c>
      <c r="L486" s="25"/>
      <c r="N486" s="125"/>
      <c r="Z486" s="33"/>
      <c r="AE486" s="25"/>
      <c r="AI486" s="25"/>
      <c r="AJ486" s="11" t="s">
        <v>60</v>
      </c>
      <c r="AK486" s="11" t="s">
        <v>735</v>
      </c>
      <c r="AL486" s="30">
        <v>3</v>
      </c>
      <c r="AM486" s="11" t="s">
        <v>579</v>
      </c>
      <c r="AN486" s="11" t="s">
        <v>570</v>
      </c>
      <c r="AO486" s="11" t="s">
        <v>753</v>
      </c>
      <c r="AP486" s="11" t="s">
        <v>753</v>
      </c>
      <c r="AQ486" s="11" t="s">
        <v>23</v>
      </c>
      <c r="AR486" s="11" t="s">
        <v>24</v>
      </c>
      <c r="AS486" s="11" t="s">
        <v>486</v>
      </c>
      <c r="AT486" s="11" t="s">
        <v>22</v>
      </c>
      <c r="AU486" s="84" t="s">
        <v>22</v>
      </c>
      <c r="AV486" s="30" t="s">
        <v>22</v>
      </c>
      <c r="AW486" s="11" t="s">
        <v>22</v>
      </c>
      <c r="AX486" s="11">
        <v>9</v>
      </c>
      <c r="AY486" s="78" t="s">
        <v>764</v>
      </c>
      <c r="AZ486" s="11" t="str">
        <f t="shared" si="610"/>
        <v>0.000</v>
      </c>
      <c r="BA486" s="11" t="str">
        <f t="shared" si="611"/>
        <v>0.000</v>
      </c>
      <c r="BB486" s="11" t="str">
        <f t="shared" si="612"/>
        <v>0.000</v>
      </c>
      <c r="BC486" s="11">
        <v>8</v>
      </c>
      <c r="BD486" s="62" t="s">
        <v>768</v>
      </c>
      <c r="BE486" s="27" t="str">
        <f t="shared" si="613"/>
        <v>0.029</v>
      </c>
      <c r="BF486" s="27" t="str">
        <f t="shared" si="614"/>
        <v>0.010</v>
      </c>
      <c r="BG486" s="27" t="str">
        <f t="shared" si="615"/>
        <v>0.047</v>
      </c>
      <c r="BH486" s="80">
        <v>0.8</v>
      </c>
      <c r="BI486" s="25" t="s">
        <v>22</v>
      </c>
      <c r="CD486" s="155"/>
      <c r="CH486" s="155"/>
      <c r="CV486" s="25"/>
      <c r="CZ486" s="25"/>
    </row>
    <row r="487" spans="1:105" s="11" customFormat="1">
      <c r="A487" s="11" t="s">
        <v>2015</v>
      </c>
      <c r="L487" s="25"/>
      <c r="N487" s="125"/>
      <c r="Z487" s="33"/>
      <c r="AE487" s="25"/>
      <c r="AI487" s="25"/>
      <c r="AJ487" s="11" t="s">
        <v>60</v>
      </c>
      <c r="AK487" s="11" t="s">
        <v>737</v>
      </c>
      <c r="AL487" s="30">
        <v>4</v>
      </c>
      <c r="AM487" s="11" t="s">
        <v>579</v>
      </c>
      <c r="AN487" s="11" t="s">
        <v>570</v>
      </c>
      <c r="AO487" s="11" t="s">
        <v>753</v>
      </c>
      <c r="AP487" s="11" t="s">
        <v>753</v>
      </c>
      <c r="AQ487" s="11" t="s">
        <v>23</v>
      </c>
      <c r="AR487" s="11" t="s">
        <v>24</v>
      </c>
      <c r="AS487" s="11" t="s">
        <v>486</v>
      </c>
      <c r="AT487" s="11" t="s">
        <v>22</v>
      </c>
      <c r="AU487" s="84" t="s">
        <v>22</v>
      </c>
      <c r="AV487" s="30" t="s">
        <v>22</v>
      </c>
      <c r="AW487" s="11" t="s">
        <v>22</v>
      </c>
      <c r="AX487" s="11">
        <v>10</v>
      </c>
      <c r="AY487" s="78" t="s">
        <v>765</v>
      </c>
      <c r="AZ487" s="11" t="str">
        <f t="shared" si="610"/>
        <v>0.002</v>
      </c>
      <c r="BA487" s="11" t="str">
        <f t="shared" si="611"/>
        <v>-0.001</v>
      </c>
      <c r="BB487" s="11" t="str">
        <f t="shared" si="612"/>
        <v>0.005</v>
      </c>
      <c r="BC487" s="11">
        <v>10</v>
      </c>
      <c r="BD487" s="62" t="s">
        <v>769</v>
      </c>
      <c r="BE487" s="27" t="str">
        <f t="shared" si="613"/>
        <v>0.023</v>
      </c>
      <c r="BF487" s="27" t="str">
        <f t="shared" si="614"/>
        <v>0.011</v>
      </c>
      <c r="BG487" s="27" t="str">
        <f t="shared" si="615"/>
        <v>0.035</v>
      </c>
      <c r="BH487" s="80">
        <v>0.8</v>
      </c>
      <c r="BI487" s="25" t="s">
        <v>22</v>
      </c>
      <c r="CD487" s="155"/>
      <c r="CH487" s="155"/>
      <c r="CV487" s="25"/>
      <c r="CZ487" s="25"/>
    </row>
    <row r="488" spans="1:105" s="11" customFormat="1">
      <c r="A488" s="11" t="s">
        <v>2015</v>
      </c>
      <c r="L488" s="25"/>
      <c r="N488" s="125"/>
      <c r="Z488" s="33"/>
      <c r="AE488" s="25"/>
      <c r="AI488" s="25"/>
      <c r="AJ488" s="20" t="s">
        <v>60</v>
      </c>
      <c r="AK488" s="11" t="s">
        <v>734</v>
      </c>
      <c r="AL488" s="30">
        <v>1</v>
      </c>
      <c r="AM488" s="11" t="s">
        <v>574</v>
      </c>
      <c r="AN488" s="11" t="s">
        <v>570</v>
      </c>
      <c r="AO488" s="11" t="s">
        <v>770</v>
      </c>
      <c r="AP488" s="11" t="s">
        <v>770</v>
      </c>
      <c r="AQ488" s="11" t="s">
        <v>23</v>
      </c>
      <c r="AR488" s="11" t="s">
        <v>24</v>
      </c>
      <c r="AS488" s="11" t="s">
        <v>486</v>
      </c>
      <c r="AT488" s="11" t="s">
        <v>22</v>
      </c>
      <c r="AU488" s="84" t="s">
        <v>22</v>
      </c>
      <c r="AV488" s="30" t="s">
        <v>22</v>
      </c>
      <c r="AW488" s="11" t="s">
        <v>22</v>
      </c>
      <c r="AX488" s="11">
        <v>9</v>
      </c>
      <c r="AY488" s="78" t="s">
        <v>771</v>
      </c>
      <c r="AZ488" s="11" t="str">
        <f t="shared" si="610"/>
        <v>-0.004</v>
      </c>
      <c r="BA488" s="11" t="str">
        <f t="shared" si="611"/>
        <v>-0.022</v>
      </c>
      <c r="BB488" s="11" t="str">
        <f t="shared" si="612"/>
        <v>0.013</v>
      </c>
      <c r="BC488" s="11">
        <v>9</v>
      </c>
      <c r="BD488" s="62" t="s">
        <v>775</v>
      </c>
      <c r="BE488" s="27" t="str">
        <f t="shared" si="613"/>
        <v>0.089</v>
      </c>
      <c r="BF488" s="27" t="str">
        <f t="shared" si="614"/>
        <v>-0.025</v>
      </c>
      <c r="BG488" s="27" t="str">
        <f t="shared" si="615"/>
        <v>0.202</v>
      </c>
      <c r="BH488" s="80">
        <v>0.8</v>
      </c>
      <c r="BI488" s="25" t="s">
        <v>22</v>
      </c>
      <c r="CD488" s="155"/>
      <c r="CH488" s="155"/>
      <c r="CV488" s="25"/>
      <c r="CZ488" s="25"/>
    </row>
    <row r="489" spans="1:105" s="11" customFormat="1">
      <c r="A489" s="11" t="s">
        <v>2015</v>
      </c>
      <c r="L489" s="25"/>
      <c r="N489" s="125"/>
      <c r="Z489" s="33"/>
      <c r="AE489" s="25"/>
      <c r="AI489" s="25"/>
      <c r="AJ489" s="20" t="s">
        <v>60</v>
      </c>
      <c r="AK489" s="11" t="s">
        <v>736</v>
      </c>
      <c r="AL489" s="30">
        <v>2</v>
      </c>
      <c r="AM489" s="11" t="s">
        <v>574</v>
      </c>
      <c r="AN489" s="11" t="s">
        <v>570</v>
      </c>
      <c r="AO489" s="11" t="s">
        <v>770</v>
      </c>
      <c r="AP489" s="11" t="s">
        <v>770</v>
      </c>
      <c r="AQ489" s="11" t="s">
        <v>23</v>
      </c>
      <c r="AR489" s="11" t="s">
        <v>24</v>
      </c>
      <c r="AS489" s="11" t="s">
        <v>486</v>
      </c>
      <c r="AT489" s="11" t="s">
        <v>22</v>
      </c>
      <c r="AU489" s="84" t="s">
        <v>22</v>
      </c>
      <c r="AV489" s="30" t="s">
        <v>22</v>
      </c>
      <c r="AW489" s="11" t="s">
        <v>22</v>
      </c>
      <c r="AX489" s="11">
        <v>10</v>
      </c>
      <c r="AY489" s="78" t="s">
        <v>772</v>
      </c>
      <c r="AZ489" s="11" t="str">
        <f t="shared" si="610"/>
        <v>0.006</v>
      </c>
      <c r="BA489" s="11" t="str">
        <f t="shared" si="611"/>
        <v>-0.005</v>
      </c>
      <c r="BB489" s="11" t="str">
        <f t="shared" si="612"/>
        <v>0.017</v>
      </c>
      <c r="BC489" s="11">
        <v>10</v>
      </c>
      <c r="BD489" s="62" t="s">
        <v>776</v>
      </c>
      <c r="BE489" s="27" t="str">
        <f t="shared" si="613"/>
        <v>0.035</v>
      </c>
      <c r="BF489" s="27" t="str">
        <f t="shared" si="614"/>
        <v>0.005</v>
      </c>
      <c r="BG489" s="27" t="str">
        <f t="shared" si="615"/>
        <v>0.065</v>
      </c>
      <c r="BH489" s="80">
        <v>0.8</v>
      </c>
      <c r="BI489" s="25" t="s">
        <v>22</v>
      </c>
      <c r="CD489" s="155"/>
      <c r="CH489" s="155"/>
      <c r="CV489" s="25"/>
      <c r="CZ489" s="25"/>
    </row>
    <row r="490" spans="1:105" s="11" customFormat="1">
      <c r="A490" s="11" t="s">
        <v>2015</v>
      </c>
      <c r="L490" s="25"/>
      <c r="N490" s="125"/>
      <c r="Z490" s="33"/>
      <c r="AE490" s="25"/>
      <c r="AI490" s="25"/>
      <c r="AJ490" s="20" t="s">
        <v>60</v>
      </c>
      <c r="AK490" s="11" t="s">
        <v>735</v>
      </c>
      <c r="AL490" s="30">
        <v>3</v>
      </c>
      <c r="AM490" s="11" t="s">
        <v>574</v>
      </c>
      <c r="AN490" s="11" t="s">
        <v>570</v>
      </c>
      <c r="AO490" s="11" t="s">
        <v>770</v>
      </c>
      <c r="AP490" s="11" t="s">
        <v>770</v>
      </c>
      <c r="AQ490" s="11" t="s">
        <v>23</v>
      </c>
      <c r="AR490" s="11" t="s">
        <v>24</v>
      </c>
      <c r="AS490" s="11" t="s">
        <v>486</v>
      </c>
      <c r="AT490" s="11" t="s">
        <v>22</v>
      </c>
      <c r="AU490" s="84" t="s">
        <v>22</v>
      </c>
      <c r="AV490" s="30" t="s">
        <v>22</v>
      </c>
      <c r="AW490" s="11" t="s">
        <v>22</v>
      </c>
      <c r="AX490" s="11">
        <v>9</v>
      </c>
      <c r="AY490" s="78" t="s">
        <v>773</v>
      </c>
      <c r="AZ490" s="11" t="str">
        <f t="shared" si="610"/>
        <v>0.002</v>
      </c>
      <c r="BA490" s="11" t="str">
        <f t="shared" si="611"/>
        <v>-0.007</v>
      </c>
      <c r="BB490" s="11" t="str">
        <f t="shared" si="612"/>
        <v>0.011</v>
      </c>
      <c r="BC490" s="11">
        <v>8</v>
      </c>
      <c r="BD490" s="62" t="s">
        <v>777</v>
      </c>
      <c r="BE490" s="27" t="str">
        <f t="shared" si="613"/>
        <v>0.075</v>
      </c>
      <c r="BF490" s="27" t="str">
        <f t="shared" si="614"/>
        <v>0.031</v>
      </c>
      <c r="BG490" s="27" t="str">
        <f t="shared" si="615"/>
        <v>0.119</v>
      </c>
      <c r="BH490" s="80">
        <v>0.8</v>
      </c>
      <c r="BI490" s="25" t="s">
        <v>22</v>
      </c>
      <c r="CD490" s="155"/>
      <c r="CH490" s="155"/>
      <c r="CV490" s="25"/>
      <c r="CZ490" s="25"/>
    </row>
    <row r="491" spans="1:105" s="11" customFormat="1">
      <c r="A491" s="11" t="s">
        <v>2015</v>
      </c>
      <c r="L491" s="25"/>
      <c r="N491" s="125"/>
      <c r="Z491" s="33"/>
      <c r="AE491" s="25"/>
      <c r="AI491" s="25"/>
      <c r="AJ491" s="20" t="s">
        <v>60</v>
      </c>
      <c r="AK491" s="11" t="s">
        <v>737</v>
      </c>
      <c r="AL491" s="30">
        <v>4</v>
      </c>
      <c r="AM491" s="11" t="s">
        <v>574</v>
      </c>
      <c r="AN491" s="11" t="s">
        <v>570</v>
      </c>
      <c r="AO491" s="11" t="s">
        <v>770</v>
      </c>
      <c r="AP491" s="11" t="s">
        <v>770</v>
      </c>
      <c r="AQ491" s="11" t="s">
        <v>23</v>
      </c>
      <c r="AR491" s="11" t="s">
        <v>24</v>
      </c>
      <c r="AS491" s="11" t="s">
        <v>486</v>
      </c>
      <c r="AT491" s="11" t="s">
        <v>22</v>
      </c>
      <c r="AU491" s="84" t="s">
        <v>22</v>
      </c>
      <c r="AV491" s="30" t="s">
        <v>22</v>
      </c>
      <c r="AW491" s="11" t="s">
        <v>22</v>
      </c>
      <c r="AX491" s="11">
        <v>10</v>
      </c>
      <c r="AY491" s="78" t="s">
        <v>774</v>
      </c>
      <c r="AZ491" s="11" t="str">
        <f t="shared" ref="AZ491" si="616">LEFT(AY491,FIND(" ", AY491)-1)</f>
        <v>-0.005</v>
      </c>
      <c r="BA491" s="11" t="str">
        <f t="shared" ref="BA491" si="617">MID(LEFT(AY491,FIND("–",AY491)-1),FIND("(",AY491)+1,LEN(AY491))</f>
        <v>-0.024</v>
      </c>
      <c r="BB491" s="11" t="str">
        <f t="shared" ref="BB491" si="618">MID(LEFT(AY491,FIND(")",AY491)-1),FIND("–",AY491)+1,LEN(AY491))</f>
        <v>0.014</v>
      </c>
      <c r="BC491" s="11">
        <v>10</v>
      </c>
      <c r="BD491" s="62" t="s">
        <v>778</v>
      </c>
      <c r="BE491" s="27" t="str">
        <f t="shared" ref="BE491" si="619">LEFT(BD491,FIND(" ", BD491)-1)</f>
        <v>0.128</v>
      </c>
      <c r="BF491" s="27" t="str">
        <f t="shared" ref="BF491" si="620">MID(LEFT(BD491,FIND("–",BD491)-1),FIND("(",BD491)+1,LEN(BD491))</f>
        <v>-0.014</v>
      </c>
      <c r="BG491" s="27" t="str">
        <f t="shared" ref="BG491" si="621">MID(LEFT(BD491,FIND(")",BD491)-1),FIND("–",BD491)+1,LEN(BD491))</f>
        <v>0.270</v>
      </c>
      <c r="BH491" s="80">
        <v>0.8</v>
      </c>
      <c r="BI491" s="25" t="s">
        <v>22</v>
      </c>
      <c r="CD491" s="155"/>
      <c r="CH491" s="155"/>
      <c r="CV491" s="25"/>
      <c r="CZ491" s="25"/>
    </row>
    <row r="492" spans="1:105" s="52" customFormat="1" ht="16" customHeight="1">
      <c r="K492" s="53"/>
      <c r="L492" s="54"/>
      <c r="N492" s="132"/>
      <c r="R492" s="55"/>
      <c r="Z492" s="54"/>
      <c r="AE492" s="56"/>
      <c r="AI492" s="54"/>
      <c r="AK492" s="57"/>
      <c r="AL492" s="57"/>
      <c r="AU492" s="91"/>
      <c r="AV492" s="57"/>
      <c r="BC492" s="57"/>
      <c r="BI492" s="54"/>
      <c r="CD492" s="161"/>
      <c r="CH492" s="161"/>
      <c r="CV492" s="54"/>
      <c r="CZ492" s="54"/>
    </row>
    <row r="493" spans="1:105" s="11" customFormat="1" ht="16" customHeight="1">
      <c r="A493" s="11" t="s">
        <v>2113</v>
      </c>
      <c r="B493" s="11" t="s">
        <v>118</v>
      </c>
      <c r="C493" s="11" t="s">
        <v>2</v>
      </c>
      <c r="D493" s="11" t="s">
        <v>2164</v>
      </c>
      <c r="E493" s="11" t="s">
        <v>11</v>
      </c>
      <c r="F493" s="94" t="s">
        <v>2312</v>
      </c>
      <c r="G493" s="11" t="s">
        <v>2117</v>
      </c>
      <c r="H493" s="16" t="s">
        <v>2118</v>
      </c>
      <c r="I493" s="11" t="s">
        <v>2115</v>
      </c>
      <c r="J493" s="16" t="s">
        <v>2114</v>
      </c>
      <c r="K493" s="11" t="s">
        <v>2116</v>
      </c>
      <c r="L493" s="24">
        <v>44236</v>
      </c>
      <c r="M493" s="11" t="s">
        <v>2119</v>
      </c>
      <c r="N493" s="125">
        <v>43973</v>
      </c>
      <c r="O493" s="11" t="s">
        <v>24</v>
      </c>
      <c r="P493" s="11" t="s">
        <v>24</v>
      </c>
      <c r="Q493" s="11" t="s">
        <v>2016</v>
      </c>
      <c r="R493" s="11" t="s">
        <v>45</v>
      </c>
      <c r="S493" s="11" t="s">
        <v>2120</v>
      </c>
      <c r="T493" s="11" t="s">
        <v>23</v>
      </c>
      <c r="U493" s="11" t="s">
        <v>23</v>
      </c>
      <c r="V493" s="11">
        <v>600</v>
      </c>
      <c r="W493" s="11" t="s">
        <v>24</v>
      </c>
      <c r="X493" s="11" t="s">
        <v>2121</v>
      </c>
      <c r="Y493" s="170" t="s">
        <v>2122</v>
      </c>
      <c r="Z493" s="25" t="s">
        <v>2123</v>
      </c>
      <c r="AA493" s="11" t="s">
        <v>3</v>
      </c>
      <c r="AB493" s="11" t="s">
        <v>567</v>
      </c>
      <c r="AC493" s="11" t="s">
        <v>127</v>
      </c>
      <c r="AD493" s="11" t="s">
        <v>2124</v>
      </c>
      <c r="AE493" s="25" t="s">
        <v>2125</v>
      </c>
      <c r="AF493" s="11" t="s">
        <v>137</v>
      </c>
      <c r="AG493" s="10" t="s">
        <v>1004</v>
      </c>
      <c r="AH493" s="10" t="s">
        <v>2126</v>
      </c>
      <c r="AI493" s="38" t="s">
        <v>22</v>
      </c>
      <c r="AJ493" s="11" t="s">
        <v>27</v>
      </c>
      <c r="AK493" s="11" t="s">
        <v>2127</v>
      </c>
      <c r="AL493" s="11">
        <v>1</v>
      </c>
      <c r="AM493" s="11" t="s">
        <v>343</v>
      </c>
      <c r="AN493" s="11" t="s">
        <v>44</v>
      </c>
      <c r="AO493" s="11" t="s">
        <v>2134</v>
      </c>
      <c r="AP493" s="11" t="s">
        <v>2135</v>
      </c>
      <c r="AQ493" s="11" t="s">
        <v>24</v>
      </c>
      <c r="AR493" s="11" t="s">
        <v>23</v>
      </c>
      <c r="AS493" s="11" t="s">
        <v>2163</v>
      </c>
      <c r="AT493" s="11" t="s">
        <v>22</v>
      </c>
      <c r="AU493" s="84" t="s">
        <v>22</v>
      </c>
      <c r="AV493" s="30" t="s">
        <v>22</v>
      </c>
      <c r="AW493" s="11" t="s">
        <v>22</v>
      </c>
      <c r="AX493" s="11">
        <v>92</v>
      </c>
      <c r="AY493" s="58" t="s">
        <v>2152</v>
      </c>
      <c r="AZ493" s="11" t="str">
        <f t="shared" ref="AZ493:AZ498" si="622">LEFT(AY493,FIND(" ", AY493)-1)</f>
        <v>6.5</v>
      </c>
      <c r="BA493" s="11" t="str">
        <f t="shared" ref="BA493:BA498" si="623">MID(LEFT(AY493,FIND("–",AY493)-1),FIND("(",AY493)+1,LEN(AY493))</f>
        <v>5.9</v>
      </c>
      <c r="BB493" s="11" t="str">
        <f t="shared" ref="BB493:BB498" si="624">MID(LEFT(AY493,FIND(")",AY493)-1),FIND("–",AY493)+1,LEN(AY493))</f>
        <v>7.1</v>
      </c>
      <c r="BC493" s="11">
        <v>84</v>
      </c>
      <c r="BD493" s="58" t="s">
        <v>2155</v>
      </c>
      <c r="BE493" s="27" t="str">
        <f t="shared" ref="BE493:BE495" si="625">LEFT(BD493,FIND(" ", BD493)-1)</f>
        <v>6.5</v>
      </c>
      <c r="BF493" s="27" t="str">
        <f t="shared" ref="BF493:BF495" si="626">MID(LEFT(BD493,FIND("–",BD493)-1),FIND("(",BD493)+1,LEN(BD493))</f>
        <v>5.9</v>
      </c>
      <c r="BG493" s="27" t="str">
        <f t="shared" ref="BG493:BG495" si="627">MID(LEFT(BD493,FIND(")",BD493)-1),FIND("–",BD493)+1,LEN(BD493))</f>
        <v>7.2</v>
      </c>
      <c r="BH493" s="21" t="s">
        <v>22</v>
      </c>
      <c r="BI493" s="40" t="s">
        <v>401</v>
      </c>
      <c r="BJ493" s="11" t="s">
        <v>26</v>
      </c>
      <c r="BK493" s="11" t="s">
        <v>22</v>
      </c>
      <c r="BL493" s="11" t="s">
        <v>22</v>
      </c>
      <c r="BM493" s="11" t="s">
        <v>22</v>
      </c>
      <c r="BN493" s="11" t="s">
        <v>22</v>
      </c>
      <c r="BO493" s="11" t="s">
        <v>22</v>
      </c>
      <c r="BP493" s="11" t="s">
        <v>22</v>
      </c>
      <c r="BQ493" s="11" t="s">
        <v>22</v>
      </c>
      <c r="BR493" s="11" t="s">
        <v>22</v>
      </c>
      <c r="BS493" s="11" t="s">
        <v>22</v>
      </c>
      <c r="BT493" s="11" t="s">
        <v>22</v>
      </c>
      <c r="BU493" s="11" t="s">
        <v>22</v>
      </c>
      <c r="BV493" s="11" t="s">
        <v>22</v>
      </c>
      <c r="BW493" s="11" t="s">
        <v>22</v>
      </c>
      <c r="BX493" s="11" t="s">
        <v>22</v>
      </c>
      <c r="BY493" s="11" t="s">
        <v>22</v>
      </c>
      <c r="BZ493" s="11" t="s">
        <v>22</v>
      </c>
      <c r="CA493" s="11" t="s">
        <v>22</v>
      </c>
      <c r="CB493" s="11" t="s">
        <v>22</v>
      </c>
      <c r="CC493" s="11" t="s">
        <v>22</v>
      </c>
      <c r="CD493" s="103" t="s">
        <v>22</v>
      </c>
      <c r="CE493" s="94" t="s">
        <v>22</v>
      </c>
      <c r="CF493" s="94" t="s">
        <v>22</v>
      </c>
      <c r="CG493" s="94" t="s">
        <v>22</v>
      </c>
      <c r="CH493" s="155" t="s">
        <v>26</v>
      </c>
      <c r="CI493" s="94" t="s">
        <v>22</v>
      </c>
      <c r="CJ493" s="94" t="s">
        <v>22</v>
      </c>
      <c r="CK493" s="94" t="s">
        <v>22</v>
      </c>
      <c r="CL493" s="94" t="s">
        <v>22</v>
      </c>
      <c r="CM493" s="94" t="s">
        <v>22</v>
      </c>
      <c r="CN493" s="94" t="s">
        <v>22</v>
      </c>
      <c r="CO493" s="94" t="s">
        <v>22</v>
      </c>
      <c r="CP493" s="94" t="s">
        <v>22</v>
      </c>
      <c r="CQ493" s="94" t="s">
        <v>22</v>
      </c>
      <c r="CR493" s="94" t="s">
        <v>22</v>
      </c>
      <c r="CS493" s="94" t="s">
        <v>22</v>
      </c>
      <c r="CT493" s="94" t="s">
        <v>22</v>
      </c>
      <c r="CU493" s="94" t="s">
        <v>22</v>
      </c>
      <c r="CV493" s="98" t="s">
        <v>22</v>
      </c>
      <c r="CW493" s="11" t="s">
        <v>2165</v>
      </c>
      <c r="CX493" s="11" t="s">
        <v>2166</v>
      </c>
      <c r="CY493" s="11" t="s">
        <v>2167</v>
      </c>
      <c r="CZ493" s="98" t="s">
        <v>1261</v>
      </c>
      <c r="DA493" s="11" t="s">
        <v>68</v>
      </c>
    </row>
    <row r="494" spans="1:105" s="11" customFormat="1" ht="16" customHeight="1">
      <c r="A494" s="11" t="s">
        <v>2113</v>
      </c>
      <c r="L494" s="24"/>
      <c r="N494" s="125"/>
      <c r="Z494" s="25"/>
      <c r="AE494" s="25"/>
      <c r="AI494" s="25"/>
      <c r="AJ494" s="11" t="s">
        <v>27</v>
      </c>
      <c r="AK494" s="11" t="s">
        <v>2128</v>
      </c>
      <c r="AL494" s="28">
        <v>2</v>
      </c>
      <c r="AM494" s="11" t="s">
        <v>343</v>
      </c>
      <c r="AN494" s="11" t="s">
        <v>44</v>
      </c>
      <c r="AO494" s="11" t="s">
        <v>2134</v>
      </c>
      <c r="AP494" s="11" t="s">
        <v>2135</v>
      </c>
      <c r="AQ494" s="11" t="s">
        <v>24</v>
      </c>
      <c r="AR494" s="11" t="s">
        <v>23</v>
      </c>
      <c r="AS494" s="11" t="s">
        <v>2163</v>
      </c>
      <c r="AT494" s="11" t="s">
        <v>22</v>
      </c>
      <c r="AU494" s="84" t="s">
        <v>22</v>
      </c>
      <c r="AV494" s="30" t="s">
        <v>22</v>
      </c>
      <c r="AW494" s="11" t="s">
        <v>22</v>
      </c>
      <c r="AX494" s="11">
        <v>90</v>
      </c>
      <c r="AY494" s="58" t="s">
        <v>2153</v>
      </c>
      <c r="AZ494" s="11" t="str">
        <f t="shared" si="622"/>
        <v>7.0</v>
      </c>
      <c r="BA494" s="11" t="str">
        <f t="shared" si="623"/>
        <v>6.3</v>
      </c>
      <c r="BB494" s="11" t="str">
        <f t="shared" si="624"/>
        <v>7.8</v>
      </c>
      <c r="BC494" s="11">
        <v>84</v>
      </c>
      <c r="BD494" s="58" t="s">
        <v>2156</v>
      </c>
      <c r="BE494" s="27" t="str">
        <f t="shared" si="625"/>
        <v>146</v>
      </c>
      <c r="BF494" s="27" t="str">
        <f t="shared" si="626"/>
        <v>132</v>
      </c>
      <c r="BG494" s="27" t="str">
        <f t="shared" si="627"/>
        <v>161</v>
      </c>
      <c r="BH494" s="21" t="s">
        <v>22</v>
      </c>
      <c r="BI494" s="25" t="s">
        <v>22</v>
      </c>
      <c r="CD494" s="155"/>
      <c r="CH494" s="155"/>
      <c r="CV494" s="25"/>
      <c r="CZ494" s="25"/>
    </row>
    <row r="495" spans="1:105" s="11" customFormat="1" ht="16" customHeight="1">
      <c r="A495" s="11" t="s">
        <v>2113</v>
      </c>
      <c r="L495" s="24"/>
      <c r="N495" s="125"/>
      <c r="Z495" s="25"/>
      <c r="AE495" s="25"/>
      <c r="AI495" s="25"/>
      <c r="AJ495" s="11" t="s">
        <v>27</v>
      </c>
      <c r="AK495" s="11" t="s">
        <v>2129</v>
      </c>
      <c r="AL495" s="28">
        <v>3</v>
      </c>
      <c r="AM495" s="11" t="s">
        <v>343</v>
      </c>
      <c r="AN495" s="11" t="s">
        <v>44</v>
      </c>
      <c r="AO495" s="11" t="s">
        <v>2134</v>
      </c>
      <c r="AP495" s="11" t="s">
        <v>2135</v>
      </c>
      <c r="AQ495" s="11" t="s">
        <v>24</v>
      </c>
      <c r="AR495" s="11" t="s">
        <v>23</v>
      </c>
      <c r="AS495" s="11" t="s">
        <v>2163</v>
      </c>
      <c r="AT495" s="11" t="s">
        <v>22</v>
      </c>
      <c r="AU495" s="84" t="s">
        <v>22</v>
      </c>
      <c r="AV495" s="30" t="s">
        <v>22</v>
      </c>
      <c r="AW495" s="11" t="s">
        <v>22</v>
      </c>
      <c r="AX495" s="11">
        <v>95</v>
      </c>
      <c r="AY495" s="58" t="s">
        <v>2154</v>
      </c>
      <c r="AZ495" s="11" t="str">
        <f t="shared" si="622"/>
        <v>6.2</v>
      </c>
      <c r="BA495" s="11" t="str">
        <f t="shared" si="623"/>
        <v>5.7</v>
      </c>
      <c r="BB495" s="11" t="str">
        <f t="shared" si="624"/>
        <v>6.7</v>
      </c>
      <c r="BC495" s="11">
        <v>87</v>
      </c>
      <c r="BD495" s="58" t="s">
        <v>2157</v>
      </c>
      <c r="BE495" s="27" t="str">
        <f t="shared" si="625"/>
        <v>181</v>
      </c>
      <c r="BF495" s="27" t="str">
        <f t="shared" si="626"/>
        <v>164</v>
      </c>
      <c r="BG495" s="27" t="str">
        <f t="shared" si="627"/>
        <v>200</v>
      </c>
      <c r="BH495" s="21" t="s">
        <v>22</v>
      </c>
      <c r="BI495" s="25" t="s">
        <v>22</v>
      </c>
      <c r="CD495" s="155"/>
      <c r="CH495" s="155"/>
      <c r="CV495" s="25"/>
      <c r="CZ495" s="25"/>
    </row>
    <row r="496" spans="1:105" s="11" customFormat="1" ht="16" customHeight="1">
      <c r="A496" s="11" t="s">
        <v>2113</v>
      </c>
      <c r="L496" s="24"/>
      <c r="N496" s="125"/>
      <c r="Z496" s="25"/>
      <c r="AE496" s="25"/>
      <c r="AI496" s="25"/>
      <c r="AJ496" s="11" t="s">
        <v>27</v>
      </c>
      <c r="AK496" s="11" t="s">
        <v>2130</v>
      </c>
      <c r="AL496" s="28">
        <v>4</v>
      </c>
      <c r="AM496" s="11" t="s">
        <v>343</v>
      </c>
      <c r="AN496" s="11" t="s">
        <v>44</v>
      </c>
      <c r="AO496" s="11" t="s">
        <v>2134</v>
      </c>
      <c r="AP496" s="11" t="s">
        <v>2135</v>
      </c>
      <c r="AQ496" s="11" t="s">
        <v>24</v>
      </c>
      <c r="AR496" s="11" t="s">
        <v>23</v>
      </c>
      <c r="AS496" s="11" t="s">
        <v>2163</v>
      </c>
      <c r="AT496" s="11" t="s">
        <v>22</v>
      </c>
      <c r="AU496" s="84" t="s">
        <v>22</v>
      </c>
      <c r="AV496" s="30" t="s">
        <v>22</v>
      </c>
      <c r="AW496" s="11" t="s">
        <v>22</v>
      </c>
      <c r="AX496" s="11">
        <f>52+34+8</f>
        <v>94</v>
      </c>
      <c r="AY496" s="15" t="s">
        <v>2160</v>
      </c>
      <c r="AZ496" s="11" t="str">
        <f t="shared" si="622"/>
        <v>6</v>
      </c>
      <c r="BA496" s="11" t="str">
        <f t="shared" si="623"/>
        <v>5</v>
      </c>
      <c r="BB496" s="11" t="str">
        <f t="shared" si="624"/>
        <v>6</v>
      </c>
      <c r="BC496" s="11">
        <f>50+33+8</f>
        <v>91</v>
      </c>
      <c r="BD496" s="15" t="s">
        <v>2160</v>
      </c>
      <c r="BE496" s="27" t="str">
        <f t="shared" ref="BE496:BE498" si="628">LEFT(BD496,FIND(" ", BD496)-1)</f>
        <v>6</v>
      </c>
      <c r="BF496" s="27" t="str">
        <f t="shared" ref="BF496:BF498" si="629">MID(LEFT(BD496,FIND("–",BD496)-1),FIND("(",BD496)+1,LEN(BD496))</f>
        <v>5</v>
      </c>
      <c r="BG496" s="27" t="str">
        <f t="shared" ref="BG496:BG498" si="630">MID(LEFT(BD496,FIND(")",BD496)-1),FIND("–",BD496)+1,LEN(BD496))</f>
        <v>6</v>
      </c>
      <c r="BH496" s="21" t="s">
        <v>22</v>
      </c>
      <c r="BI496" s="25" t="s">
        <v>22</v>
      </c>
      <c r="CD496" s="155"/>
      <c r="CH496" s="155"/>
      <c r="CV496" s="25"/>
      <c r="CZ496" s="25"/>
    </row>
    <row r="497" spans="1:105" s="11" customFormat="1" ht="16" customHeight="1">
      <c r="A497" s="11" t="s">
        <v>2113</v>
      </c>
      <c r="L497" s="24"/>
      <c r="N497" s="125"/>
      <c r="Z497" s="25"/>
      <c r="AE497" s="25"/>
      <c r="AI497" s="25"/>
      <c r="AJ497" s="11" t="s">
        <v>27</v>
      </c>
      <c r="AK497" s="11" t="s">
        <v>2131</v>
      </c>
      <c r="AL497" s="11">
        <v>5</v>
      </c>
      <c r="AM497" s="11" t="s">
        <v>343</v>
      </c>
      <c r="AN497" s="11" t="s">
        <v>44</v>
      </c>
      <c r="AO497" s="11" t="s">
        <v>2134</v>
      </c>
      <c r="AP497" s="11" t="s">
        <v>2135</v>
      </c>
      <c r="AQ497" s="11" t="s">
        <v>24</v>
      </c>
      <c r="AR497" s="11" t="s">
        <v>23</v>
      </c>
      <c r="AS497" s="11" t="s">
        <v>2163</v>
      </c>
      <c r="AT497" s="11" t="s">
        <v>22</v>
      </c>
      <c r="AU497" s="84" t="s">
        <v>22</v>
      </c>
      <c r="AV497" s="30" t="s">
        <v>22</v>
      </c>
      <c r="AW497" s="11" t="s">
        <v>22</v>
      </c>
      <c r="AX497" s="11">
        <v>90</v>
      </c>
      <c r="AY497" s="15" t="s">
        <v>2161</v>
      </c>
      <c r="AZ497" s="11" t="str">
        <f t="shared" si="622"/>
        <v>7</v>
      </c>
      <c r="BA497" s="11" t="str">
        <f t="shared" si="623"/>
        <v>6</v>
      </c>
      <c r="BB497" s="11" t="str">
        <f t="shared" si="624"/>
        <v>8</v>
      </c>
      <c r="BC497" s="11">
        <v>92</v>
      </c>
      <c r="BD497" s="58" t="s">
        <v>2159</v>
      </c>
      <c r="BE497" s="27" t="str">
        <f t="shared" si="628"/>
        <v>107</v>
      </c>
      <c r="BF497" s="27" t="str">
        <f t="shared" si="629"/>
        <v>93</v>
      </c>
      <c r="BG497" s="27" t="str">
        <f t="shared" si="630"/>
        <v>123</v>
      </c>
      <c r="BH497" s="21" t="s">
        <v>22</v>
      </c>
      <c r="BI497" s="25" t="s">
        <v>22</v>
      </c>
      <c r="CD497" s="155"/>
      <c r="CH497" s="155"/>
      <c r="CV497" s="25"/>
      <c r="CZ497" s="25"/>
    </row>
    <row r="498" spans="1:105" s="11" customFormat="1" ht="16" customHeight="1">
      <c r="A498" s="11" t="s">
        <v>2113</v>
      </c>
      <c r="L498" s="24"/>
      <c r="N498" s="125"/>
      <c r="Z498" s="25"/>
      <c r="AE498" s="25"/>
      <c r="AI498" s="25"/>
      <c r="AJ498" s="11" t="s">
        <v>27</v>
      </c>
      <c r="AK498" s="11" t="s">
        <v>2132</v>
      </c>
      <c r="AL498" s="28">
        <v>6</v>
      </c>
      <c r="AM498" s="11" t="s">
        <v>343</v>
      </c>
      <c r="AN498" s="11" t="s">
        <v>44</v>
      </c>
      <c r="AO498" s="11" t="s">
        <v>2134</v>
      </c>
      <c r="AP498" s="11" t="s">
        <v>2135</v>
      </c>
      <c r="AQ498" s="11" t="s">
        <v>24</v>
      </c>
      <c r="AR498" s="11" t="s">
        <v>23</v>
      </c>
      <c r="AS498" s="11" t="s">
        <v>2163</v>
      </c>
      <c r="AT498" s="11" t="s">
        <v>22</v>
      </c>
      <c r="AU498" s="84" t="s">
        <v>22</v>
      </c>
      <c r="AV498" s="30" t="s">
        <v>22</v>
      </c>
      <c r="AW498" s="11" t="s">
        <v>22</v>
      </c>
      <c r="AX498" s="11">
        <v>95</v>
      </c>
      <c r="AY498" s="15" t="s">
        <v>2162</v>
      </c>
      <c r="AZ498" s="11" t="str">
        <f t="shared" si="622"/>
        <v>6</v>
      </c>
      <c r="BA498" s="11" t="str">
        <f t="shared" si="623"/>
        <v>6</v>
      </c>
      <c r="BB498" s="11" t="str">
        <f t="shared" si="624"/>
        <v>7</v>
      </c>
      <c r="BC498" s="11">
        <v>57</v>
      </c>
      <c r="BD498" s="58" t="s">
        <v>2158</v>
      </c>
      <c r="BE498" s="27" t="str">
        <f t="shared" si="628"/>
        <v>121</v>
      </c>
      <c r="BF498" s="27" t="str">
        <f t="shared" si="629"/>
        <v>105</v>
      </c>
      <c r="BG498" s="27" t="str">
        <f t="shared" si="630"/>
        <v>139</v>
      </c>
      <c r="BH498" s="21" t="s">
        <v>22</v>
      </c>
      <c r="BI498" s="25" t="s">
        <v>22</v>
      </c>
      <c r="CD498" s="155"/>
      <c r="CH498" s="155"/>
      <c r="CV498" s="25"/>
      <c r="CZ498" s="25"/>
    </row>
    <row r="499" spans="1:105" s="11" customFormat="1" ht="16" customHeight="1">
      <c r="A499" s="11" t="s">
        <v>2113</v>
      </c>
      <c r="L499" s="24"/>
      <c r="N499" s="125"/>
      <c r="Z499" s="25"/>
      <c r="AE499" s="25"/>
      <c r="AI499" s="25"/>
      <c r="AJ499" s="11" t="s">
        <v>27</v>
      </c>
      <c r="AK499" s="11" t="s">
        <v>2127</v>
      </c>
      <c r="AL499" s="11">
        <v>1</v>
      </c>
      <c r="AM499" s="17" t="s">
        <v>344</v>
      </c>
      <c r="AN499" s="109" t="s">
        <v>2133</v>
      </c>
      <c r="AO499" s="11" t="s">
        <v>2136</v>
      </c>
      <c r="AP499" s="11" t="s">
        <v>2137</v>
      </c>
      <c r="AQ499" s="11" t="s">
        <v>23</v>
      </c>
      <c r="AR499" s="11" t="s">
        <v>23</v>
      </c>
      <c r="AS499" s="11" t="s">
        <v>843</v>
      </c>
      <c r="AT499" s="11" t="s">
        <v>2138</v>
      </c>
      <c r="AU499" s="84" t="s">
        <v>2139</v>
      </c>
      <c r="AV499" s="11" t="str">
        <f t="shared" ref="AV499:AV504" si="631">MID(LEFT(AU499,FIND(" (",AU499)-1),FIND("/",AU499)+1,LEN(AU499))</f>
        <v>84</v>
      </c>
      <c r="AW499" s="11" t="str">
        <f t="shared" ref="AW499:AW504" si="632">MID(LEFT(AU499,FIND("%",AU499)-1),FIND("(",AU499)+1,LEN(AU499))</f>
        <v>2</v>
      </c>
      <c r="AX499" s="11">
        <v>92</v>
      </c>
      <c r="AY499" s="58" t="s">
        <v>2144</v>
      </c>
      <c r="AZ499" s="11" t="str">
        <f t="shared" ref="AZ499:AZ504" si="633">LEFT(AY499,FIND(" ", AY499)-1)</f>
        <v>45.6</v>
      </c>
      <c r="BA499" s="15">
        <v>45.6</v>
      </c>
      <c r="BB499" s="15">
        <v>45.6</v>
      </c>
      <c r="BC499" s="11">
        <v>84</v>
      </c>
      <c r="BD499" s="62" t="s">
        <v>2146</v>
      </c>
      <c r="BE499" s="27" t="str">
        <f t="shared" ref="BE499:BE504" si="634">LEFT(BD499,FIND(" ", BD499)-1)</f>
        <v>48.5</v>
      </c>
      <c r="BF499" s="27" t="str">
        <f t="shared" ref="BF499:BF504" si="635">MID(LEFT(BD499,FIND("–",BD499)-1),FIND("(",BD499)+1,LEN(BD499))</f>
        <v>44.4</v>
      </c>
      <c r="BG499" s="27" t="str">
        <f t="shared" ref="BG499:BG504" si="636">MID(LEFT(BD499,FIND(")",BD499)-1),FIND("–",BD499)+1,LEN(BD499))</f>
        <v>53.0</v>
      </c>
      <c r="BH499" s="21" t="s">
        <v>22</v>
      </c>
      <c r="BI499" s="25" t="s">
        <v>22</v>
      </c>
      <c r="CD499" s="155"/>
      <c r="CH499" s="155"/>
      <c r="CV499" s="25"/>
      <c r="CZ499" s="25"/>
    </row>
    <row r="500" spans="1:105" s="11" customFormat="1" ht="16" customHeight="1">
      <c r="A500" s="11" t="s">
        <v>2113</v>
      </c>
      <c r="L500" s="24"/>
      <c r="N500" s="125"/>
      <c r="Z500" s="25"/>
      <c r="AE500" s="25"/>
      <c r="AI500" s="25"/>
      <c r="AJ500" s="11" t="s">
        <v>27</v>
      </c>
      <c r="AK500" s="11" t="s">
        <v>2128</v>
      </c>
      <c r="AL500" s="28">
        <v>2</v>
      </c>
      <c r="AM500" s="17" t="s">
        <v>344</v>
      </c>
      <c r="AN500" s="109" t="s">
        <v>2133</v>
      </c>
      <c r="AO500" s="11" t="s">
        <v>2136</v>
      </c>
      <c r="AP500" s="11" t="s">
        <v>2137</v>
      </c>
      <c r="AQ500" s="11" t="s">
        <v>23</v>
      </c>
      <c r="AR500" s="11" t="s">
        <v>23</v>
      </c>
      <c r="AS500" s="11" t="s">
        <v>843</v>
      </c>
      <c r="AT500" s="11" t="s">
        <v>2138</v>
      </c>
      <c r="AU500" s="84" t="s">
        <v>2140</v>
      </c>
      <c r="AV500" s="11" t="str">
        <f t="shared" si="631"/>
        <v>80</v>
      </c>
      <c r="AW500" s="11" t="str">
        <f t="shared" si="632"/>
        <v>100</v>
      </c>
      <c r="AX500" s="11">
        <v>90</v>
      </c>
      <c r="AY500" s="58" t="s">
        <v>2145</v>
      </c>
      <c r="AZ500" s="11" t="str">
        <f t="shared" si="633"/>
        <v>46.2</v>
      </c>
      <c r="BA500" s="11" t="str">
        <f t="shared" ref="BA500" si="637">MID(LEFT(AY500,FIND("–",AY500)-1),FIND("(",AY500)+1,LEN(AY500))</f>
        <v>44.9</v>
      </c>
      <c r="BB500" s="11" t="str">
        <f t="shared" ref="BB500" si="638">MID(LEFT(AY500,FIND(")",AY500)-1),FIND("–",AY500)+1,LEN(AY500))</f>
        <v>47.6</v>
      </c>
      <c r="BC500" s="11">
        <v>80</v>
      </c>
      <c r="BD500" s="62" t="s">
        <v>2147</v>
      </c>
      <c r="BE500" s="27" t="str">
        <f t="shared" si="634"/>
        <v>1,613</v>
      </c>
      <c r="BF500" s="27" t="str">
        <f t="shared" si="635"/>
        <v>1,488</v>
      </c>
      <c r="BG500" s="27" t="str">
        <f t="shared" si="636"/>
        <v>1747</v>
      </c>
      <c r="BH500" s="21" t="s">
        <v>22</v>
      </c>
      <c r="BI500" s="25" t="s">
        <v>22</v>
      </c>
      <c r="CD500" s="155"/>
      <c r="CH500" s="155"/>
      <c r="CV500" s="25"/>
      <c r="CZ500" s="25"/>
    </row>
    <row r="501" spans="1:105" s="11" customFormat="1" ht="16" customHeight="1">
      <c r="A501" s="11" t="s">
        <v>2113</v>
      </c>
      <c r="L501" s="25"/>
      <c r="N501" s="125"/>
      <c r="Z501" s="25"/>
      <c r="AE501" s="25"/>
      <c r="AI501" s="25"/>
      <c r="AJ501" s="11" t="s">
        <v>27</v>
      </c>
      <c r="AK501" s="11" t="s">
        <v>2129</v>
      </c>
      <c r="AL501" s="28">
        <v>3</v>
      </c>
      <c r="AM501" s="17" t="s">
        <v>344</v>
      </c>
      <c r="AN501" s="109" t="s">
        <v>2133</v>
      </c>
      <c r="AO501" s="11" t="s">
        <v>2136</v>
      </c>
      <c r="AP501" s="11" t="s">
        <v>2137</v>
      </c>
      <c r="AQ501" s="11" t="s">
        <v>23</v>
      </c>
      <c r="AR501" s="11" t="s">
        <v>23</v>
      </c>
      <c r="AS501" s="11" t="s">
        <v>843</v>
      </c>
      <c r="AT501" s="11" t="s">
        <v>2138</v>
      </c>
      <c r="AU501" s="84" t="s">
        <v>2141</v>
      </c>
      <c r="AV501" s="11" t="str">
        <f t="shared" si="631"/>
        <v>82</v>
      </c>
      <c r="AW501" s="11" t="str">
        <f t="shared" si="632"/>
        <v>100</v>
      </c>
      <c r="AX501" s="11">
        <v>95</v>
      </c>
      <c r="AY501" s="58" t="s">
        <v>2144</v>
      </c>
      <c r="AZ501" s="11" t="str">
        <f t="shared" si="633"/>
        <v>45.6</v>
      </c>
      <c r="BA501" s="15">
        <v>45.6</v>
      </c>
      <c r="BB501" s="15">
        <v>45.6</v>
      </c>
      <c r="BC501" s="11">
        <v>82</v>
      </c>
      <c r="BD501" s="62" t="s">
        <v>2148</v>
      </c>
      <c r="BE501" s="27" t="str">
        <f t="shared" si="634"/>
        <v>1692</v>
      </c>
      <c r="BF501" s="27" t="str">
        <f t="shared" si="635"/>
        <v>1586</v>
      </c>
      <c r="BG501" s="27" t="str">
        <f t="shared" si="636"/>
        <v>1805</v>
      </c>
      <c r="BH501" s="21" t="s">
        <v>22</v>
      </c>
      <c r="BI501" s="25" t="s">
        <v>22</v>
      </c>
      <c r="CD501" s="155"/>
      <c r="CH501" s="155"/>
      <c r="CV501" s="25"/>
      <c r="CZ501" s="25"/>
    </row>
    <row r="502" spans="1:105" s="11" customFormat="1" ht="16" customHeight="1">
      <c r="A502" s="11" t="s">
        <v>2113</v>
      </c>
      <c r="L502" s="25"/>
      <c r="N502" s="125"/>
      <c r="Z502" s="25"/>
      <c r="AE502" s="25"/>
      <c r="AI502" s="25"/>
      <c r="AJ502" s="11" t="s">
        <v>27</v>
      </c>
      <c r="AK502" s="11" t="s">
        <v>2130</v>
      </c>
      <c r="AL502" s="28">
        <v>4</v>
      </c>
      <c r="AM502" s="17" t="s">
        <v>344</v>
      </c>
      <c r="AN502" s="109" t="s">
        <v>2133</v>
      </c>
      <c r="AO502" s="11" t="s">
        <v>2136</v>
      </c>
      <c r="AP502" s="11" t="s">
        <v>2137</v>
      </c>
      <c r="AQ502" s="11" t="s">
        <v>23</v>
      </c>
      <c r="AR502" s="11" t="s">
        <v>23</v>
      </c>
      <c r="AS502" s="11" t="s">
        <v>843</v>
      </c>
      <c r="AT502" s="11" t="s">
        <v>2138</v>
      </c>
      <c r="AU502" s="84" t="s">
        <v>2143</v>
      </c>
      <c r="AV502" s="11" t="str">
        <f t="shared" si="631"/>
        <v>87</v>
      </c>
      <c r="AW502" s="11" t="str">
        <f t="shared" si="632"/>
        <v>1</v>
      </c>
      <c r="AX502" s="11">
        <v>89</v>
      </c>
      <c r="AY502" s="58" t="s">
        <v>2144</v>
      </c>
      <c r="AZ502" s="11" t="str">
        <f t="shared" si="633"/>
        <v>45.6</v>
      </c>
      <c r="BA502" s="15">
        <v>45.6</v>
      </c>
      <c r="BB502" s="15">
        <v>45.6</v>
      </c>
      <c r="BC502" s="11">
        <v>87</v>
      </c>
      <c r="BD502" s="62" t="s">
        <v>2149</v>
      </c>
      <c r="BE502" s="27" t="str">
        <f t="shared" si="634"/>
        <v>47.1</v>
      </c>
      <c r="BF502" s="27" t="str">
        <f t="shared" si="635"/>
        <v>44.0</v>
      </c>
      <c r="BG502" s="27" t="str">
        <f t="shared" si="636"/>
        <v>50.5</v>
      </c>
      <c r="BH502" s="21" t="s">
        <v>22</v>
      </c>
      <c r="BI502" s="25" t="s">
        <v>22</v>
      </c>
      <c r="CD502" s="155"/>
      <c r="CH502" s="155"/>
      <c r="CV502" s="25"/>
      <c r="CZ502" s="25"/>
    </row>
    <row r="503" spans="1:105" s="11" customFormat="1" ht="16" customHeight="1">
      <c r="A503" s="11" t="s">
        <v>2113</v>
      </c>
      <c r="L503" s="25"/>
      <c r="N503" s="125"/>
      <c r="Z503" s="25"/>
      <c r="AE503" s="25"/>
      <c r="AI503" s="25"/>
      <c r="AJ503" s="11" t="s">
        <v>27</v>
      </c>
      <c r="AK503" s="11" t="s">
        <v>2131</v>
      </c>
      <c r="AL503" s="11">
        <v>5</v>
      </c>
      <c r="AM503" s="17" t="s">
        <v>344</v>
      </c>
      <c r="AN503" s="109" t="s">
        <v>2133</v>
      </c>
      <c r="AO503" s="11" t="s">
        <v>2136</v>
      </c>
      <c r="AP503" s="11" t="s">
        <v>2137</v>
      </c>
      <c r="AQ503" s="11" t="s">
        <v>23</v>
      </c>
      <c r="AR503" s="11" t="s">
        <v>23</v>
      </c>
      <c r="AS503" s="11" t="s">
        <v>843</v>
      </c>
      <c r="AT503" s="11" t="s">
        <v>2138</v>
      </c>
      <c r="AU503" s="84" t="s">
        <v>2142</v>
      </c>
      <c r="AV503" s="11" t="str">
        <f t="shared" si="631"/>
        <v>70</v>
      </c>
      <c r="AW503" s="11" t="str">
        <f t="shared" si="632"/>
        <v>100</v>
      </c>
      <c r="AX503" s="11">
        <v>89</v>
      </c>
      <c r="AY503" s="58" t="s">
        <v>2144</v>
      </c>
      <c r="AZ503" s="11" t="str">
        <f t="shared" si="633"/>
        <v>45.6</v>
      </c>
      <c r="BA503" s="15">
        <v>45.6</v>
      </c>
      <c r="BB503" s="15">
        <v>45.6</v>
      </c>
      <c r="BC503" s="11">
        <v>70</v>
      </c>
      <c r="BD503" s="62" t="s">
        <v>2151</v>
      </c>
      <c r="BE503" s="27" t="str">
        <f t="shared" si="634"/>
        <v>1,671</v>
      </c>
      <c r="BF503" s="27" t="str">
        <f t="shared" si="635"/>
        <v>1,545</v>
      </c>
      <c r="BG503" s="27" t="str">
        <f t="shared" si="636"/>
        <v>1,807</v>
      </c>
      <c r="BH503" s="21" t="s">
        <v>22</v>
      </c>
      <c r="BI503" s="25" t="s">
        <v>22</v>
      </c>
      <c r="CD503" s="155"/>
      <c r="CH503" s="155"/>
      <c r="CV503" s="25"/>
      <c r="CZ503" s="25"/>
    </row>
    <row r="504" spans="1:105" s="11" customFormat="1" ht="16" customHeight="1">
      <c r="A504" s="11" t="s">
        <v>2113</v>
      </c>
      <c r="L504" s="25"/>
      <c r="N504" s="125"/>
      <c r="Z504" s="25"/>
      <c r="AE504" s="25"/>
      <c r="AI504" s="25"/>
      <c r="AJ504" s="11" t="s">
        <v>27</v>
      </c>
      <c r="AK504" s="11" t="s">
        <v>2132</v>
      </c>
      <c r="AL504" s="28">
        <v>6</v>
      </c>
      <c r="AM504" s="17" t="s">
        <v>344</v>
      </c>
      <c r="AN504" s="109" t="s">
        <v>2133</v>
      </c>
      <c r="AO504" s="11" t="s">
        <v>2136</v>
      </c>
      <c r="AP504" s="11" t="s">
        <v>2137</v>
      </c>
      <c r="AQ504" s="11" t="s">
        <v>23</v>
      </c>
      <c r="AR504" s="11" t="s">
        <v>23</v>
      </c>
      <c r="AS504" s="11" t="s">
        <v>843</v>
      </c>
      <c r="AT504" s="11" t="s">
        <v>2138</v>
      </c>
      <c r="AU504" s="84" t="s">
        <v>2142</v>
      </c>
      <c r="AV504" s="11" t="str">
        <f t="shared" si="631"/>
        <v>70</v>
      </c>
      <c r="AW504" s="11" t="str">
        <f t="shared" si="632"/>
        <v>100</v>
      </c>
      <c r="AX504" s="11">
        <v>91</v>
      </c>
      <c r="AY504" s="58" t="s">
        <v>2144</v>
      </c>
      <c r="AZ504" s="11" t="str">
        <f t="shared" si="633"/>
        <v>45.6</v>
      </c>
      <c r="BA504" s="15">
        <v>45.6</v>
      </c>
      <c r="BB504" s="15">
        <v>45.6</v>
      </c>
      <c r="BC504" s="11">
        <v>70</v>
      </c>
      <c r="BD504" s="62" t="s">
        <v>2150</v>
      </c>
      <c r="BE504" s="27" t="str">
        <f t="shared" si="634"/>
        <v>1,613</v>
      </c>
      <c r="BF504" s="27" t="str">
        <f t="shared" si="635"/>
        <v>1,460</v>
      </c>
      <c r="BG504" s="27" t="str">
        <f t="shared" si="636"/>
        <v>1,782</v>
      </c>
      <c r="BH504" s="21" t="s">
        <v>22</v>
      </c>
      <c r="BI504" s="25" t="s">
        <v>22</v>
      </c>
      <c r="CD504" s="155"/>
      <c r="CH504" s="155"/>
      <c r="CV504" s="25"/>
      <c r="CZ504" s="25"/>
    </row>
    <row r="505" spans="1:105" s="11" customFormat="1" ht="16" customHeight="1">
      <c r="A505" s="11" t="s">
        <v>2113</v>
      </c>
      <c r="L505" s="25"/>
      <c r="N505" s="125"/>
      <c r="Z505" s="25"/>
      <c r="AE505" s="25"/>
      <c r="AI505" s="25"/>
      <c r="AJ505" s="11" t="s">
        <v>60</v>
      </c>
      <c r="AK505" s="11" t="s">
        <v>22</v>
      </c>
      <c r="AL505" s="11" t="s">
        <v>22</v>
      </c>
      <c r="AM505" s="11" t="s">
        <v>26</v>
      </c>
      <c r="AN505" s="11" t="s">
        <v>22</v>
      </c>
      <c r="AO505" s="11" t="s">
        <v>22</v>
      </c>
      <c r="AP505" s="11" t="s">
        <v>22</v>
      </c>
      <c r="AQ505" s="11" t="s">
        <v>23</v>
      </c>
      <c r="AR505" s="11" t="s">
        <v>23</v>
      </c>
      <c r="AS505" s="11" t="s">
        <v>22</v>
      </c>
      <c r="AT505" s="11" t="s">
        <v>22</v>
      </c>
      <c r="AU505" s="84" t="s">
        <v>22</v>
      </c>
      <c r="AV505" s="11" t="s">
        <v>22</v>
      </c>
      <c r="AW505" s="11" t="s">
        <v>22</v>
      </c>
      <c r="AX505" s="11" t="s">
        <v>22</v>
      </c>
      <c r="AY505" s="11" t="s">
        <v>22</v>
      </c>
      <c r="AZ505" s="11" t="s">
        <v>22</v>
      </c>
      <c r="BA505" s="11" t="s">
        <v>22</v>
      </c>
      <c r="BB505" s="11" t="s">
        <v>22</v>
      </c>
      <c r="BC505" s="11" t="s">
        <v>22</v>
      </c>
      <c r="BD505" s="17" t="s">
        <v>22</v>
      </c>
      <c r="BE505" s="11" t="s">
        <v>22</v>
      </c>
      <c r="BF505" s="11" t="s">
        <v>22</v>
      </c>
      <c r="BG505" s="11" t="s">
        <v>22</v>
      </c>
      <c r="BH505" s="11" t="s">
        <v>22</v>
      </c>
      <c r="BI505" s="25" t="s">
        <v>22</v>
      </c>
      <c r="CD505" s="155"/>
      <c r="CH505" s="155"/>
      <c r="CV505" s="25"/>
      <c r="CZ505" s="25"/>
    </row>
    <row r="506" spans="1:105" s="52" customFormat="1" ht="16" customHeight="1">
      <c r="K506" s="53"/>
      <c r="L506" s="54"/>
      <c r="N506" s="132"/>
      <c r="R506" s="55"/>
      <c r="Z506" s="54"/>
      <c r="AE506" s="56"/>
      <c r="AI506" s="54"/>
      <c r="AK506" s="57"/>
      <c r="AL506" s="57"/>
      <c r="AU506" s="91"/>
      <c r="AV506" s="57"/>
      <c r="BC506" s="57"/>
      <c r="BI506" s="54"/>
      <c r="CD506" s="161"/>
      <c r="CH506" s="161"/>
      <c r="CV506" s="54"/>
      <c r="CZ506" s="54"/>
    </row>
    <row r="507" spans="1:105" s="11" customFormat="1">
      <c r="A507" s="11" t="s">
        <v>366</v>
      </c>
      <c r="B507" s="11" t="s">
        <v>364</v>
      </c>
      <c r="C507" s="11" t="s">
        <v>35</v>
      </c>
      <c r="D507" s="11" t="s">
        <v>524</v>
      </c>
      <c r="E507" s="11" t="s">
        <v>10</v>
      </c>
      <c r="F507" s="94" t="s">
        <v>2312</v>
      </c>
      <c r="G507" s="11" t="s">
        <v>367</v>
      </c>
      <c r="H507" s="14" t="s">
        <v>368</v>
      </c>
      <c r="I507" s="11" t="s">
        <v>721</v>
      </c>
      <c r="J507" s="16" t="s">
        <v>722</v>
      </c>
      <c r="K507" s="11" t="s">
        <v>723</v>
      </c>
      <c r="L507" s="24">
        <v>44076</v>
      </c>
      <c r="M507" s="11" t="s">
        <v>527</v>
      </c>
      <c r="N507" s="125">
        <v>43977</v>
      </c>
      <c r="O507" s="11" t="s">
        <v>24</v>
      </c>
      <c r="P507" s="11" t="s">
        <v>24</v>
      </c>
      <c r="Q507" s="11" t="s">
        <v>2016</v>
      </c>
      <c r="R507" s="11" t="s">
        <v>370</v>
      </c>
      <c r="S507" s="11" t="s">
        <v>48</v>
      </c>
      <c r="T507" s="11" t="s">
        <v>23</v>
      </c>
      <c r="U507" s="11" t="s">
        <v>23</v>
      </c>
      <c r="V507" s="11">
        <v>131</v>
      </c>
      <c r="W507" s="11" t="s">
        <v>24</v>
      </c>
      <c r="X507" s="11" t="s">
        <v>369</v>
      </c>
      <c r="Y507" s="11" t="s">
        <v>447</v>
      </c>
      <c r="Z507" s="25" t="s">
        <v>430</v>
      </c>
      <c r="AA507" s="11" t="s">
        <v>365</v>
      </c>
      <c r="AB507" s="11" t="s">
        <v>449</v>
      </c>
      <c r="AC507" s="11" t="s">
        <v>127</v>
      </c>
      <c r="AD507" s="11" t="s">
        <v>1322</v>
      </c>
      <c r="AE507" s="36" t="s">
        <v>371</v>
      </c>
      <c r="AF507" s="11" t="s">
        <v>137</v>
      </c>
      <c r="AG507" s="11" t="s">
        <v>1017</v>
      </c>
      <c r="AH507" s="11" t="s">
        <v>1016</v>
      </c>
      <c r="AI507" s="25" t="s">
        <v>22</v>
      </c>
      <c r="AJ507" s="11" t="s">
        <v>27</v>
      </c>
      <c r="AK507" s="11" t="s">
        <v>105</v>
      </c>
      <c r="AL507" s="11">
        <v>1</v>
      </c>
      <c r="AM507" s="11" t="s">
        <v>431</v>
      </c>
      <c r="AN507" s="11" t="s">
        <v>44</v>
      </c>
      <c r="AO507" s="11" t="s">
        <v>78</v>
      </c>
      <c r="AP507" s="11" t="s">
        <v>948</v>
      </c>
      <c r="AQ507" s="11" t="s">
        <v>23</v>
      </c>
      <c r="AR507" s="11" t="s">
        <v>23</v>
      </c>
      <c r="AS507" s="11" t="s">
        <v>144</v>
      </c>
      <c r="AT507" s="17" t="s">
        <v>62</v>
      </c>
      <c r="AU507" s="86" t="s">
        <v>385</v>
      </c>
      <c r="AV507" s="11" t="str">
        <f t="shared" ref="AV507:AV511" si="639">MID(LEFT(AU507,FIND(" (",AU507)-1),FIND("/",AU507)+1,LEN(AU507))</f>
        <v>21</v>
      </c>
      <c r="AW507" s="18" t="str">
        <f t="shared" ref="AW507:AW511" si="640">MID(LEFT(AU507,FIND("%",AU507)-1),FIND("(",AU507)+1,LEN(AU507))</f>
        <v>0</v>
      </c>
      <c r="AX507" s="11">
        <v>23</v>
      </c>
      <c r="AY507" s="58" t="s">
        <v>376</v>
      </c>
      <c r="AZ507" s="11" t="str">
        <f t="shared" ref="AZ507:AZ517" si="641">LEFT(AY507,FIND(" ", AY507)-1)</f>
        <v>108.5</v>
      </c>
      <c r="BA507" s="11" t="str">
        <f t="shared" ref="BA507:BA517" si="642">MID(LEFT(AY507,FIND("–",AY507)-1),FIND("(",AY507)+1,LEN(AY507))</f>
        <v>91.6</v>
      </c>
      <c r="BB507" s="11" t="str">
        <f t="shared" ref="BB507:BB517" si="643">MID(LEFT(AY507,FIND(")",AY507)-1),FIND("–",AY507)+1,LEN(AY507))</f>
        <v>128.4</v>
      </c>
      <c r="BC507" s="11">
        <v>21</v>
      </c>
      <c r="BD507" s="58" t="s">
        <v>381</v>
      </c>
      <c r="BE507" s="11" t="str">
        <f t="shared" ref="BE507:BE517" si="644">LEFT(BD507,FIND(" ", BD507)-1)</f>
        <v>110.6</v>
      </c>
      <c r="BF507" s="11" t="str">
        <f t="shared" ref="BF507:BF517" si="645">MID(LEFT(BD507,FIND("–",BD507)-1),FIND("(",BD507)+1,LEN(BD507))</f>
        <v>89.7</v>
      </c>
      <c r="BG507" s="11" t="str">
        <f t="shared" ref="BG507:BG517" si="646">MID(LEFT(BD507,FIND(")",BD507)-1),FIND("–",BD507)+1,LEN(BD507))</f>
        <v>136.3</v>
      </c>
      <c r="BH507" s="11" t="s">
        <v>22</v>
      </c>
      <c r="BI507" s="25" t="s">
        <v>401</v>
      </c>
      <c r="BJ507" s="11" t="s">
        <v>26</v>
      </c>
      <c r="BK507" s="11" t="s">
        <v>22</v>
      </c>
      <c r="BL507" s="11" t="s">
        <v>22</v>
      </c>
      <c r="BM507" s="11" t="s">
        <v>22</v>
      </c>
      <c r="BN507" s="11" t="s">
        <v>22</v>
      </c>
      <c r="BO507" s="11" t="s">
        <v>22</v>
      </c>
      <c r="BP507" s="11" t="s">
        <v>22</v>
      </c>
      <c r="BQ507" s="11" t="s">
        <v>22</v>
      </c>
      <c r="BR507" s="11" t="s">
        <v>22</v>
      </c>
      <c r="BS507" s="11" t="s">
        <v>22</v>
      </c>
      <c r="BT507" s="11" t="s">
        <v>22</v>
      </c>
      <c r="BU507" s="11" t="s">
        <v>22</v>
      </c>
      <c r="BV507" s="11" t="s">
        <v>22</v>
      </c>
      <c r="BW507" s="11" t="s">
        <v>22</v>
      </c>
      <c r="BX507" s="11" t="s">
        <v>22</v>
      </c>
      <c r="BY507" s="11" t="s">
        <v>22</v>
      </c>
      <c r="BZ507" s="11" t="s">
        <v>22</v>
      </c>
      <c r="CA507" s="11" t="s">
        <v>22</v>
      </c>
      <c r="CB507" s="11" t="s">
        <v>22</v>
      </c>
      <c r="CC507" s="11" t="s">
        <v>22</v>
      </c>
      <c r="CD507" s="103" t="s">
        <v>22</v>
      </c>
      <c r="CE507" s="94" t="s">
        <v>22</v>
      </c>
      <c r="CF507" s="94" t="s">
        <v>22</v>
      </c>
      <c r="CG507" s="94" t="s">
        <v>22</v>
      </c>
      <c r="CH507" s="155" t="s">
        <v>26</v>
      </c>
      <c r="CI507" s="94" t="s">
        <v>22</v>
      </c>
      <c r="CJ507" s="94" t="s">
        <v>22</v>
      </c>
      <c r="CK507" s="94" t="s">
        <v>22</v>
      </c>
      <c r="CL507" s="94" t="s">
        <v>22</v>
      </c>
      <c r="CM507" s="94" t="s">
        <v>22</v>
      </c>
      <c r="CN507" s="94" t="s">
        <v>22</v>
      </c>
      <c r="CO507" s="94" t="s">
        <v>22</v>
      </c>
      <c r="CP507" s="94" t="s">
        <v>22</v>
      </c>
      <c r="CQ507" s="94" t="s">
        <v>22</v>
      </c>
      <c r="CR507" s="94" t="s">
        <v>22</v>
      </c>
      <c r="CS507" s="94" t="s">
        <v>22</v>
      </c>
      <c r="CT507" s="94" t="s">
        <v>22</v>
      </c>
      <c r="CU507" s="94" t="s">
        <v>22</v>
      </c>
      <c r="CV507" s="98" t="s">
        <v>22</v>
      </c>
      <c r="CW507" s="11" t="s">
        <v>590</v>
      </c>
      <c r="CX507" s="11" t="s">
        <v>22</v>
      </c>
      <c r="CY507" s="11" t="s">
        <v>612</v>
      </c>
      <c r="CZ507" s="98" t="s">
        <v>1261</v>
      </c>
      <c r="DA507" s="11" t="s">
        <v>68</v>
      </c>
    </row>
    <row r="508" spans="1:105" s="11" customFormat="1">
      <c r="A508" s="11" t="s">
        <v>366</v>
      </c>
      <c r="L508" s="25"/>
      <c r="N508" s="125"/>
      <c r="Z508" s="25"/>
      <c r="AE508" s="36"/>
      <c r="AI508" s="25"/>
      <c r="AJ508" s="11" t="s">
        <v>27</v>
      </c>
      <c r="AK508" s="11" t="s">
        <v>372</v>
      </c>
      <c r="AL508" s="11">
        <v>2</v>
      </c>
      <c r="AM508" s="11" t="s">
        <v>431</v>
      </c>
      <c r="AN508" s="11" t="s">
        <v>44</v>
      </c>
      <c r="AO508" s="11" t="s">
        <v>78</v>
      </c>
      <c r="AP508" s="11" t="s">
        <v>948</v>
      </c>
      <c r="AQ508" s="11" t="s">
        <v>23</v>
      </c>
      <c r="AR508" s="11" t="s">
        <v>23</v>
      </c>
      <c r="AS508" s="11" t="s">
        <v>144</v>
      </c>
      <c r="AT508" s="17" t="s">
        <v>62</v>
      </c>
      <c r="AU508" s="86" t="s">
        <v>386</v>
      </c>
      <c r="AV508" s="11" t="str">
        <f t="shared" si="639"/>
        <v>25</v>
      </c>
      <c r="AW508" s="18" t="str">
        <f t="shared" si="640"/>
        <v>16</v>
      </c>
      <c r="AX508" s="11">
        <v>25</v>
      </c>
      <c r="AY508" s="58" t="s">
        <v>377</v>
      </c>
      <c r="AZ508" s="11" t="str">
        <f t="shared" si="641"/>
        <v>115.6</v>
      </c>
      <c r="BA508" s="11" t="str">
        <f t="shared" si="642"/>
        <v>97.5</v>
      </c>
      <c r="BB508" s="11" t="str">
        <f t="shared" si="643"/>
        <v>137.1</v>
      </c>
      <c r="BC508" s="11">
        <v>25</v>
      </c>
      <c r="BD508" s="58" t="s">
        <v>382</v>
      </c>
      <c r="BE508" s="11" t="str">
        <f t="shared" si="644"/>
        <v>206.9</v>
      </c>
      <c r="BF508" s="11" t="str">
        <f t="shared" si="645"/>
        <v>138.9</v>
      </c>
      <c r="BG508" s="11" t="str">
        <f t="shared" si="646"/>
        <v>308.1</v>
      </c>
      <c r="BH508" s="11" t="s">
        <v>22</v>
      </c>
      <c r="BI508" s="25" t="s">
        <v>22</v>
      </c>
      <c r="CD508" s="155"/>
      <c r="CH508" s="155"/>
      <c r="CV508" s="25"/>
      <c r="CZ508" s="25"/>
    </row>
    <row r="509" spans="1:105" s="11" customFormat="1">
      <c r="A509" s="11" t="s">
        <v>366</v>
      </c>
      <c r="B509" s="12"/>
      <c r="C509" s="12"/>
      <c r="L509" s="25"/>
      <c r="N509" s="125"/>
      <c r="Z509" s="25"/>
      <c r="AE509" s="36"/>
      <c r="AI509" s="25"/>
      <c r="AJ509" s="11" t="s">
        <v>27</v>
      </c>
      <c r="AK509" s="11" t="s">
        <v>373</v>
      </c>
      <c r="AL509" s="11">
        <v>3</v>
      </c>
      <c r="AM509" s="11" t="s">
        <v>431</v>
      </c>
      <c r="AN509" s="11" t="s">
        <v>44</v>
      </c>
      <c r="AO509" s="11" t="s">
        <v>78</v>
      </c>
      <c r="AP509" s="11" t="s">
        <v>948</v>
      </c>
      <c r="AQ509" s="11" t="s">
        <v>23</v>
      </c>
      <c r="AR509" s="11" t="s">
        <v>23</v>
      </c>
      <c r="AS509" s="11" t="s">
        <v>144</v>
      </c>
      <c r="AT509" s="17" t="s">
        <v>62</v>
      </c>
      <c r="AU509" s="86" t="s">
        <v>387</v>
      </c>
      <c r="AV509" s="11" t="str">
        <f t="shared" si="639"/>
        <v>29</v>
      </c>
      <c r="AW509" s="18" t="str">
        <f t="shared" si="640"/>
        <v>97</v>
      </c>
      <c r="AX509" s="11">
        <v>29</v>
      </c>
      <c r="AY509" s="58" t="s">
        <v>378</v>
      </c>
      <c r="AZ509" s="11" t="str">
        <f t="shared" si="641"/>
        <v>113.6</v>
      </c>
      <c r="BA509" s="11" t="str">
        <f t="shared" si="642"/>
        <v>97.8</v>
      </c>
      <c r="BB509" s="11" t="str">
        <f t="shared" si="643"/>
        <v>132.0</v>
      </c>
      <c r="BC509" s="11">
        <v>29</v>
      </c>
      <c r="BD509" s="58" t="s">
        <v>432</v>
      </c>
      <c r="BE509" s="11" t="str">
        <f t="shared" si="644"/>
        <v>15,318.8</v>
      </c>
      <c r="BF509" s="11" t="str">
        <f t="shared" si="645"/>
        <v>9,486.8</v>
      </c>
      <c r="BG509" s="11" t="str">
        <f t="shared" si="646"/>
        <v>24,736.0</v>
      </c>
      <c r="BH509" s="11" t="s">
        <v>22</v>
      </c>
      <c r="BI509" s="25" t="s">
        <v>22</v>
      </c>
      <c r="CD509" s="155"/>
      <c r="CH509" s="155"/>
      <c r="CV509" s="25"/>
      <c r="CZ509" s="25"/>
    </row>
    <row r="510" spans="1:105" s="11" customFormat="1">
      <c r="A510" s="11" t="s">
        <v>366</v>
      </c>
      <c r="L510" s="25"/>
      <c r="N510" s="125"/>
      <c r="Z510" s="25"/>
      <c r="AE510" s="36"/>
      <c r="AI510" s="25"/>
      <c r="AJ510" s="11" t="s">
        <v>27</v>
      </c>
      <c r="AK510" s="11" t="s">
        <v>374</v>
      </c>
      <c r="AL510" s="11">
        <v>4</v>
      </c>
      <c r="AM510" s="11" t="s">
        <v>431</v>
      </c>
      <c r="AN510" s="11" t="s">
        <v>44</v>
      </c>
      <c r="AO510" s="11" t="s">
        <v>78</v>
      </c>
      <c r="AP510" s="11" t="s">
        <v>948</v>
      </c>
      <c r="AQ510" s="11" t="s">
        <v>23</v>
      </c>
      <c r="AR510" s="11" t="s">
        <v>23</v>
      </c>
      <c r="AS510" s="11" t="s">
        <v>144</v>
      </c>
      <c r="AT510" s="17" t="s">
        <v>62</v>
      </c>
      <c r="AU510" s="86" t="s">
        <v>388</v>
      </c>
      <c r="AV510" s="11" t="str">
        <f t="shared" si="639"/>
        <v>27</v>
      </c>
      <c r="AW510" s="18" t="str">
        <f t="shared" si="640"/>
        <v>96</v>
      </c>
      <c r="AX510" s="11">
        <v>28</v>
      </c>
      <c r="AY510" s="58" t="s">
        <v>379</v>
      </c>
      <c r="AZ510" s="11" t="str">
        <f t="shared" si="641"/>
        <v>114.3</v>
      </c>
      <c r="BA510" s="11" t="str">
        <f t="shared" si="642"/>
        <v>92.8</v>
      </c>
      <c r="BB510" s="11" t="str">
        <f t="shared" si="643"/>
        <v>140.7</v>
      </c>
      <c r="BC510" s="11">
        <v>27</v>
      </c>
      <c r="BD510" s="58" t="s">
        <v>383</v>
      </c>
      <c r="BE510" s="11" t="str">
        <f t="shared" si="644"/>
        <v>20,429.2</v>
      </c>
      <c r="BF510" s="11" t="str">
        <f t="shared" si="645"/>
        <v>11,974.4</v>
      </c>
      <c r="BG510" s="11" t="str">
        <f t="shared" si="646"/>
        <v>34,853.6</v>
      </c>
      <c r="BH510" s="11" t="s">
        <v>22</v>
      </c>
      <c r="BI510" s="25" t="s">
        <v>22</v>
      </c>
      <c r="CD510" s="155"/>
      <c r="CH510" s="155"/>
      <c r="CV510" s="25"/>
      <c r="CZ510" s="25"/>
    </row>
    <row r="511" spans="1:105" s="11" customFormat="1">
      <c r="A511" s="11" t="s">
        <v>366</v>
      </c>
      <c r="L511" s="25"/>
      <c r="N511" s="125"/>
      <c r="Z511" s="25"/>
      <c r="AE511" s="36"/>
      <c r="AI511" s="25"/>
      <c r="AJ511" s="11" t="s">
        <v>27</v>
      </c>
      <c r="AK511" s="11" t="s">
        <v>375</v>
      </c>
      <c r="AL511" s="11">
        <v>5</v>
      </c>
      <c r="AM511" s="11" t="s">
        <v>431</v>
      </c>
      <c r="AN511" s="11" t="s">
        <v>44</v>
      </c>
      <c r="AO511" s="11" t="s">
        <v>78</v>
      </c>
      <c r="AP511" s="11" t="s">
        <v>948</v>
      </c>
      <c r="AQ511" s="11" t="s">
        <v>23</v>
      </c>
      <c r="AR511" s="11" t="s">
        <v>23</v>
      </c>
      <c r="AS511" s="11" t="s">
        <v>144</v>
      </c>
      <c r="AT511" s="17" t="s">
        <v>62</v>
      </c>
      <c r="AU511" s="86" t="s">
        <v>389</v>
      </c>
      <c r="AV511" s="11" t="str">
        <f t="shared" si="639"/>
        <v>26</v>
      </c>
      <c r="AW511" s="18" t="str">
        <f t="shared" si="640"/>
        <v>100</v>
      </c>
      <c r="AX511" s="11">
        <v>26</v>
      </c>
      <c r="AY511" s="58" t="s">
        <v>380</v>
      </c>
      <c r="AZ511" s="11" t="str">
        <f t="shared" si="641"/>
        <v>104.9</v>
      </c>
      <c r="BA511" s="11" t="str">
        <f t="shared" si="642"/>
        <v>95.1</v>
      </c>
      <c r="BB511" s="11" t="str">
        <f t="shared" si="643"/>
        <v>115.6</v>
      </c>
      <c r="BC511" s="11">
        <v>26</v>
      </c>
      <c r="BD511" s="58" t="s">
        <v>384</v>
      </c>
      <c r="BE511" s="11" t="str">
        <f t="shared" si="644"/>
        <v>3,503.2</v>
      </c>
      <c r="BF511" s="11" t="str">
        <f t="shared" si="645"/>
        <v>2,378.4</v>
      </c>
      <c r="BG511" s="11" t="str">
        <f t="shared" si="646"/>
        <v>5,160.1</v>
      </c>
      <c r="BH511" s="11" t="s">
        <v>22</v>
      </c>
      <c r="BI511" s="25" t="s">
        <v>22</v>
      </c>
      <c r="CD511" s="155"/>
      <c r="CH511" s="155"/>
      <c r="CV511" s="25"/>
      <c r="CZ511" s="25"/>
    </row>
    <row r="512" spans="1:105" s="11" customFormat="1">
      <c r="A512" s="11" t="s">
        <v>366</v>
      </c>
      <c r="L512" s="25"/>
      <c r="N512" s="125"/>
      <c r="Z512" s="25"/>
      <c r="AE512" s="36"/>
      <c r="AI512" s="25"/>
      <c r="AJ512" s="11" t="s">
        <v>27</v>
      </c>
      <c r="AK512" s="11" t="s">
        <v>105</v>
      </c>
      <c r="AL512" s="11">
        <v>1</v>
      </c>
      <c r="AM512" s="17" t="s">
        <v>344</v>
      </c>
      <c r="AN512" s="11" t="s">
        <v>605</v>
      </c>
      <c r="AO512" s="11" t="s">
        <v>390</v>
      </c>
      <c r="AP512" s="11" t="s">
        <v>957</v>
      </c>
      <c r="AQ512" s="11" t="s">
        <v>23</v>
      </c>
      <c r="AR512" s="11" t="s">
        <v>23</v>
      </c>
      <c r="AS512" s="11" t="s">
        <v>392</v>
      </c>
      <c r="AT512" s="17" t="s">
        <v>62</v>
      </c>
      <c r="AU512" s="86" t="s">
        <v>385</v>
      </c>
      <c r="AV512" s="11" t="str">
        <f t="shared" ref="AV512:AV516" si="647">MID(LEFT(AU512,FIND(" (",AU512)-1),FIND("/",AU512)+1,LEN(AU512))</f>
        <v>21</v>
      </c>
      <c r="AW512" s="18" t="str">
        <f t="shared" ref="AW512:AW516" si="648">MID(LEFT(AU512,FIND("%",AU512)-1),FIND("(",AU512)+1,LEN(AU512))</f>
        <v>0</v>
      </c>
      <c r="AX512" s="11">
        <v>23</v>
      </c>
      <c r="AY512" s="58" t="s">
        <v>391</v>
      </c>
      <c r="AZ512" s="11" t="str">
        <f t="shared" si="641"/>
        <v>20.0</v>
      </c>
      <c r="BA512" s="11" t="str">
        <f t="shared" si="642"/>
        <v>20.0</v>
      </c>
      <c r="BB512" s="11" t="str">
        <f t="shared" si="643"/>
        <v>20.0</v>
      </c>
      <c r="BC512" s="11">
        <v>21</v>
      </c>
      <c r="BD512" s="58" t="s">
        <v>391</v>
      </c>
      <c r="BE512" s="11" t="str">
        <f t="shared" si="644"/>
        <v>20.0</v>
      </c>
      <c r="BF512" s="11" t="str">
        <f t="shared" si="645"/>
        <v>20.0</v>
      </c>
      <c r="BG512" s="11" t="str">
        <f t="shared" si="646"/>
        <v>20.0</v>
      </c>
      <c r="BH512" s="11" t="s">
        <v>22</v>
      </c>
      <c r="BI512" s="25" t="s">
        <v>22</v>
      </c>
      <c r="CD512" s="155"/>
      <c r="CH512" s="155"/>
      <c r="CV512" s="25"/>
      <c r="CZ512" s="25"/>
    </row>
    <row r="513" spans="1:105" s="11" customFormat="1">
      <c r="A513" s="11" t="s">
        <v>366</v>
      </c>
      <c r="L513" s="25"/>
      <c r="N513" s="125"/>
      <c r="Z513" s="25"/>
      <c r="AE513" s="36"/>
      <c r="AI513" s="25"/>
      <c r="AJ513" s="11" t="s">
        <v>27</v>
      </c>
      <c r="AK513" s="11" t="s">
        <v>372</v>
      </c>
      <c r="AL513" s="11">
        <v>2</v>
      </c>
      <c r="AM513" s="17" t="s">
        <v>344</v>
      </c>
      <c r="AN513" s="11" t="s">
        <v>605</v>
      </c>
      <c r="AO513" s="11" t="s">
        <v>390</v>
      </c>
      <c r="AP513" s="11" t="s">
        <v>957</v>
      </c>
      <c r="AQ513" s="11" t="s">
        <v>23</v>
      </c>
      <c r="AR513" s="11" t="s">
        <v>23</v>
      </c>
      <c r="AS513" s="11" t="s">
        <v>392</v>
      </c>
      <c r="AT513" s="17" t="s">
        <v>62</v>
      </c>
      <c r="AU513" s="86" t="s">
        <v>397</v>
      </c>
      <c r="AV513" s="11" t="str">
        <f t="shared" si="647"/>
        <v>25</v>
      </c>
      <c r="AW513" s="18" t="str">
        <f t="shared" si="648"/>
        <v>28</v>
      </c>
      <c r="AX513" s="11">
        <v>25</v>
      </c>
      <c r="AY513" s="58" t="s">
        <v>391</v>
      </c>
      <c r="AZ513" s="11" t="str">
        <f t="shared" si="641"/>
        <v>20.0</v>
      </c>
      <c r="BA513" s="11" t="str">
        <f t="shared" si="642"/>
        <v>20.0</v>
      </c>
      <c r="BB513" s="11" t="str">
        <f t="shared" si="643"/>
        <v>20.0</v>
      </c>
      <c r="BC513" s="11">
        <v>25</v>
      </c>
      <c r="BD513" s="58" t="s">
        <v>393</v>
      </c>
      <c r="BE513" s="11" t="str">
        <f t="shared" si="644"/>
        <v>41.4</v>
      </c>
      <c r="BF513" s="11" t="str">
        <f t="shared" si="645"/>
        <v>27.5</v>
      </c>
      <c r="BG513" s="11" t="str">
        <f t="shared" si="646"/>
        <v>62.4</v>
      </c>
      <c r="BH513" s="11" t="s">
        <v>22</v>
      </c>
      <c r="BI513" s="25" t="s">
        <v>22</v>
      </c>
      <c r="CD513" s="155"/>
      <c r="CH513" s="155"/>
      <c r="CV513" s="25"/>
      <c r="CZ513" s="25"/>
    </row>
    <row r="514" spans="1:105" s="11" customFormat="1">
      <c r="A514" s="11" t="s">
        <v>366</v>
      </c>
      <c r="L514" s="25"/>
      <c r="N514" s="125"/>
      <c r="Z514" s="25"/>
      <c r="AE514" s="36"/>
      <c r="AI514" s="25"/>
      <c r="AJ514" s="11" t="s">
        <v>27</v>
      </c>
      <c r="AK514" s="11" t="s">
        <v>373</v>
      </c>
      <c r="AL514" s="11">
        <v>3</v>
      </c>
      <c r="AM514" s="17" t="s">
        <v>344</v>
      </c>
      <c r="AN514" s="11" t="s">
        <v>605</v>
      </c>
      <c r="AO514" s="11" t="s">
        <v>390</v>
      </c>
      <c r="AP514" s="11" t="s">
        <v>957</v>
      </c>
      <c r="AQ514" s="11" t="s">
        <v>23</v>
      </c>
      <c r="AR514" s="11" t="s">
        <v>23</v>
      </c>
      <c r="AS514" s="11" t="s">
        <v>392</v>
      </c>
      <c r="AT514" s="17" t="s">
        <v>62</v>
      </c>
      <c r="AU514" s="86" t="s">
        <v>398</v>
      </c>
      <c r="AV514" s="11" t="str">
        <f t="shared" si="647"/>
        <v>29</v>
      </c>
      <c r="AW514" s="18" t="str">
        <f t="shared" si="648"/>
        <v>100</v>
      </c>
      <c r="AX514" s="11">
        <v>29</v>
      </c>
      <c r="AY514" s="58" t="s">
        <v>391</v>
      </c>
      <c r="AZ514" s="11" t="str">
        <f t="shared" si="641"/>
        <v>20.0</v>
      </c>
      <c r="BA514" s="11" t="str">
        <f t="shared" si="642"/>
        <v>20.0</v>
      </c>
      <c r="BB514" s="11" t="str">
        <f t="shared" si="643"/>
        <v>20.0</v>
      </c>
      <c r="BC514" s="11">
        <v>29</v>
      </c>
      <c r="BD514" s="58" t="s">
        <v>394</v>
      </c>
      <c r="BE514" s="11" t="str">
        <f t="shared" si="644"/>
        <v>3,906.3</v>
      </c>
      <c r="BF514" s="11" t="str">
        <f t="shared" si="645"/>
        <v>2,555.9</v>
      </c>
      <c r="BG514" s="11" t="str">
        <f t="shared" si="646"/>
        <v>5,970.0</v>
      </c>
      <c r="BH514" s="11" t="s">
        <v>22</v>
      </c>
      <c r="BI514" s="25" t="s">
        <v>22</v>
      </c>
      <c r="CD514" s="155"/>
      <c r="CH514" s="155"/>
      <c r="CV514" s="25"/>
      <c r="CZ514" s="25"/>
    </row>
    <row r="515" spans="1:105" s="11" customFormat="1">
      <c r="A515" s="11" t="s">
        <v>366</v>
      </c>
      <c r="L515" s="25"/>
      <c r="N515" s="125"/>
      <c r="Z515" s="25"/>
      <c r="AE515" s="36"/>
      <c r="AI515" s="25"/>
      <c r="AJ515" s="11" t="s">
        <v>27</v>
      </c>
      <c r="AK515" s="11" t="s">
        <v>374</v>
      </c>
      <c r="AL515" s="11">
        <v>4</v>
      </c>
      <c r="AM515" s="17" t="s">
        <v>344</v>
      </c>
      <c r="AN515" s="11" t="s">
        <v>605</v>
      </c>
      <c r="AO515" s="11" t="s">
        <v>390</v>
      </c>
      <c r="AP515" s="11" t="s">
        <v>957</v>
      </c>
      <c r="AQ515" s="11" t="s">
        <v>23</v>
      </c>
      <c r="AR515" s="11" t="s">
        <v>23</v>
      </c>
      <c r="AS515" s="11" t="s">
        <v>392</v>
      </c>
      <c r="AT515" s="17" t="s">
        <v>62</v>
      </c>
      <c r="AU515" s="86" t="s">
        <v>399</v>
      </c>
      <c r="AV515" s="11" t="str">
        <f t="shared" si="647"/>
        <v>27</v>
      </c>
      <c r="AW515" s="18" t="str">
        <f t="shared" si="648"/>
        <v>100</v>
      </c>
      <c r="AX515" s="11">
        <v>28</v>
      </c>
      <c r="AY515" s="58" t="s">
        <v>391</v>
      </c>
      <c r="AZ515" s="11" t="str">
        <f t="shared" si="641"/>
        <v>20.0</v>
      </c>
      <c r="BA515" s="11" t="str">
        <f t="shared" si="642"/>
        <v>20.0</v>
      </c>
      <c r="BB515" s="11" t="str">
        <f t="shared" si="643"/>
        <v>20.0</v>
      </c>
      <c r="BC515" s="11">
        <v>27</v>
      </c>
      <c r="BD515" s="58" t="s">
        <v>395</v>
      </c>
      <c r="BE515" s="11" t="str">
        <f t="shared" si="644"/>
        <v>3,305.0</v>
      </c>
      <c r="BF515" s="11" t="str">
        <f t="shared" si="645"/>
        <v>2,205.3</v>
      </c>
      <c r="BG515" s="11" t="str">
        <f t="shared" si="646"/>
        <v>4,953.2</v>
      </c>
      <c r="BH515" s="11" t="s">
        <v>22</v>
      </c>
      <c r="BI515" s="25" t="s">
        <v>22</v>
      </c>
      <c r="CD515" s="155"/>
      <c r="CH515" s="155"/>
      <c r="CV515" s="25"/>
      <c r="CZ515" s="25"/>
    </row>
    <row r="516" spans="1:105" s="11" customFormat="1">
      <c r="A516" s="11" t="s">
        <v>366</v>
      </c>
      <c r="L516" s="25"/>
      <c r="N516" s="125"/>
      <c r="Z516" s="25"/>
      <c r="AE516" s="36"/>
      <c r="AI516" s="25"/>
      <c r="AJ516" s="11" t="s">
        <v>27</v>
      </c>
      <c r="AK516" s="11" t="s">
        <v>375</v>
      </c>
      <c r="AL516" s="11">
        <v>5</v>
      </c>
      <c r="AM516" s="17" t="s">
        <v>344</v>
      </c>
      <c r="AN516" s="11" t="s">
        <v>605</v>
      </c>
      <c r="AO516" s="11" t="s">
        <v>390</v>
      </c>
      <c r="AP516" s="11" t="s">
        <v>957</v>
      </c>
      <c r="AQ516" s="11" t="s">
        <v>23</v>
      </c>
      <c r="AR516" s="11" t="s">
        <v>23</v>
      </c>
      <c r="AS516" s="11" t="s">
        <v>392</v>
      </c>
      <c r="AT516" s="17" t="s">
        <v>62</v>
      </c>
      <c r="AU516" s="86" t="s">
        <v>400</v>
      </c>
      <c r="AV516" s="11" t="str">
        <f t="shared" si="647"/>
        <v>26</v>
      </c>
      <c r="AW516" s="18" t="str">
        <f t="shared" si="648"/>
        <v>73</v>
      </c>
      <c r="AX516" s="11">
        <v>26</v>
      </c>
      <c r="AY516" s="58" t="s">
        <v>391</v>
      </c>
      <c r="AZ516" s="11" t="str">
        <f t="shared" si="641"/>
        <v>20.0</v>
      </c>
      <c r="BA516" s="11" t="str">
        <f t="shared" si="642"/>
        <v>20.0</v>
      </c>
      <c r="BB516" s="11" t="str">
        <f t="shared" si="643"/>
        <v>20.0</v>
      </c>
      <c r="BC516" s="11">
        <v>26</v>
      </c>
      <c r="BD516" s="58" t="s">
        <v>396</v>
      </c>
      <c r="BE516" s="11" t="str">
        <f t="shared" si="644"/>
        <v>127.6</v>
      </c>
      <c r="BF516" s="11" t="str">
        <f t="shared" si="645"/>
        <v>81.8</v>
      </c>
      <c r="BG516" s="11" t="str">
        <f t="shared" si="646"/>
        <v>199.1</v>
      </c>
      <c r="BH516" s="11" t="s">
        <v>22</v>
      </c>
      <c r="BI516" s="25" t="s">
        <v>22</v>
      </c>
      <c r="CD516" s="155"/>
      <c r="CH516" s="155"/>
      <c r="CV516" s="25"/>
      <c r="CZ516" s="25"/>
    </row>
    <row r="517" spans="1:105" s="11" customFormat="1">
      <c r="A517" s="11" t="s">
        <v>366</v>
      </c>
      <c r="L517" s="25"/>
      <c r="N517" s="125"/>
      <c r="Z517" s="25"/>
      <c r="AE517" s="36"/>
      <c r="AI517" s="25"/>
      <c r="AJ517" s="11" t="s">
        <v>60</v>
      </c>
      <c r="AK517" s="11" t="s">
        <v>105</v>
      </c>
      <c r="AL517" s="11">
        <v>1</v>
      </c>
      <c r="AM517" s="11" t="s">
        <v>571</v>
      </c>
      <c r="AN517" s="11" t="s">
        <v>581</v>
      </c>
      <c r="AO517" s="11" t="s">
        <v>582</v>
      </c>
      <c r="AP517" s="11" t="s">
        <v>582</v>
      </c>
      <c r="AQ517" s="11" t="s">
        <v>24</v>
      </c>
      <c r="AR517" s="11" t="s">
        <v>24</v>
      </c>
      <c r="AS517" s="11" t="s">
        <v>144</v>
      </c>
      <c r="AT517" s="11" t="s">
        <v>22</v>
      </c>
      <c r="AU517" s="84" t="s">
        <v>22</v>
      </c>
      <c r="AV517" s="11" t="s">
        <v>22</v>
      </c>
      <c r="AW517" s="11" t="s">
        <v>22</v>
      </c>
      <c r="AX517" s="11">
        <v>4</v>
      </c>
      <c r="AY517" s="58" t="s">
        <v>403</v>
      </c>
      <c r="AZ517" s="11" t="str">
        <f t="shared" si="641"/>
        <v>0</v>
      </c>
      <c r="BA517" s="11" t="str">
        <f t="shared" si="642"/>
        <v>0</v>
      </c>
      <c r="BB517" s="11" t="str">
        <f t="shared" si="643"/>
        <v>0</v>
      </c>
      <c r="BC517" s="11">
        <v>4</v>
      </c>
      <c r="BD517" s="58" t="s">
        <v>403</v>
      </c>
      <c r="BE517" s="11" t="str">
        <f t="shared" si="644"/>
        <v>0</v>
      </c>
      <c r="BF517" s="11" t="str">
        <f t="shared" si="645"/>
        <v>0</v>
      </c>
      <c r="BG517" s="11" t="str">
        <f t="shared" si="646"/>
        <v>0</v>
      </c>
      <c r="BH517" s="11">
        <v>3</v>
      </c>
      <c r="BI517" s="25" t="s">
        <v>22</v>
      </c>
      <c r="CD517" s="155"/>
      <c r="CH517" s="155"/>
      <c r="CV517" s="25"/>
      <c r="CZ517" s="25"/>
    </row>
    <row r="518" spans="1:105" s="11" customFormat="1">
      <c r="A518" s="11" t="s">
        <v>366</v>
      </c>
      <c r="L518" s="25"/>
      <c r="N518" s="125"/>
      <c r="Z518" s="25"/>
      <c r="AE518" s="36"/>
      <c r="AI518" s="25"/>
      <c r="AJ518" s="11" t="s">
        <v>60</v>
      </c>
      <c r="AK518" s="11" t="s">
        <v>372</v>
      </c>
      <c r="AL518" s="11">
        <v>2</v>
      </c>
      <c r="AM518" s="11" t="s">
        <v>571</v>
      </c>
      <c r="AN518" s="11" t="s">
        <v>581</v>
      </c>
      <c r="AO518" s="11" t="s">
        <v>582</v>
      </c>
      <c r="AP518" s="11" t="s">
        <v>582</v>
      </c>
      <c r="AQ518" s="11" t="s">
        <v>24</v>
      </c>
      <c r="AR518" s="11" t="s">
        <v>24</v>
      </c>
      <c r="AS518" s="11" t="s">
        <v>144</v>
      </c>
      <c r="AT518" s="11" t="s">
        <v>22</v>
      </c>
      <c r="AU518" s="84" t="s">
        <v>22</v>
      </c>
      <c r="AV518" s="11" t="s">
        <v>22</v>
      </c>
      <c r="AW518" s="11" t="s">
        <v>22</v>
      </c>
      <c r="AX518" s="11">
        <v>4</v>
      </c>
      <c r="AY518" s="58" t="s">
        <v>403</v>
      </c>
      <c r="AZ518" s="11" t="str">
        <f t="shared" ref="AZ518:AZ520" si="649">LEFT(AY518,FIND(" ", AY518)-1)</f>
        <v>0</v>
      </c>
      <c r="BA518" s="11" t="str">
        <f t="shared" ref="BA518:BA520" si="650">MID(LEFT(AY518,FIND("–",AY518)-1),FIND("(",AY518)+1,LEN(AY518))</f>
        <v>0</v>
      </c>
      <c r="BB518" s="11" t="str">
        <f t="shared" ref="BB518:BB520" si="651">MID(LEFT(AY518,FIND(")",AY518)-1),FIND("–",AY518)+1,LEN(AY518))</f>
        <v>0</v>
      </c>
      <c r="BC518" s="11">
        <v>4</v>
      </c>
      <c r="BD518" s="58" t="s">
        <v>403</v>
      </c>
      <c r="BE518" s="11" t="str">
        <f t="shared" ref="BE518:BE519" si="652">LEFT(BD518,FIND(" ", BD518)-1)</f>
        <v>0</v>
      </c>
      <c r="BF518" s="11" t="str">
        <f t="shared" ref="BF518:BF519" si="653">MID(LEFT(BD518,FIND("–",BD518)-1),FIND("(",BD518)+1,LEN(BD518))</f>
        <v>0</v>
      </c>
      <c r="BG518" s="11" t="str">
        <f t="shared" ref="BG518:BG519" si="654">MID(LEFT(BD518,FIND(")",BD518)-1),FIND("–",BD518)+1,LEN(BD518))</f>
        <v>0</v>
      </c>
      <c r="BH518" s="11">
        <v>3</v>
      </c>
      <c r="BI518" s="25" t="s">
        <v>22</v>
      </c>
      <c r="CD518" s="155"/>
      <c r="CH518" s="155"/>
      <c r="CV518" s="25"/>
      <c r="CZ518" s="25"/>
    </row>
    <row r="519" spans="1:105" s="11" customFormat="1">
      <c r="A519" s="11" t="s">
        <v>366</v>
      </c>
      <c r="L519" s="25"/>
      <c r="N519" s="125"/>
      <c r="Z519" s="25"/>
      <c r="AE519" s="36"/>
      <c r="AI519" s="25"/>
      <c r="AJ519" s="11" t="s">
        <v>60</v>
      </c>
      <c r="AK519" s="11" t="s">
        <v>373</v>
      </c>
      <c r="AL519" s="11">
        <v>3</v>
      </c>
      <c r="AM519" s="11" t="s">
        <v>571</v>
      </c>
      <c r="AN519" s="11" t="s">
        <v>581</v>
      </c>
      <c r="AO519" s="11" t="s">
        <v>582</v>
      </c>
      <c r="AP519" s="11" t="s">
        <v>582</v>
      </c>
      <c r="AQ519" s="11" t="s">
        <v>24</v>
      </c>
      <c r="AR519" s="11" t="s">
        <v>24</v>
      </c>
      <c r="AS519" s="11" t="s">
        <v>144</v>
      </c>
      <c r="AT519" s="11" t="s">
        <v>22</v>
      </c>
      <c r="AU519" s="84" t="s">
        <v>22</v>
      </c>
      <c r="AV519" s="11" t="s">
        <v>22</v>
      </c>
      <c r="AW519" s="11" t="s">
        <v>22</v>
      </c>
      <c r="AX519" s="11">
        <v>4</v>
      </c>
      <c r="AY519" s="58" t="s">
        <v>403</v>
      </c>
      <c r="AZ519" s="11" t="str">
        <f t="shared" si="649"/>
        <v>0</v>
      </c>
      <c r="BA519" s="11" t="str">
        <f t="shared" si="650"/>
        <v>0</v>
      </c>
      <c r="BB519" s="11" t="str">
        <f t="shared" si="651"/>
        <v>0</v>
      </c>
      <c r="BC519" s="11">
        <v>4</v>
      </c>
      <c r="BD519" s="15" t="s">
        <v>433</v>
      </c>
      <c r="BE519" s="11" t="str">
        <f t="shared" si="652"/>
        <v>0.16</v>
      </c>
      <c r="BF519" s="11" t="str">
        <f t="shared" si="653"/>
        <v>0</v>
      </c>
      <c r="BG519" s="11" t="str">
        <f t="shared" si="654"/>
        <v>0.36</v>
      </c>
      <c r="BH519" s="11">
        <v>3</v>
      </c>
      <c r="BI519" s="25" t="s">
        <v>22</v>
      </c>
      <c r="CD519" s="155"/>
      <c r="CH519" s="155"/>
      <c r="CV519" s="25"/>
      <c r="CZ519" s="25"/>
    </row>
    <row r="520" spans="1:105" s="11" customFormat="1">
      <c r="A520" s="11" t="s">
        <v>366</v>
      </c>
      <c r="L520" s="25"/>
      <c r="N520" s="125"/>
      <c r="Z520" s="25"/>
      <c r="AE520" s="36"/>
      <c r="AI520" s="25"/>
      <c r="AJ520" s="11" t="s">
        <v>60</v>
      </c>
      <c r="AK520" s="11" t="s">
        <v>374</v>
      </c>
      <c r="AL520" s="11">
        <v>4</v>
      </c>
      <c r="AM520" s="11" t="s">
        <v>571</v>
      </c>
      <c r="AN520" s="11" t="s">
        <v>581</v>
      </c>
      <c r="AO520" s="11" t="s">
        <v>582</v>
      </c>
      <c r="AP520" s="11" t="s">
        <v>582</v>
      </c>
      <c r="AQ520" s="11" t="s">
        <v>24</v>
      </c>
      <c r="AR520" s="11" t="s">
        <v>24</v>
      </c>
      <c r="AS520" s="11" t="s">
        <v>144</v>
      </c>
      <c r="AT520" s="11" t="s">
        <v>22</v>
      </c>
      <c r="AU520" s="84" t="s">
        <v>22</v>
      </c>
      <c r="AV520" s="11" t="s">
        <v>22</v>
      </c>
      <c r="AW520" s="11" t="s">
        <v>22</v>
      </c>
      <c r="AX520" s="11">
        <v>4</v>
      </c>
      <c r="AY520" s="58" t="s">
        <v>403</v>
      </c>
      <c r="AZ520" s="11" t="str">
        <f t="shared" si="649"/>
        <v>0</v>
      </c>
      <c r="BA520" s="11" t="str">
        <f t="shared" si="650"/>
        <v>0</v>
      </c>
      <c r="BB520" s="11" t="str">
        <f t="shared" si="651"/>
        <v>0</v>
      </c>
      <c r="BC520" s="11">
        <v>4</v>
      </c>
      <c r="BD520" s="15" t="s">
        <v>434</v>
      </c>
      <c r="BE520" s="11" t="str">
        <f t="shared" ref="BE520" si="655">LEFT(BD520,FIND(" ", BD520)-1)</f>
        <v>0.16</v>
      </c>
      <c r="BF520" s="11" t="str">
        <f t="shared" ref="BF520" si="656">MID(LEFT(BD520,FIND("–",BD520)-1),FIND("(",BD520)+1,LEN(BD520))</f>
        <v>0</v>
      </c>
      <c r="BG520" s="11" t="str">
        <f t="shared" ref="BG520" si="657">MID(LEFT(BD520,FIND(")",BD520)-1),FIND("–",BD520)+1,LEN(BD520))</f>
        <v>0.37</v>
      </c>
      <c r="BH520" s="11">
        <v>3</v>
      </c>
      <c r="BI520" s="25" t="s">
        <v>22</v>
      </c>
      <c r="CD520" s="155"/>
      <c r="CH520" s="155"/>
      <c r="CV520" s="25"/>
      <c r="CZ520" s="25"/>
    </row>
    <row r="521" spans="1:105" s="11" customFormat="1">
      <c r="A521" s="11" t="s">
        <v>366</v>
      </c>
      <c r="L521" s="25"/>
      <c r="N521" s="125"/>
      <c r="Z521" s="25"/>
      <c r="AE521" s="36"/>
      <c r="AI521" s="25"/>
      <c r="AJ521" s="11" t="s">
        <v>60</v>
      </c>
      <c r="AK521" s="11" t="s">
        <v>375</v>
      </c>
      <c r="AL521" s="11">
        <v>5</v>
      </c>
      <c r="AM521" s="11" t="s">
        <v>571</v>
      </c>
      <c r="AN521" s="11" t="s">
        <v>581</v>
      </c>
      <c r="AO521" s="11" t="s">
        <v>582</v>
      </c>
      <c r="AP521" s="11" t="s">
        <v>582</v>
      </c>
      <c r="AQ521" s="11" t="s">
        <v>24</v>
      </c>
      <c r="AR521" s="11" t="s">
        <v>24</v>
      </c>
      <c r="AS521" s="11" t="s">
        <v>144</v>
      </c>
      <c r="AT521" s="11" t="s">
        <v>22</v>
      </c>
      <c r="AU521" s="84" t="s">
        <v>22</v>
      </c>
      <c r="AV521" s="11" t="s">
        <v>22</v>
      </c>
      <c r="AW521" s="11" t="s">
        <v>22</v>
      </c>
      <c r="AX521" s="11" t="s">
        <v>22</v>
      </c>
      <c r="AY521" s="11" t="s">
        <v>509</v>
      </c>
      <c r="AZ521" s="11" t="s">
        <v>22</v>
      </c>
      <c r="BA521" s="11" t="s">
        <v>22</v>
      </c>
      <c r="BB521" s="11" t="s">
        <v>22</v>
      </c>
      <c r="BC521" s="11" t="s">
        <v>22</v>
      </c>
      <c r="BD521" s="11" t="s">
        <v>509</v>
      </c>
      <c r="BE521" s="11" t="s">
        <v>22</v>
      </c>
      <c r="BF521" s="11" t="s">
        <v>22</v>
      </c>
      <c r="BG521" s="11" t="s">
        <v>22</v>
      </c>
      <c r="BH521" s="11">
        <v>3</v>
      </c>
      <c r="BI521" s="25" t="s">
        <v>22</v>
      </c>
      <c r="CD521" s="155"/>
      <c r="CH521" s="155"/>
      <c r="CV521" s="25"/>
      <c r="CZ521" s="25"/>
    </row>
    <row r="522" spans="1:105" s="11" customFormat="1">
      <c r="A522" s="11" t="s">
        <v>366</v>
      </c>
      <c r="L522" s="25"/>
      <c r="N522" s="125"/>
      <c r="Z522" s="25"/>
      <c r="AE522" s="36"/>
      <c r="AI522" s="25"/>
      <c r="AJ522" s="11" t="s">
        <v>60</v>
      </c>
      <c r="AK522" s="11" t="s">
        <v>105</v>
      </c>
      <c r="AL522" s="11">
        <v>1</v>
      </c>
      <c r="AM522" s="11" t="s">
        <v>580</v>
      </c>
      <c r="AN522" s="11" t="s">
        <v>581</v>
      </c>
      <c r="AO522" s="11" t="s">
        <v>582</v>
      </c>
      <c r="AP522" s="11" t="s">
        <v>582</v>
      </c>
      <c r="AQ522" s="11" t="s">
        <v>24</v>
      </c>
      <c r="AR522" s="11" t="s">
        <v>24</v>
      </c>
      <c r="AS522" s="11" t="s">
        <v>144</v>
      </c>
      <c r="AT522" s="11" t="s">
        <v>22</v>
      </c>
      <c r="AU522" s="84" t="s">
        <v>22</v>
      </c>
      <c r="AV522" s="11" t="s">
        <v>22</v>
      </c>
      <c r="AW522" s="11" t="s">
        <v>22</v>
      </c>
      <c r="AX522" s="11">
        <v>4</v>
      </c>
      <c r="AY522" s="58" t="s">
        <v>403</v>
      </c>
      <c r="AZ522" s="11" t="str">
        <f>LEFT(AY522,FIND(" ", AY522)-1)</f>
        <v>0</v>
      </c>
      <c r="BA522" s="11" t="str">
        <f>MID(LEFT(AY522,FIND("–",AY522)-1),FIND("(",AY522)+1,LEN(AY522))</f>
        <v>0</v>
      </c>
      <c r="BB522" s="11" t="str">
        <f>MID(LEFT(AY522,FIND(")",AY522)-1),FIND("–",AY522)+1,LEN(AY522))</f>
        <v>0</v>
      </c>
      <c r="BC522" s="11">
        <v>4</v>
      </c>
      <c r="BD522" s="58" t="s">
        <v>403</v>
      </c>
      <c r="BE522" s="11" t="str">
        <f>LEFT(BD522,FIND(" ", BD522)-1)</f>
        <v>0</v>
      </c>
      <c r="BF522" s="11" t="str">
        <f>MID(LEFT(BD522,FIND("–",BD522)-1),FIND("(",BD522)+1,LEN(BD522))</f>
        <v>0</v>
      </c>
      <c r="BG522" s="11" t="str">
        <f>MID(LEFT(BD522,FIND(")",BD522)-1),FIND("–",BD522)+1,LEN(BD522))</f>
        <v>0</v>
      </c>
      <c r="BH522" s="11">
        <v>3</v>
      </c>
      <c r="BI522" s="25" t="s">
        <v>22</v>
      </c>
      <c r="CD522" s="155"/>
      <c r="CH522" s="155"/>
      <c r="CV522" s="25"/>
      <c r="CZ522" s="25"/>
    </row>
    <row r="523" spans="1:105" s="11" customFormat="1">
      <c r="A523" s="11" t="s">
        <v>366</v>
      </c>
      <c r="L523" s="25"/>
      <c r="N523" s="125"/>
      <c r="Z523" s="25"/>
      <c r="AE523" s="36"/>
      <c r="AI523" s="25"/>
      <c r="AJ523" s="11" t="s">
        <v>60</v>
      </c>
      <c r="AK523" s="11" t="s">
        <v>372</v>
      </c>
      <c r="AL523" s="11">
        <v>2</v>
      </c>
      <c r="AM523" s="11" t="s">
        <v>580</v>
      </c>
      <c r="AN523" s="11" t="s">
        <v>581</v>
      </c>
      <c r="AO523" s="11" t="s">
        <v>582</v>
      </c>
      <c r="AP523" s="11" t="s">
        <v>582</v>
      </c>
      <c r="AQ523" s="11" t="s">
        <v>24</v>
      </c>
      <c r="AR523" s="11" t="s">
        <v>24</v>
      </c>
      <c r="AS523" s="11" t="s">
        <v>144</v>
      </c>
      <c r="AT523" s="11" t="s">
        <v>22</v>
      </c>
      <c r="AU523" s="84" t="s">
        <v>22</v>
      </c>
      <c r="AV523" s="11" t="s">
        <v>22</v>
      </c>
      <c r="AW523" s="11" t="s">
        <v>22</v>
      </c>
      <c r="AX523" s="11">
        <v>4</v>
      </c>
      <c r="AY523" s="58" t="s">
        <v>403</v>
      </c>
      <c r="AZ523" s="11" t="str">
        <f>LEFT(AY523,FIND(" ", AY523)-1)</f>
        <v>0</v>
      </c>
      <c r="BA523" s="11" t="str">
        <f>MID(LEFT(AY523,FIND("–",AY523)-1),FIND("(",AY523)+1,LEN(AY523))</f>
        <v>0</v>
      </c>
      <c r="BB523" s="11" t="str">
        <f>MID(LEFT(AY523,FIND(")",AY523)-1),FIND("–",AY523)+1,LEN(AY523))</f>
        <v>0</v>
      </c>
      <c r="BC523" s="11">
        <v>4</v>
      </c>
      <c r="BD523" s="58" t="s">
        <v>403</v>
      </c>
      <c r="BE523" s="11" t="str">
        <f>LEFT(BD523,FIND(" ", BD523)-1)</f>
        <v>0</v>
      </c>
      <c r="BF523" s="11" t="str">
        <f>MID(LEFT(BD523,FIND("–",BD523)-1),FIND("(",BD523)+1,LEN(BD523))</f>
        <v>0</v>
      </c>
      <c r="BG523" s="11" t="str">
        <f>MID(LEFT(BD523,FIND(")",BD523)-1),FIND("–",BD523)+1,LEN(BD523))</f>
        <v>0</v>
      </c>
      <c r="BH523" s="11">
        <v>3</v>
      </c>
      <c r="BI523" s="25" t="s">
        <v>22</v>
      </c>
      <c r="CD523" s="155"/>
      <c r="CH523" s="155"/>
      <c r="CV523" s="25"/>
      <c r="CZ523" s="25"/>
    </row>
    <row r="524" spans="1:105" s="11" customFormat="1">
      <c r="A524" s="11" t="s">
        <v>366</v>
      </c>
      <c r="L524" s="25"/>
      <c r="N524" s="125"/>
      <c r="Z524" s="25"/>
      <c r="AE524" s="36"/>
      <c r="AI524" s="25"/>
      <c r="AJ524" s="11" t="s">
        <v>60</v>
      </c>
      <c r="AK524" s="11" t="s">
        <v>373</v>
      </c>
      <c r="AL524" s="11">
        <v>3</v>
      </c>
      <c r="AM524" s="11" t="s">
        <v>580</v>
      </c>
      <c r="AN524" s="11" t="s">
        <v>581</v>
      </c>
      <c r="AO524" s="11" t="s">
        <v>582</v>
      </c>
      <c r="AP524" s="11" t="s">
        <v>582</v>
      </c>
      <c r="AQ524" s="11" t="s">
        <v>24</v>
      </c>
      <c r="AR524" s="11" t="s">
        <v>24</v>
      </c>
      <c r="AS524" s="11" t="s">
        <v>144</v>
      </c>
      <c r="AT524" s="11" t="s">
        <v>22</v>
      </c>
      <c r="AU524" s="84" t="s">
        <v>22</v>
      </c>
      <c r="AV524" s="11" t="s">
        <v>22</v>
      </c>
      <c r="AW524" s="11" t="s">
        <v>22</v>
      </c>
      <c r="AX524" s="11">
        <v>4</v>
      </c>
      <c r="AY524" s="58" t="s">
        <v>403</v>
      </c>
      <c r="AZ524" s="11" t="str">
        <f>LEFT(AY524,FIND(" ", AY524)-1)</f>
        <v>0</v>
      </c>
      <c r="BA524" s="11" t="str">
        <f>MID(LEFT(AY524,FIND("–",AY524)-1),FIND("(",AY524)+1,LEN(AY524))</f>
        <v>0</v>
      </c>
      <c r="BB524" s="11" t="str">
        <f>MID(LEFT(AY524,FIND(")",AY524)-1),FIND("–",AY524)+1,LEN(AY524))</f>
        <v>0</v>
      </c>
      <c r="BC524" s="11">
        <v>4</v>
      </c>
      <c r="BD524" s="15" t="s">
        <v>436</v>
      </c>
      <c r="BE524" s="11" t="str">
        <f>LEFT(BD524,FIND(" ", BD524)-1)</f>
        <v>0.02</v>
      </c>
      <c r="BF524" s="11" t="str">
        <f>MID(LEFT(BD524,FIND("–",BD524)-1),FIND("(",BD524)+1,LEN(BD524))</f>
        <v>0</v>
      </c>
      <c r="BG524" s="11" t="str">
        <f>MID(LEFT(BD524,FIND(")",BD524)-1),FIND("–",BD524)+1,LEN(BD524))</f>
        <v>0.04</v>
      </c>
      <c r="BH524" s="11">
        <v>3</v>
      </c>
      <c r="BI524" s="25" t="s">
        <v>22</v>
      </c>
      <c r="CD524" s="155"/>
      <c r="CH524" s="155"/>
      <c r="CV524" s="25"/>
      <c r="CZ524" s="25"/>
    </row>
    <row r="525" spans="1:105" s="11" customFormat="1">
      <c r="A525" s="11" t="s">
        <v>366</v>
      </c>
      <c r="L525" s="25"/>
      <c r="N525" s="125"/>
      <c r="Z525" s="25"/>
      <c r="AE525" s="36"/>
      <c r="AI525" s="25"/>
      <c r="AJ525" s="11" t="s">
        <v>60</v>
      </c>
      <c r="AK525" s="11" t="s">
        <v>374</v>
      </c>
      <c r="AL525" s="11">
        <v>4</v>
      </c>
      <c r="AM525" s="11" t="s">
        <v>580</v>
      </c>
      <c r="AN525" s="11" t="s">
        <v>581</v>
      </c>
      <c r="AO525" s="11" t="s">
        <v>582</v>
      </c>
      <c r="AP525" s="11" t="s">
        <v>582</v>
      </c>
      <c r="AQ525" s="11" t="s">
        <v>24</v>
      </c>
      <c r="AR525" s="11" t="s">
        <v>24</v>
      </c>
      <c r="AS525" s="11" t="s">
        <v>144</v>
      </c>
      <c r="AT525" s="11" t="s">
        <v>22</v>
      </c>
      <c r="AU525" s="84" t="s">
        <v>22</v>
      </c>
      <c r="AV525" s="11" t="s">
        <v>22</v>
      </c>
      <c r="AW525" s="11" t="s">
        <v>22</v>
      </c>
      <c r="AX525" s="11">
        <v>4</v>
      </c>
      <c r="AY525" s="58" t="s">
        <v>403</v>
      </c>
      <c r="AZ525" s="11" t="str">
        <f>LEFT(AY525,FIND(" ", AY525)-1)</f>
        <v>0</v>
      </c>
      <c r="BA525" s="11" t="str">
        <f>MID(LEFT(AY525,FIND("–",AY525)-1),FIND("(",AY525)+1,LEN(AY525))</f>
        <v>0</v>
      </c>
      <c r="BB525" s="11" t="str">
        <f>MID(LEFT(AY525,FIND(")",AY525)-1),FIND("–",AY525)+1,LEN(AY525))</f>
        <v>0</v>
      </c>
      <c r="BC525" s="11">
        <v>4</v>
      </c>
      <c r="BD525" s="15" t="s">
        <v>435</v>
      </c>
      <c r="BE525" s="11" t="str">
        <f>LEFT(BD525,FIND(" ", BD525)-1)</f>
        <v>0.04</v>
      </c>
      <c r="BF525" s="11" t="str">
        <f>MID(LEFT(BD525,FIND("–",BD525)-1),FIND("(",BD525)+1,LEN(BD525))</f>
        <v>0</v>
      </c>
      <c r="BG525" s="11" t="str">
        <f>MID(LEFT(BD525,FIND(")",BD525)-1),FIND("–",BD525)+1,LEN(BD525))</f>
        <v>0.07</v>
      </c>
      <c r="BH525" s="11">
        <v>3</v>
      </c>
      <c r="BI525" s="25" t="s">
        <v>22</v>
      </c>
      <c r="CD525" s="155"/>
      <c r="CH525" s="155"/>
      <c r="CV525" s="25"/>
      <c r="CZ525" s="25"/>
    </row>
    <row r="526" spans="1:105" s="11" customFormat="1">
      <c r="A526" s="11" t="s">
        <v>366</v>
      </c>
      <c r="L526" s="25"/>
      <c r="N526" s="125"/>
      <c r="Z526" s="25"/>
      <c r="AE526" s="36"/>
      <c r="AI526" s="25"/>
      <c r="AJ526" s="11" t="s">
        <v>60</v>
      </c>
      <c r="AK526" s="11" t="s">
        <v>375</v>
      </c>
      <c r="AL526" s="11">
        <v>5</v>
      </c>
      <c r="AM526" s="11" t="s">
        <v>580</v>
      </c>
      <c r="AN526" s="11" t="s">
        <v>581</v>
      </c>
      <c r="AO526" s="11" t="s">
        <v>582</v>
      </c>
      <c r="AP526" s="11" t="s">
        <v>582</v>
      </c>
      <c r="AQ526" s="11" t="s">
        <v>24</v>
      </c>
      <c r="AR526" s="11" t="s">
        <v>24</v>
      </c>
      <c r="AS526" s="11" t="s">
        <v>144</v>
      </c>
      <c r="AT526" s="11" t="s">
        <v>22</v>
      </c>
      <c r="AU526" s="84" t="s">
        <v>22</v>
      </c>
      <c r="AV526" s="11" t="s">
        <v>22</v>
      </c>
      <c r="AW526" s="11" t="s">
        <v>22</v>
      </c>
      <c r="AX526" s="11" t="s">
        <v>22</v>
      </c>
      <c r="AY526" s="11" t="s">
        <v>509</v>
      </c>
      <c r="AZ526" s="11" t="s">
        <v>22</v>
      </c>
      <c r="BA526" s="11" t="s">
        <v>22</v>
      </c>
      <c r="BB526" s="11" t="s">
        <v>22</v>
      </c>
      <c r="BC526" s="11" t="s">
        <v>22</v>
      </c>
      <c r="BD526" s="11" t="s">
        <v>509</v>
      </c>
      <c r="BE526" s="11" t="s">
        <v>22</v>
      </c>
      <c r="BF526" s="11" t="s">
        <v>22</v>
      </c>
      <c r="BG526" s="11" t="s">
        <v>22</v>
      </c>
      <c r="BH526" s="11">
        <v>3</v>
      </c>
      <c r="BI526" s="25" t="s">
        <v>22</v>
      </c>
      <c r="CD526" s="155"/>
      <c r="CH526" s="155"/>
      <c r="CV526" s="25"/>
      <c r="CZ526" s="25"/>
    </row>
    <row r="527" spans="1:105" s="44" customFormat="1">
      <c r="L527" s="45"/>
      <c r="N527" s="127"/>
      <c r="Z527" s="45"/>
      <c r="AE527" s="46"/>
      <c r="AI527" s="45"/>
      <c r="AU527" s="85"/>
      <c r="BI527" s="45"/>
      <c r="CD527" s="157"/>
      <c r="CH527" s="157"/>
      <c r="CV527" s="45"/>
      <c r="CZ527" s="45"/>
    </row>
    <row r="528" spans="1:105" s="94" customFormat="1" ht="16" customHeight="1">
      <c r="A528" s="94" t="s">
        <v>2325</v>
      </c>
      <c r="B528" s="94" t="s">
        <v>119</v>
      </c>
      <c r="C528" s="94" t="s">
        <v>1676</v>
      </c>
      <c r="D528" s="94" t="s">
        <v>523</v>
      </c>
      <c r="E528" s="94" t="s">
        <v>9</v>
      </c>
      <c r="F528" s="94" t="s">
        <v>2312</v>
      </c>
      <c r="G528" s="94" t="s">
        <v>8</v>
      </c>
      <c r="H528" s="104" t="s">
        <v>108</v>
      </c>
      <c r="I528" s="94" t="s">
        <v>37</v>
      </c>
      <c r="J528" s="104" t="s">
        <v>165</v>
      </c>
      <c r="K528" s="94" t="s">
        <v>38</v>
      </c>
      <c r="L528" s="96">
        <v>44032</v>
      </c>
      <c r="M528" s="94" t="s">
        <v>122</v>
      </c>
      <c r="N528" s="126">
        <v>43944</v>
      </c>
      <c r="O528" s="94" t="s">
        <v>24</v>
      </c>
      <c r="P528" s="94" t="s">
        <v>24</v>
      </c>
      <c r="Q528" s="94" t="s">
        <v>155</v>
      </c>
      <c r="R528" s="94" t="s">
        <v>73</v>
      </c>
      <c r="S528" s="94" t="s">
        <v>48</v>
      </c>
      <c r="T528" s="94" t="s">
        <v>23</v>
      </c>
      <c r="U528" s="94" t="s">
        <v>23</v>
      </c>
      <c r="V528" s="94">
        <v>1077</v>
      </c>
      <c r="W528" s="94" t="s">
        <v>24</v>
      </c>
      <c r="X528" s="94" t="s">
        <v>135</v>
      </c>
      <c r="Y528" s="94" t="s">
        <v>445</v>
      </c>
      <c r="Z528" s="98" t="s">
        <v>77</v>
      </c>
      <c r="AA528" s="94" t="s">
        <v>126</v>
      </c>
      <c r="AB528" s="94" t="s">
        <v>583</v>
      </c>
      <c r="AC528" s="94" t="s">
        <v>127</v>
      </c>
      <c r="AD528" s="94" t="s">
        <v>2018</v>
      </c>
      <c r="AE528" s="99" t="s">
        <v>129</v>
      </c>
      <c r="AF528" s="94" t="s">
        <v>137</v>
      </c>
      <c r="AG528" s="94" t="s">
        <v>2019</v>
      </c>
      <c r="AH528" s="94" t="s">
        <v>2020</v>
      </c>
      <c r="AI528" s="119" t="s">
        <v>22</v>
      </c>
      <c r="AJ528" s="94" t="s">
        <v>27</v>
      </c>
      <c r="AK528" s="94" t="s">
        <v>598</v>
      </c>
      <c r="AL528" s="94">
        <v>1</v>
      </c>
      <c r="AM528" s="94" t="s">
        <v>431</v>
      </c>
      <c r="AN528" s="94" t="s">
        <v>44</v>
      </c>
      <c r="AO528" s="94" t="s">
        <v>79</v>
      </c>
      <c r="AP528" s="94" t="s">
        <v>958</v>
      </c>
      <c r="AQ528" s="94" t="s">
        <v>23</v>
      </c>
      <c r="AR528" s="94" t="s">
        <v>23</v>
      </c>
      <c r="AS528" s="94" t="s">
        <v>586</v>
      </c>
      <c r="AT528" s="94" t="s">
        <v>22</v>
      </c>
      <c r="AU528" s="106" t="s">
        <v>22</v>
      </c>
      <c r="AV528" s="195" t="s">
        <v>22</v>
      </c>
      <c r="AW528" s="94" t="s">
        <v>22</v>
      </c>
      <c r="AX528" s="94">
        <v>131</v>
      </c>
      <c r="AY528" s="102" t="s">
        <v>80</v>
      </c>
      <c r="AZ528" s="94" t="str">
        <f>LEFT(AY528,FIND(" ", AY528)-1)</f>
        <v>1</v>
      </c>
      <c r="BA528" s="94" t="str">
        <f>MID(LEFT(AY528,FIND("–",AY528)-1),FIND("(",AY528)+1,LEN(AY528))</f>
        <v>1</v>
      </c>
      <c r="BB528" s="94" t="str">
        <f>MID(LEFT(AY528,FIND(")",AY528)-1),FIND("–",AY528)+1,LEN(AY528))</f>
        <v>1</v>
      </c>
      <c r="BC528" s="94">
        <v>130</v>
      </c>
      <c r="BD528" s="102" t="s">
        <v>80</v>
      </c>
      <c r="BE528" s="94" t="str">
        <f>LEFT(BD528,FIND(" ", BD528)-1)</f>
        <v>1</v>
      </c>
      <c r="BF528" s="94" t="str">
        <f>MID(LEFT(BD528,FIND("–",BD528)-1),FIND("(",BD528)+1,LEN(BD528))</f>
        <v>1</v>
      </c>
      <c r="BG528" s="94" t="str">
        <f>MID(LEFT(BD528,FIND(")",BD528)-1),FIND("–",BD528)+1,LEN(BD528))</f>
        <v>1</v>
      </c>
      <c r="BH528" s="94" t="s">
        <v>22</v>
      </c>
      <c r="BI528" s="25" t="s">
        <v>2791</v>
      </c>
      <c r="BJ528" s="94" t="s">
        <v>26</v>
      </c>
      <c r="BK528" s="94" t="s">
        <v>22</v>
      </c>
      <c r="BL528" s="94" t="s">
        <v>22</v>
      </c>
      <c r="BM528" s="94" t="s">
        <v>22</v>
      </c>
      <c r="BN528" s="94" t="s">
        <v>22</v>
      </c>
      <c r="BO528" s="94" t="s">
        <v>22</v>
      </c>
      <c r="BP528" s="94" t="s">
        <v>22</v>
      </c>
      <c r="BQ528" s="94" t="s">
        <v>22</v>
      </c>
      <c r="BR528" s="94" t="s">
        <v>22</v>
      </c>
      <c r="BS528" s="94" t="s">
        <v>22</v>
      </c>
      <c r="BT528" s="94" t="s">
        <v>22</v>
      </c>
      <c r="BU528" s="94" t="s">
        <v>22</v>
      </c>
      <c r="BV528" s="94" t="s">
        <v>22</v>
      </c>
      <c r="BW528" s="94" t="s">
        <v>22</v>
      </c>
      <c r="BX528" s="94" t="s">
        <v>22</v>
      </c>
      <c r="BY528" s="94" t="s">
        <v>22</v>
      </c>
      <c r="BZ528" s="94" t="s">
        <v>22</v>
      </c>
      <c r="CA528" s="94" t="s">
        <v>22</v>
      </c>
      <c r="CB528" s="94" t="s">
        <v>22</v>
      </c>
      <c r="CC528" s="94" t="s">
        <v>22</v>
      </c>
      <c r="CD528" s="103" t="s">
        <v>22</v>
      </c>
      <c r="CE528" s="94" t="s">
        <v>22</v>
      </c>
      <c r="CF528" s="94" t="s">
        <v>22</v>
      </c>
      <c r="CG528" s="94" t="s">
        <v>22</v>
      </c>
      <c r="CH528" s="103" t="s">
        <v>26</v>
      </c>
      <c r="CI528" s="94" t="s">
        <v>22</v>
      </c>
      <c r="CJ528" s="94" t="s">
        <v>22</v>
      </c>
      <c r="CK528" s="94" t="s">
        <v>22</v>
      </c>
      <c r="CL528" s="94" t="s">
        <v>22</v>
      </c>
      <c r="CM528" s="94" t="s">
        <v>22</v>
      </c>
      <c r="CN528" s="94" t="s">
        <v>22</v>
      </c>
      <c r="CO528" s="94" t="s">
        <v>22</v>
      </c>
      <c r="CP528" s="94" t="s">
        <v>22</v>
      </c>
      <c r="CQ528" s="94" t="s">
        <v>22</v>
      </c>
      <c r="CR528" s="94" t="s">
        <v>22</v>
      </c>
      <c r="CS528" s="94" t="s">
        <v>22</v>
      </c>
      <c r="CT528" s="94" t="s">
        <v>22</v>
      </c>
      <c r="CU528" s="94" t="s">
        <v>22</v>
      </c>
      <c r="CV528" s="98" t="s">
        <v>22</v>
      </c>
      <c r="CW528" s="94" t="s">
        <v>589</v>
      </c>
      <c r="CX528" s="94" t="s">
        <v>22</v>
      </c>
      <c r="CY528" s="94" t="s">
        <v>1155</v>
      </c>
      <c r="CZ528" s="98" t="s">
        <v>24</v>
      </c>
      <c r="DA528" s="94" t="s">
        <v>68</v>
      </c>
    </row>
    <row r="529" spans="1:105" s="11" customFormat="1" ht="16" customHeight="1">
      <c r="A529" s="11" t="s">
        <v>2325</v>
      </c>
      <c r="K529" s="13"/>
      <c r="L529" s="25"/>
      <c r="N529" s="125"/>
      <c r="Z529" s="25"/>
      <c r="AE529" s="36"/>
      <c r="AI529" s="25"/>
      <c r="AJ529" s="11" t="s">
        <v>27</v>
      </c>
      <c r="AK529" s="11" t="s">
        <v>599</v>
      </c>
      <c r="AL529" s="11">
        <v>2</v>
      </c>
      <c r="AM529" s="11" t="s">
        <v>431</v>
      </c>
      <c r="AN529" s="11" t="s">
        <v>44</v>
      </c>
      <c r="AO529" s="11" t="s">
        <v>79</v>
      </c>
      <c r="AP529" s="11" t="s">
        <v>958</v>
      </c>
      <c r="AQ529" s="11" t="s">
        <v>23</v>
      </c>
      <c r="AR529" s="11" t="s">
        <v>23</v>
      </c>
      <c r="AS529" s="11" t="s">
        <v>586</v>
      </c>
      <c r="AT529" s="11" t="s">
        <v>22</v>
      </c>
      <c r="AU529" s="84" t="s">
        <v>22</v>
      </c>
      <c r="AV529" s="30" t="s">
        <v>22</v>
      </c>
      <c r="AW529" s="11" t="s">
        <v>22</v>
      </c>
      <c r="AX529" s="11">
        <v>129</v>
      </c>
      <c r="AY529" s="58" t="s">
        <v>80</v>
      </c>
      <c r="AZ529" s="11" t="str">
        <f t="shared" ref="AZ529:AZ539" si="658">LEFT(AY529,FIND(" ", AY529)-1)</f>
        <v>1</v>
      </c>
      <c r="BA529" s="11" t="str">
        <f t="shared" ref="BA529:BA539" si="659">MID(LEFT(AY529,FIND("–",AY529)-1),FIND("(",AY529)+1,LEN(AY529))</f>
        <v>1</v>
      </c>
      <c r="BB529" s="11" t="str">
        <f t="shared" ref="BB529:BB539" si="660">MID(LEFT(AY529,FIND(")",AY529)-1),FIND("–",AY529)+1,LEN(AY529))</f>
        <v>1</v>
      </c>
      <c r="BC529" s="11">
        <v>127</v>
      </c>
      <c r="BD529" s="58" t="s">
        <v>86</v>
      </c>
      <c r="BE529" s="11" t="str">
        <f>LEFT(BD529,FIND(" ", BD529)-1)</f>
        <v>157.1</v>
      </c>
      <c r="BF529" s="11" t="str">
        <f>MID(LEFT(BD529,FIND("–",BD529)-1),FIND("(",BD529)+1,LEN(BD529))</f>
        <v>96.2</v>
      </c>
      <c r="BG529" s="11" t="str">
        <f>MID(LEFT(BD529,FIND(")",BD529)-1),FIND("–",BD529)+1,LEN(BD529))</f>
        <v>316.9</v>
      </c>
      <c r="BH529" s="11" t="s">
        <v>22</v>
      </c>
      <c r="BI529" s="25" t="s">
        <v>22</v>
      </c>
      <c r="CD529" s="155"/>
      <c r="CH529" s="155"/>
      <c r="CV529" s="25"/>
      <c r="CW529" s="11" t="s">
        <v>166</v>
      </c>
      <c r="CZ529" s="25"/>
    </row>
    <row r="530" spans="1:105" s="11" customFormat="1" ht="16" customHeight="1">
      <c r="A530" s="11" t="s">
        <v>2325</v>
      </c>
      <c r="K530" s="13"/>
      <c r="L530" s="25"/>
      <c r="N530" s="125"/>
      <c r="Z530" s="25"/>
      <c r="AE530" s="36"/>
      <c r="AI530" s="25"/>
      <c r="AJ530" s="11" t="s">
        <v>27</v>
      </c>
      <c r="AK530" s="11" t="s">
        <v>600</v>
      </c>
      <c r="AL530" s="11">
        <v>3</v>
      </c>
      <c r="AM530" s="11" t="s">
        <v>431</v>
      </c>
      <c r="AN530" s="11" t="s">
        <v>44</v>
      </c>
      <c r="AO530" s="11" t="s">
        <v>79</v>
      </c>
      <c r="AP530" s="11" t="s">
        <v>958</v>
      </c>
      <c r="AQ530" s="11" t="s">
        <v>23</v>
      </c>
      <c r="AR530" s="11" t="s">
        <v>23</v>
      </c>
      <c r="AS530" s="11" t="s">
        <v>586</v>
      </c>
      <c r="AT530" s="11" t="s">
        <v>22</v>
      </c>
      <c r="AU530" s="84" t="s">
        <v>22</v>
      </c>
      <c r="AV530" s="30" t="s">
        <v>22</v>
      </c>
      <c r="AW530" s="11" t="s">
        <v>22</v>
      </c>
      <c r="AX530" s="11">
        <v>10</v>
      </c>
      <c r="AY530" s="58" t="s">
        <v>584</v>
      </c>
      <c r="AZ530" s="11" t="str">
        <f t="shared" ref="AZ530" si="661">LEFT(AY530,FIND(" ", AY530)-1)</f>
        <v>1</v>
      </c>
      <c r="BA530" s="11" t="str">
        <f t="shared" ref="BA530" si="662">MID(LEFT(AY530,FIND("–",AY530)-1),FIND("(",AY530)+1,LEN(AY530))</f>
        <v>1</v>
      </c>
      <c r="BB530" s="11" t="str">
        <f t="shared" ref="BB530" si="663">MID(LEFT(AY530,FIND(")",AY530)-1),FIND("–",AY530)+1,LEN(AY530))</f>
        <v>2.3</v>
      </c>
      <c r="BC530" s="11">
        <v>10</v>
      </c>
      <c r="BD530" s="58" t="s">
        <v>585</v>
      </c>
      <c r="BE530" s="11" t="str">
        <f>LEFT(BD530,FIND(" ", BD530)-1)</f>
        <v>639.2</v>
      </c>
      <c r="BF530" s="11" t="str">
        <f>MID(LEFT(BD530,FIND("–",BD530)-1),FIND("(",BD530)+1,LEN(BD530))</f>
        <v>360</v>
      </c>
      <c r="BG530" s="11" t="str">
        <f>MID(LEFT(BD530,FIND(")",BD530)-1),FIND("–",BD530)+1,LEN(BD530))</f>
        <v>792.2</v>
      </c>
      <c r="BH530" s="11" t="s">
        <v>22</v>
      </c>
      <c r="BI530" s="25" t="s">
        <v>22</v>
      </c>
      <c r="CD530" s="155"/>
      <c r="CH530" s="155"/>
      <c r="CV530" s="25"/>
      <c r="CW530" s="11" t="s">
        <v>167</v>
      </c>
      <c r="CZ530" s="25"/>
    </row>
    <row r="531" spans="1:105" s="11" customFormat="1">
      <c r="A531" s="11" t="s">
        <v>2325</v>
      </c>
      <c r="K531" s="13"/>
      <c r="L531" s="25"/>
      <c r="N531" s="125"/>
      <c r="Z531" s="25"/>
      <c r="AE531" s="25"/>
      <c r="AI531" s="25"/>
      <c r="AJ531" s="11" t="s">
        <v>27</v>
      </c>
      <c r="AK531" s="11" t="s">
        <v>598</v>
      </c>
      <c r="AL531" s="11">
        <v>1</v>
      </c>
      <c r="AM531" s="17" t="s">
        <v>344</v>
      </c>
      <c r="AN531" s="11" t="s">
        <v>145</v>
      </c>
      <c r="AO531" s="11" t="s">
        <v>595</v>
      </c>
      <c r="AP531" s="11" t="s">
        <v>958</v>
      </c>
      <c r="AQ531" s="11" t="s">
        <v>23</v>
      </c>
      <c r="AR531" s="11" t="s">
        <v>24</v>
      </c>
      <c r="AS531" s="11" t="s">
        <v>144</v>
      </c>
      <c r="AT531" s="11" t="s">
        <v>604</v>
      </c>
      <c r="AU531" s="84" t="s">
        <v>22</v>
      </c>
      <c r="AV531" s="30" t="s">
        <v>22</v>
      </c>
      <c r="AW531" s="11" t="s">
        <v>22</v>
      </c>
      <c r="AX531" s="11">
        <v>2</v>
      </c>
      <c r="AY531" s="58" t="s">
        <v>146</v>
      </c>
      <c r="AZ531" s="11" t="str">
        <f t="shared" si="658"/>
        <v>36.5</v>
      </c>
      <c r="BA531" s="11" t="str">
        <f t="shared" si="659"/>
        <v>23.3</v>
      </c>
      <c r="BB531" s="11" t="str">
        <f t="shared" si="660"/>
        <v>49.8</v>
      </c>
      <c r="BC531" s="11">
        <v>2</v>
      </c>
      <c r="BD531" s="58" t="s">
        <v>147</v>
      </c>
      <c r="BE531" s="11" t="str">
        <f>LEFT(BD531,FIND(" ", BD531)-1)</f>
        <v>36.5</v>
      </c>
      <c r="BF531" s="11" t="str">
        <f>MID(LEFT(BD531,FIND("–",BD531)-1),FIND("(",BD531)+1,LEN(BD531))</f>
        <v>30.8</v>
      </c>
      <c r="BG531" s="11" t="str">
        <f>MID(LEFT(BD531,FIND(")",BD531)-1),FIND("–",BD531)+1,LEN(BD531))</f>
        <v>42.3</v>
      </c>
      <c r="BH531" s="11" t="s">
        <v>22</v>
      </c>
      <c r="BI531" s="25" t="s">
        <v>22</v>
      </c>
      <c r="CD531" s="155"/>
      <c r="CH531" s="155"/>
      <c r="CV531" s="25"/>
      <c r="CW531" s="11" t="s">
        <v>168</v>
      </c>
      <c r="CZ531" s="25"/>
    </row>
    <row r="532" spans="1:105" s="11" customFormat="1">
      <c r="A532" s="11" t="s">
        <v>2325</v>
      </c>
      <c r="K532" s="13"/>
      <c r="L532" s="25"/>
      <c r="N532" s="125"/>
      <c r="Z532" s="25"/>
      <c r="AE532" s="36"/>
      <c r="AI532" s="25"/>
      <c r="AJ532" s="11" t="s">
        <v>27</v>
      </c>
      <c r="AK532" s="11" t="s">
        <v>599</v>
      </c>
      <c r="AL532" s="11">
        <v>2</v>
      </c>
      <c r="AM532" s="17" t="s">
        <v>344</v>
      </c>
      <c r="AN532" s="11" t="s">
        <v>145</v>
      </c>
      <c r="AO532" s="11" t="s">
        <v>595</v>
      </c>
      <c r="AP532" s="11" t="s">
        <v>958</v>
      </c>
      <c r="AQ532" s="11" t="s">
        <v>23</v>
      </c>
      <c r="AR532" s="11" t="s">
        <v>24</v>
      </c>
      <c r="AS532" s="11" t="s">
        <v>144</v>
      </c>
      <c r="AT532" s="11" t="s">
        <v>604</v>
      </c>
      <c r="AU532" s="84" t="s">
        <v>22</v>
      </c>
      <c r="AV532" s="30" t="s">
        <v>22</v>
      </c>
      <c r="AW532" s="11" t="s">
        <v>22</v>
      </c>
      <c r="AX532" s="11">
        <v>35</v>
      </c>
      <c r="AY532" s="60" t="s">
        <v>148</v>
      </c>
      <c r="AZ532" s="11" t="str">
        <f t="shared" si="658"/>
        <v>23</v>
      </c>
      <c r="BA532" s="11" t="str">
        <f t="shared" si="659"/>
        <v>10</v>
      </c>
      <c r="BB532" s="11" t="str">
        <f t="shared" si="660"/>
        <v>34</v>
      </c>
      <c r="BC532" s="11">
        <v>35</v>
      </c>
      <c r="BD532" s="58" t="s">
        <v>149</v>
      </c>
      <c r="BE532" s="11" t="str">
        <f>LEFT(BD532,FIND(" ", BD532)-1)</f>
        <v>218</v>
      </c>
      <c r="BF532" s="11" t="str">
        <f>MID(LEFT(BD532,FIND("–",BD532)-1),FIND("(",BD532)+1,LEN(BD532))</f>
        <v>122</v>
      </c>
      <c r="BG532" s="11" t="str">
        <f>MID(LEFT(BD532,FIND(")",BD532)-1),FIND("–",BD532)+1,LEN(BD532))</f>
        <v>395</v>
      </c>
      <c r="BH532" s="11" t="s">
        <v>22</v>
      </c>
      <c r="BI532" s="25" t="s">
        <v>22</v>
      </c>
      <c r="CD532" s="155"/>
      <c r="CH532" s="155"/>
      <c r="CV532" s="25"/>
      <c r="CZ532" s="25"/>
    </row>
    <row r="533" spans="1:105" s="11" customFormat="1">
      <c r="A533" s="11" t="s">
        <v>2325</v>
      </c>
      <c r="K533" s="13"/>
      <c r="L533" s="25"/>
      <c r="N533" s="125"/>
      <c r="Z533" s="25"/>
      <c r="AE533" s="36"/>
      <c r="AI533" s="25"/>
      <c r="AJ533" s="11" t="s">
        <v>27</v>
      </c>
      <c r="AK533" s="11" t="s">
        <v>600</v>
      </c>
      <c r="AL533" s="11">
        <v>3</v>
      </c>
      <c r="AM533" s="17" t="s">
        <v>344</v>
      </c>
      <c r="AN533" s="11" t="s">
        <v>145</v>
      </c>
      <c r="AO533" s="11" t="s">
        <v>595</v>
      </c>
      <c r="AP533" s="11" t="s">
        <v>958</v>
      </c>
      <c r="AQ533" s="11" t="s">
        <v>23</v>
      </c>
      <c r="AR533" s="11" t="s">
        <v>24</v>
      </c>
      <c r="AS533" s="11" t="s">
        <v>144</v>
      </c>
      <c r="AT533" s="11" t="s">
        <v>604</v>
      </c>
      <c r="AU533" s="84" t="s">
        <v>22</v>
      </c>
      <c r="AV533" s="11" t="s">
        <v>22</v>
      </c>
      <c r="AW533" s="11" t="s">
        <v>22</v>
      </c>
      <c r="AX533" s="11" t="s">
        <v>22</v>
      </c>
      <c r="AY533" s="11" t="s">
        <v>509</v>
      </c>
      <c r="AZ533" s="11" t="s">
        <v>22</v>
      </c>
      <c r="BA533" s="11" t="s">
        <v>22</v>
      </c>
      <c r="BB533" s="11" t="s">
        <v>22</v>
      </c>
      <c r="BC533" s="11" t="s">
        <v>22</v>
      </c>
      <c r="BD533" s="11" t="s">
        <v>509</v>
      </c>
      <c r="BE533" s="11" t="s">
        <v>22</v>
      </c>
      <c r="BF533" s="11" t="s">
        <v>22</v>
      </c>
      <c r="BG533" s="11" t="s">
        <v>22</v>
      </c>
      <c r="BH533" s="11" t="s">
        <v>22</v>
      </c>
      <c r="BI533" s="25" t="s">
        <v>22</v>
      </c>
      <c r="CD533" s="155"/>
      <c r="CH533" s="155"/>
      <c r="CV533" s="25"/>
      <c r="CZ533" s="25"/>
    </row>
    <row r="534" spans="1:105" s="11" customFormat="1">
      <c r="A534" s="11" t="s">
        <v>2325</v>
      </c>
      <c r="K534" s="13"/>
      <c r="L534" s="25"/>
      <c r="N534" s="125"/>
      <c r="Z534" s="25"/>
      <c r="AE534" s="36"/>
      <c r="AI534" s="25"/>
      <c r="AJ534" s="11" t="s">
        <v>27</v>
      </c>
      <c r="AK534" s="11" t="s">
        <v>598</v>
      </c>
      <c r="AL534" s="11">
        <v>1</v>
      </c>
      <c r="AM534" s="11" t="s">
        <v>55</v>
      </c>
      <c r="AN534" s="11" t="s">
        <v>596</v>
      </c>
      <c r="AO534" s="11" t="s">
        <v>87</v>
      </c>
      <c r="AP534" s="11" t="s">
        <v>87</v>
      </c>
      <c r="AQ534" s="11" t="s">
        <v>23</v>
      </c>
      <c r="AR534" s="11" t="s">
        <v>23</v>
      </c>
      <c r="AS534" s="11" t="s">
        <v>587</v>
      </c>
      <c r="AT534" s="11" t="s">
        <v>22</v>
      </c>
      <c r="AU534" s="84" t="s">
        <v>22</v>
      </c>
      <c r="AV534" s="30" t="s">
        <v>22</v>
      </c>
      <c r="AW534" s="11" t="s">
        <v>22</v>
      </c>
      <c r="AX534" s="11">
        <v>30</v>
      </c>
      <c r="AY534" s="58" t="s">
        <v>81</v>
      </c>
      <c r="AZ534" s="11" t="str">
        <f t="shared" si="658"/>
        <v>40</v>
      </c>
      <c r="BA534" s="11" t="str">
        <f t="shared" si="659"/>
        <v>40</v>
      </c>
      <c r="BB534" s="11" t="str">
        <f t="shared" si="660"/>
        <v>40</v>
      </c>
      <c r="BC534" s="11">
        <v>30</v>
      </c>
      <c r="BD534" s="58" t="s">
        <v>81</v>
      </c>
      <c r="BE534" s="11" t="str">
        <f t="shared" ref="BE534:BE539" si="664">LEFT(BD534,FIND(" ", BD534)-1)</f>
        <v>40</v>
      </c>
      <c r="BF534" s="11" t="str">
        <f t="shared" ref="BF534:BF539" si="665">MID(LEFT(BD534,FIND("–",BD534)-1),FIND("(",BD534)+1,LEN(BD534))</f>
        <v>40</v>
      </c>
      <c r="BG534" s="11" t="str">
        <f t="shared" ref="BG534:BG539" si="666">MID(LEFT(BD534,FIND(")",BD534)-1),FIND("–",BD534)+1,LEN(BD534))</f>
        <v>40</v>
      </c>
      <c r="BH534" s="11" t="s">
        <v>22</v>
      </c>
      <c r="BI534" s="25" t="s">
        <v>22</v>
      </c>
      <c r="CD534" s="155"/>
      <c r="CH534" s="155"/>
      <c r="CV534" s="25"/>
      <c r="CZ534" s="25"/>
    </row>
    <row r="535" spans="1:105" s="11" customFormat="1">
      <c r="A535" s="11" t="s">
        <v>2325</v>
      </c>
      <c r="K535" s="13"/>
      <c r="L535" s="25"/>
      <c r="N535" s="125"/>
      <c r="Z535" s="25"/>
      <c r="AE535" s="36"/>
      <c r="AI535" s="25"/>
      <c r="AJ535" s="11" t="s">
        <v>27</v>
      </c>
      <c r="AK535" s="11" t="s">
        <v>599</v>
      </c>
      <c r="AL535" s="11">
        <v>2</v>
      </c>
      <c r="AM535" s="11" t="s">
        <v>55</v>
      </c>
      <c r="AN535" s="11" t="s">
        <v>596</v>
      </c>
      <c r="AO535" s="11" t="s">
        <v>87</v>
      </c>
      <c r="AP535" s="11" t="s">
        <v>87</v>
      </c>
      <c r="AQ535" s="11" t="s">
        <v>23</v>
      </c>
      <c r="AR535" s="11" t="s">
        <v>23</v>
      </c>
      <c r="AS535" s="11" t="s">
        <v>587</v>
      </c>
      <c r="AT535" s="11" t="s">
        <v>22</v>
      </c>
      <c r="AU535" s="84" t="s">
        <v>22</v>
      </c>
      <c r="AV535" s="30" t="s">
        <v>22</v>
      </c>
      <c r="AW535" s="11" t="s">
        <v>22</v>
      </c>
      <c r="AX535" s="11">
        <v>29</v>
      </c>
      <c r="AY535" s="58" t="s">
        <v>81</v>
      </c>
      <c r="AZ535" s="11" t="str">
        <f t="shared" si="658"/>
        <v>40</v>
      </c>
      <c r="BA535" s="11" t="str">
        <f t="shared" si="659"/>
        <v>40</v>
      </c>
      <c r="BB535" s="11" t="str">
        <f t="shared" si="660"/>
        <v>40</v>
      </c>
      <c r="BC535" s="11">
        <v>28</v>
      </c>
      <c r="BD535" s="58" t="s">
        <v>82</v>
      </c>
      <c r="BE535" s="11" t="str">
        <f t="shared" si="664"/>
        <v>87.9</v>
      </c>
      <c r="BF535" s="11" t="str">
        <f t="shared" si="665"/>
        <v>40</v>
      </c>
      <c r="BG535" s="11" t="str">
        <f t="shared" si="666"/>
        <v>144.5</v>
      </c>
      <c r="BH535" s="11" t="s">
        <v>22</v>
      </c>
      <c r="BI535" s="25" t="s">
        <v>22</v>
      </c>
      <c r="CD535" s="155"/>
      <c r="CH535" s="155"/>
      <c r="CV535" s="25"/>
      <c r="CZ535" s="25"/>
    </row>
    <row r="536" spans="1:105" s="11" customFormat="1">
      <c r="A536" s="11" t="s">
        <v>2325</v>
      </c>
      <c r="K536" s="13"/>
      <c r="L536" s="25"/>
      <c r="N536" s="125"/>
      <c r="Z536" s="25"/>
      <c r="AE536" s="36"/>
      <c r="AI536" s="25"/>
      <c r="AJ536" s="11" t="s">
        <v>27</v>
      </c>
      <c r="AK536" s="11" t="s">
        <v>600</v>
      </c>
      <c r="AL536" s="11">
        <v>3</v>
      </c>
      <c r="AM536" s="11" t="s">
        <v>55</v>
      </c>
      <c r="AN536" s="11" t="s">
        <v>596</v>
      </c>
      <c r="AO536" s="11" t="s">
        <v>87</v>
      </c>
      <c r="AP536" s="11" t="s">
        <v>87</v>
      </c>
      <c r="AQ536" s="11" t="s">
        <v>23</v>
      </c>
      <c r="AR536" s="11" t="s">
        <v>23</v>
      </c>
      <c r="AS536" s="11" t="s">
        <v>587</v>
      </c>
      <c r="AT536" s="11" t="s">
        <v>22</v>
      </c>
      <c r="AU536" s="84" t="s">
        <v>22</v>
      </c>
      <c r="AV536" s="30" t="s">
        <v>22</v>
      </c>
      <c r="AW536" s="11" t="s">
        <v>22</v>
      </c>
      <c r="AX536" s="11">
        <v>10</v>
      </c>
      <c r="AY536" s="58" t="s">
        <v>81</v>
      </c>
      <c r="AZ536" s="11" t="str">
        <f t="shared" ref="AZ536" si="667">LEFT(AY536,FIND(" ", AY536)-1)</f>
        <v>40</v>
      </c>
      <c r="BA536" s="11" t="str">
        <f t="shared" ref="BA536" si="668">MID(LEFT(AY536,FIND("–",AY536)-1),FIND("(",AY536)+1,LEN(AY536))</f>
        <v>40</v>
      </c>
      <c r="BB536" s="11" t="str">
        <f t="shared" ref="BB536" si="669">MID(LEFT(AY536,FIND(")",AY536)-1),FIND("–",AY536)+1,LEN(AY536))</f>
        <v>40</v>
      </c>
      <c r="BC536" s="11">
        <v>9</v>
      </c>
      <c r="BD536" s="58" t="s">
        <v>588</v>
      </c>
      <c r="BE536" s="11" t="str">
        <f t="shared" si="664"/>
        <v>450.9</v>
      </c>
      <c r="BF536" s="11" t="str">
        <f t="shared" si="665"/>
        <v>212</v>
      </c>
      <c r="BG536" s="11" t="str">
        <f t="shared" si="666"/>
        <v>627.5</v>
      </c>
      <c r="BH536" s="11" t="s">
        <v>22</v>
      </c>
      <c r="BI536" s="25" t="s">
        <v>22</v>
      </c>
      <c r="CD536" s="155"/>
      <c r="CH536" s="155"/>
      <c r="CV536" s="25"/>
      <c r="CZ536" s="25"/>
    </row>
    <row r="537" spans="1:105" s="11" customFormat="1">
      <c r="A537" s="11" t="s">
        <v>2325</v>
      </c>
      <c r="K537" s="13"/>
      <c r="L537" s="25"/>
      <c r="N537" s="125"/>
      <c r="Z537" s="25"/>
      <c r="AE537" s="36"/>
      <c r="AI537" s="25"/>
      <c r="AJ537" s="11" t="s">
        <v>60</v>
      </c>
      <c r="AK537" s="11" t="s">
        <v>598</v>
      </c>
      <c r="AL537" s="17">
        <v>1</v>
      </c>
      <c r="AM537" s="17" t="s">
        <v>551</v>
      </c>
      <c r="AN537" s="17" t="s">
        <v>597</v>
      </c>
      <c r="AO537" s="11" t="s">
        <v>152</v>
      </c>
      <c r="AP537" s="11" t="s">
        <v>959</v>
      </c>
      <c r="AQ537" s="11" t="s">
        <v>23</v>
      </c>
      <c r="AR537" s="11" t="s">
        <v>23</v>
      </c>
      <c r="AS537" s="11" t="s">
        <v>586</v>
      </c>
      <c r="AT537" s="11" t="s">
        <v>22</v>
      </c>
      <c r="AU537" s="84" t="s">
        <v>22</v>
      </c>
      <c r="AV537" s="30" t="s">
        <v>22</v>
      </c>
      <c r="AW537" s="11" t="s">
        <v>22</v>
      </c>
      <c r="AX537" s="11">
        <v>73</v>
      </c>
      <c r="AY537" s="58" t="s">
        <v>84</v>
      </c>
      <c r="AZ537" s="11" t="str">
        <f t="shared" si="658"/>
        <v>64</v>
      </c>
      <c r="BA537" s="11" t="str">
        <f t="shared" si="659"/>
        <v>48</v>
      </c>
      <c r="BB537" s="11" t="str">
        <f t="shared" si="660"/>
        <v>132</v>
      </c>
      <c r="BC537" s="11">
        <v>69</v>
      </c>
      <c r="BD537" s="58" t="s">
        <v>85</v>
      </c>
      <c r="BE537" s="11" t="str">
        <f t="shared" si="664"/>
        <v>61.3</v>
      </c>
      <c r="BF537" s="11" t="str">
        <f t="shared" si="665"/>
        <v>48</v>
      </c>
      <c r="BG537" s="11" t="str">
        <f t="shared" si="666"/>
        <v>88</v>
      </c>
      <c r="BH537" s="11" t="s">
        <v>22</v>
      </c>
      <c r="BI537" s="25" t="s">
        <v>22</v>
      </c>
      <c r="CD537" s="155"/>
      <c r="CH537" s="155"/>
      <c r="CV537" s="25"/>
      <c r="CZ537" s="25"/>
    </row>
    <row r="538" spans="1:105" s="11" customFormat="1">
      <c r="A538" s="11" t="s">
        <v>2325</v>
      </c>
      <c r="K538" s="13"/>
      <c r="L538" s="25"/>
      <c r="N538" s="125"/>
      <c r="Z538" s="25"/>
      <c r="AE538" s="36"/>
      <c r="AI538" s="25"/>
      <c r="AJ538" s="11" t="s">
        <v>60</v>
      </c>
      <c r="AK538" s="11" t="s">
        <v>599</v>
      </c>
      <c r="AL538" s="17">
        <v>2</v>
      </c>
      <c r="AM538" s="17" t="s">
        <v>551</v>
      </c>
      <c r="AN538" s="17" t="s">
        <v>597</v>
      </c>
      <c r="AO538" s="11" t="s">
        <v>152</v>
      </c>
      <c r="AP538" s="11" t="s">
        <v>959</v>
      </c>
      <c r="AQ538" s="11" t="s">
        <v>23</v>
      </c>
      <c r="AR538" s="11" t="s">
        <v>23</v>
      </c>
      <c r="AS538" s="11" t="s">
        <v>586</v>
      </c>
      <c r="AT538" s="11" t="s">
        <v>22</v>
      </c>
      <c r="AU538" s="84" t="s">
        <v>22</v>
      </c>
      <c r="AV538" s="30" t="s">
        <v>22</v>
      </c>
      <c r="AW538" s="11" t="s">
        <v>22</v>
      </c>
      <c r="AX538" s="11">
        <v>71</v>
      </c>
      <c r="AY538" s="58" t="s">
        <v>83</v>
      </c>
      <c r="AZ538" s="11" t="str">
        <f t="shared" si="658"/>
        <v>60</v>
      </c>
      <c r="BA538" s="11" t="str">
        <f t="shared" si="659"/>
        <v>48</v>
      </c>
      <c r="BB538" s="11" t="str">
        <f t="shared" si="660"/>
        <v>114</v>
      </c>
      <c r="BC538" s="11">
        <v>68</v>
      </c>
      <c r="BD538" s="58" t="s">
        <v>602</v>
      </c>
      <c r="BE538" s="11" t="str">
        <f t="shared" si="664"/>
        <v>554.3</v>
      </c>
      <c r="BF538" s="11" t="str">
        <f t="shared" si="665"/>
        <v>311.3</v>
      </c>
      <c r="BG538" s="11" t="str">
        <f t="shared" si="666"/>
        <v>1,017.7</v>
      </c>
      <c r="BH538" s="11" t="s">
        <v>22</v>
      </c>
      <c r="BI538" s="25" t="s">
        <v>22</v>
      </c>
      <c r="CD538" s="155"/>
      <c r="CH538" s="155"/>
      <c r="CV538" s="25"/>
      <c r="CZ538" s="25"/>
    </row>
    <row r="539" spans="1:105" s="11" customFormat="1">
      <c r="A539" s="11" t="s">
        <v>2325</v>
      </c>
      <c r="K539" s="13"/>
      <c r="L539" s="25"/>
      <c r="N539" s="125"/>
      <c r="Z539" s="25"/>
      <c r="AE539" s="36"/>
      <c r="AI539" s="25"/>
      <c r="AJ539" s="11" t="s">
        <v>60</v>
      </c>
      <c r="AK539" s="11" t="s">
        <v>600</v>
      </c>
      <c r="AL539" s="17">
        <v>3</v>
      </c>
      <c r="AM539" s="17" t="s">
        <v>551</v>
      </c>
      <c r="AN539" s="17" t="s">
        <v>597</v>
      </c>
      <c r="AO539" s="11" t="s">
        <v>152</v>
      </c>
      <c r="AP539" s="11" t="s">
        <v>959</v>
      </c>
      <c r="AQ539" s="11" t="s">
        <v>23</v>
      </c>
      <c r="AR539" s="11" t="s">
        <v>23</v>
      </c>
      <c r="AS539" s="11" t="s">
        <v>586</v>
      </c>
      <c r="AT539" s="11" t="s">
        <v>22</v>
      </c>
      <c r="AU539" s="84" t="s">
        <v>22</v>
      </c>
      <c r="AV539" s="30" t="s">
        <v>22</v>
      </c>
      <c r="AW539" s="11" t="s">
        <v>22</v>
      </c>
      <c r="AX539" s="11">
        <v>10</v>
      </c>
      <c r="AY539" s="58" t="s">
        <v>601</v>
      </c>
      <c r="AZ539" s="11" t="str">
        <f t="shared" si="658"/>
        <v>108</v>
      </c>
      <c r="BA539" s="11" t="str">
        <f t="shared" si="659"/>
        <v>90.8</v>
      </c>
      <c r="BB539" s="11" t="str">
        <f t="shared" si="660"/>
        <v>150.2</v>
      </c>
      <c r="BC539" s="11">
        <v>10</v>
      </c>
      <c r="BD539" s="58" t="s">
        <v>603</v>
      </c>
      <c r="BE539" s="11" t="str">
        <f t="shared" si="664"/>
        <v>614</v>
      </c>
      <c r="BF539" s="11" t="str">
        <f t="shared" si="665"/>
        <v>437.3</v>
      </c>
      <c r="BG539" s="11" t="str">
        <f t="shared" si="666"/>
        <v>666</v>
      </c>
      <c r="BH539" s="11" t="s">
        <v>22</v>
      </c>
      <c r="BI539" s="25" t="s">
        <v>22</v>
      </c>
      <c r="CD539" s="155"/>
      <c r="CH539" s="155"/>
      <c r="CV539" s="25"/>
      <c r="CZ539" s="25"/>
    </row>
    <row r="540" spans="1:105" s="52" customFormat="1">
      <c r="K540" s="53"/>
      <c r="L540" s="54"/>
      <c r="N540" s="132"/>
      <c r="Z540" s="54"/>
      <c r="AE540" s="56"/>
      <c r="AI540" s="54"/>
      <c r="AJ540" s="63"/>
      <c r="AL540" s="63"/>
      <c r="AU540" s="91"/>
      <c r="AV540" s="57"/>
      <c r="BI540" s="54"/>
      <c r="CD540" s="161"/>
      <c r="CH540" s="161"/>
      <c r="CV540" s="54"/>
      <c r="CZ540" s="54"/>
    </row>
    <row r="541" spans="1:105" s="94" customFormat="1" ht="16" customHeight="1">
      <c r="A541" s="94" t="s">
        <v>2326</v>
      </c>
      <c r="B541" s="94" t="s">
        <v>119</v>
      </c>
      <c r="C541" s="94" t="s">
        <v>1676</v>
      </c>
      <c r="D541" s="94" t="s">
        <v>523</v>
      </c>
      <c r="E541" s="94" t="s">
        <v>9</v>
      </c>
      <c r="F541" s="94" t="s">
        <v>2312</v>
      </c>
      <c r="G541" s="94" t="s">
        <v>8</v>
      </c>
      <c r="H541" s="104" t="s">
        <v>108</v>
      </c>
      <c r="I541" s="94" t="s">
        <v>1677</v>
      </c>
      <c r="J541" s="104" t="s">
        <v>1678</v>
      </c>
      <c r="K541" s="94" t="s">
        <v>1679</v>
      </c>
      <c r="L541" s="96">
        <v>44182</v>
      </c>
      <c r="M541" s="94" t="s">
        <v>122</v>
      </c>
      <c r="N541" s="126">
        <v>43944</v>
      </c>
      <c r="O541" s="94" t="s">
        <v>24</v>
      </c>
      <c r="P541" s="94" t="s">
        <v>24</v>
      </c>
      <c r="Q541" s="94" t="s">
        <v>155</v>
      </c>
      <c r="R541" s="94" t="s">
        <v>73</v>
      </c>
      <c r="S541" s="94" t="s">
        <v>48</v>
      </c>
      <c r="T541" s="94" t="s">
        <v>23</v>
      </c>
      <c r="U541" s="94" t="s">
        <v>23</v>
      </c>
      <c r="V541" s="94" t="s">
        <v>1683</v>
      </c>
      <c r="W541" s="94" t="s">
        <v>24</v>
      </c>
      <c r="X541" s="94" t="s">
        <v>135</v>
      </c>
      <c r="Y541" s="94" t="s">
        <v>1682</v>
      </c>
      <c r="Z541" s="98" t="s">
        <v>1681</v>
      </c>
      <c r="AA541" s="94" t="s">
        <v>126</v>
      </c>
      <c r="AB541" s="94" t="s">
        <v>1680</v>
      </c>
      <c r="AC541" s="94" t="s">
        <v>127</v>
      </c>
      <c r="AD541" s="94" t="s">
        <v>1684</v>
      </c>
      <c r="AE541" s="99" t="s">
        <v>1685</v>
      </c>
      <c r="AF541" s="94" t="s">
        <v>26</v>
      </c>
      <c r="AG541" s="94" t="s">
        <v>26</v>
      </c>
      <c r="AH541" s="94" t="s">
        <v>26</v>
      </c>
      <c r="AI541" s="119" t="s">
        <v>1705</v>
      </c>
      <c r="AJ541" s="94" t="s">
        <v>27</v>
      </c>
      <c r="AK541" s="94" t="s">
        <v>22</v>
      </c>
      <c r="AL541" s="94" t="s">
        <v>22</v>
      </c>
      <c r="AM541" s="94" t="s">
        <v>26</v>
      </c>
      <c r="AN541" s="94" t="s">
        <v>22</v>
      </c>
      <c r="AO541" s="94" t="s">
        <v>22</v>
      </c>
      <c r="AP541" s="94" t="s">
        <v>22</v>
      </c>
      <c r="AQ541" s="94" t="s">
        <v>23</v>
      </c>
      <c r="AR541" s="94" t="s">
        <v>23</v>
      </c>
      <c r="AS541" s="94" t="s">
        <v>22</v>
      </c>
      <c r="AT541" s="94" t="s">
        <v>22</v>
      </c>
      <c r="AU541" s="106" t="s">
        <v>22</v>
      </c>
      <c r="AV541" s="94" t="s">
        <v>22</v>
      </c>
      <c r="AW541" s="94" t="s">
        <v>22</v>
      </c>
      <c r="AX541" s="94" t="s">
        <v>22</v>
      </c>
      <c r="AY541" s="94" t="s">
        <v>22</v>
      </c>
      <c r="AZ541" s="94" t="s">
        <v>22</v>
      </c>
      <c r="BA541" s="94" t="s">
        <v>22</v>
      </c>
      <c r="BB541" s="94" t="s">
        <v>22</v>
      </c>
      <c r="BC541" s="94" t="s">
        <v>22</v>
      </c>
      <c r="BD541" s="94" t="s">
        <v>22</v>
      </c>
      <c r="BE541" s="94" t="s">
        <v>22</v>
      </c>
      <c r="BF541" s="94" t="s">
        <v>22</v>
      </c>
      <c r="BG541" s="94" t="s">
        <v>22</v>
      </c>
      <c r="BH541" s="94" t="s">
        <v>22</v>
      </c>
      <c r="BI541" s="98" t="s">
        <v>401</v>
      </c>
      <c r="BJ541" s="94" t="s">
        <v>26</v>
      </c>
      <c r="BK541" s="94" t="s">
        <v>22</v>
      </c>
      <c r="BL541" s="94" t="s">
        <v>22</v>
      </c>
      <c r="BM541" s="94" t="s">
        <v>22</v>
      </c>
      <c r="BN541" s="94" t="s">
        <v>22</v>
      </c>
      <c r="BO541" s="94" t="s">
        <v>22</v>
      </c>
      <c r="BP541" s="94" t="s">
        <v>22</v>
      </c>
      <c r="BQ541" s="94" t="s">
        <v>22</v>
      </c>
      <c r="BR541" s="94" t="s">
        <v>22</v>
      </c>
      <c r="BS541" s="94" t="s">
        <v>22</v>
      </c>
      <c r="BT541" s="94" t="s">
        <v>22</v>
      </c>
      <c r="BU541" s="94" t="s">
        <v>22</v>
      </c>
      <c r="BV541" s="94" t="s">
        <v>22</v>
      </c>
      <c r="BW541" s="94" t="s">
        <v>22</v>
      </c>
      <c r="BX541" s="94" t="s">
        <v>22</v>
      </c>
      <c r="BY541" s="94" t="s">
        <v>22</v>
      </c>
      <c r="BZ541" s="94" t="s">
        <v>22</v>
      </c>
      <c r="CA541" s="94" t="s">
        <v>22</v>
      </c>
      <c r="CB541" s="94" t="s">
        <v>22</v>
      </c>
      <c r="CC541" s="94" t="s">
        <v>22</v>
      </c>
      <c r="CD541" s="103" t="s">
        <v>22</v>
      </c>
      <c r="CE541" s="94" t="s">
        <v>22</v>
      </c>
      <c r="CF541" s="94" t="s">
        <v>22</v>
      </c>
      <c r="CG541" s="94" t="s">
        <v>22</v>
      </c>
      <c r="CH541" s="103" t="s">
        <v>26</v>
      </c>
      <c r="CI541" s="94" t="s">
        <v>22</v>
      </c>
      <c r="CJ541" s="94" t="s">
        <v>22</v>
      </c>
      <c r="CK541" s="94" t="s">
        <v>22</v>
      </c>
      <c r="CL541" s="94" t="s">
        <v>22</v>
      </c>
      <c r="CM541" s="94" t="s">
        <v>22</v>
      </c>
      <c r="CN541" s="94" t="s">
        <v>22</v>
      </c>
      <c r="CO541" s="94" t="s">
        <v>22</v>
      </c>
      <c r="CP541" s="94" t="s">
        <v>22</v>
      </c>
      <c r="CQ541" s="94" t="s">
        <v>22</v>
      </c>
      <c r="CR541" s="94" t="s">
        <v>22</v>
      </c>
      <c r="CS541" s="94" t="s">
        <v>22</v>
      </c>
      <c r="CT541" s="94" t="s">
        <v>22</v>
      </c>
      <c r="CU541" s="94" t="s">
        <v>22</v>
      </c>
      <c r="CV541" s="98" t="s">
        <v>22</v>
      </c>
      <c r="CW541" s="94" t="s">
        <v>1706</v>
      </c>
      <c r="CX541" s="94" t="s">
        <v>1697</v>
      </c>
      <c r="CY541" s="94" t="s">
        <v>1157</v>
      </c>
      <c r="CZ541" s="98" t="s">
        <v>1261</v>
      </c>
      <c r="DA541" s="94" t="s">
        <v>68</v>
      </c>
    </row>
    <row r="542" spans="1:105" s="11" customFormat="1" ht="16" customHeight="1">
      <c r="A542" s="11" t="s">
        <v>2326</v>
      </c>
      <c r="K542" s="13"/>
      <c r="L542" s="25"/>
      <c r="N542" s="125"/>
      <c r="Z542" s="25"/>
      <c r="AE542" s="36"/>
      <c r="AI542" s="25"/>
      <c r="AJ542" s="11" t="s">
        <v>60</v>
      </c>
      <c r="AK542" s="11" t="s">
        <v>598</v>
      </c>
      <c r="AL542" s="11">
        <v>1</v>
      </c>
      <c r="AM542" s="17" t="s">
        <v>1694</v>
      </c>
      <c r="AN542" s="11" t="s">
        <v>1702</v>
      </c>
      <c r="AO542" s="17" t="s">
        <v>1703</v>
      </c>
      <c r="AP542" s="17" t="s">
        <v>1704</v>
      </c>
      <c r="AQ542" s="11" t="s">
        <v>24</v>
      </c>
      <c r="AR542" s="11" t="s">
        <v>23</v>
      </c>
      <c r="AS542" s="11" t="s">
        <v>1687</v>
      </c>
      <c r="AT542" s="11" t="s">
        <v>22</v>
      </c>
      <c r="AU542" s="84" t="s">
        <v>22</v>
      </c>
      <c r="AV542" s="11" t="s">
        <v>22</v>
      </c>
      <c r="AW542" s="11" t="s">
        <v>22</v>
      </c>
      <c r="AX542" s="11" t="s">
        <v>22</v>
      </c>
      <c r="AY542" s="11" t="s">
        <v>22</v>
      </c>
      <c r="AZ542" s="11" t="s">
        <v>22</v>
      </c>
      <c r="BA542" s="11" t="s">
        <v>22</v>
      </c>
      <c r="BB542" s="11" t="s">
        <v>22</v>
      </c>
      <c r="BC542" s="11">
        <v>40</v>
      </c>
      <c r="BD542" s="15" t="s">
        <v>1688</v>
      </c>
      <c r="BE542" s="11" t="str">
        <f t="shared" ref="BE542" si="670">LEFT(BD542,FIND(" ", BD542)-1)</f>
        <v>5.2</v>
      </c>
      <c r="BF542" s="11" t="str">
        <f t="shared" ref="BF542" si="671">MID(LEFT(BD542,FIND("–",BD542)-1),FIND("(",BD542)+1,LEN(BD542))</f>
        <v>0.1</v>
      </c>
      <c r="BG542" s="11" t="str">
        <f t="shared" ref="BG542" si="672">MID(LEFT(BD542,FIND(")",BD542)-1),FIND("–",BD542)+1,LEN(BD542))</f>
        <v>14.7</v>
      </c>
      <c r="BH542" s="11" t="s">
        <v>22</v>
      </c>
      <c r="BI542" s="25" t="s">
        <v>22</v>
      </c>
      <c r="CD542" s="155"/>
      <c r="CH542" s="155"/>
      <c r="CV542" s="25"/>
      <c r="CW542" s="11" t="s">
        <v>1708</v>
      </c>
      <c r="CZ542" s="25"/>
    </row>
    <row r="543" spans="1:105" s="11" customFormat="1" ht="16" customHeight="1">
      <c r="A543" s="11" t="s">
        <v>2326</v>
      </c>
      <c r="K543" s="13"/>
      <c r="L543" s="25"/>
      <c r="N543" s="125"/>
      <c r="Z543" s="25"/>
      <c r="AE543" s="36"/>
      <c r="AI543" s="25"/>
      <c r="AJ543" s="11" t="s">
        <v>60</v>
      </c>
      <c r="AK543" s="11" t="s">
        <v>599</v>
      </c>
      <c r="AL543" s="11">
        <v>2</v>
      </c>
      <c r="AM543" s="17" t="s">
        <v>1694</v>
      </c>
      <c r="AN543" s="11" t="s">
        <v>1702</v>
      </c>
      <c r="AO543" s="17" t="s">
        <v>1703</v>
      </c>
      <c r="AP543" s="17" t="s">
        <v>1704</v>
      </c>
      <c r="AQ543" s="11" t="s">
        <v>24</v>
      </c>
      <c r="AR543" s="11" t="s">
        <v>23</v>
      </c>
      <c r="AS543" s="11" t="s">
        <v>1687</v>
      </c>
      <c r="AT543" s="11" t="s">
        <v>22</v>
      </c>
      <c r="AU543" s="84" t="s">
        <v>22</v>
      </c>
      <c r="AV543" s="30" t="s">
        <v>22</v>
      </c>
      <c r="AW543" s="11" t="s">
        <v>22</v>
      </c>
      <c r="AX543" s="11" t="s">
        <v>22</v>
      </c>
      <c r="AY543" s="11" t="s">
        <v>22</v>
      </c>
      <c r="AZ543" s="11" t="s">
        <v>22</v>
      </c>
      <c r="BA543" s="11" t="s">
        <v>22</v>
      </c>
      <c r="BB543" s="11" t="s">
        <v>22</v>
      </c>
      <c r="BC543" s="11">
        <v>40</v>
      </c>
      <c r="BD543" s="15" t="s">
        <v>1689</v>
      </c>
      <c r="BE543" s="11" t="str">
        <f t="shared" ref="BE543:BE547" si="673">LEFT(BD543,FIND(" ", BD543)-1)</f>
        <v>31.3</v>
      </c>
      <c r="BF543" s="11" t="str">
        <f t="shared" ref="BF543:BF547" si="674">MID(LEFT(BD543,FIND("–",BD543)-1),FIND("(",BD543)+1,LEN(BD543))</f>
        <v>13.1</v>
      </c>
      <c r="BG543" s="11" t="str">
        <f t="shared" ref="BG543:BG547" si="675">MID(LEFT(BD543,FIND(")",BD543)-1),FIND("–",BD543)+1,LEN(BD543))</f>
        <v>53.9</v>
      </c>
      <c r="BH543" s="11" t="s">
        <v>22</v>
      </c>
      <c r="BI543" s="25" t="s">
        <v>22</v>
      </c>
      <c r="CD543" s="155"/>
      <c r="CH543" s="155"/>
      <c r="CV543" s="25"/>
      <c r="CW543" s="11" t="s">
        <v>1686</v>
      </c>
      <c r="CZ543" s="25"/>
    </row>
    <row r="544" spans="1:105" s="11" customFormat="1">
      <c r="A544" s="11" t="s">
        <v>2326</v>
      </c>
      <c r="K544" s="13"/>
      <c r="L544" s="25"/>
      <c r="N544" s="125"/>
      <c r="Z544" s="25"/>
      <c r="AE544" s="25"/>
      <c r="AI544" s="25"/>
      <c r="AJ544" s="11" t="s">
        <v>60</v>
      </c>
      <c r="AK544" s="11" t="s">
        <v>598</v>
      </c>
      <c r="AL544" s="11">
        <v>1</v>
      </c>
      <c r="AM544" s="17" t="s">
        <v>1695</v>
      </c>
      <c r="AN544" s="11" t="s">
        <v>1702</v>
      </c>
      <c r="AO544" s="17" t="s">
        <v>1703</v>
      </c>
      <c r="AP544" s="17" t="s">
        <v>1704</v>
      </c>
      <c r="AQ544" s="11" t="s">
        <v>24</v>
      </c>
      <c r="AR544" s="11" t="s">
        <v>23</v>
      </c>
      <c r="AS544" s="11" t="s">
        <v>1687</v>
      </c>
      <c r="AT544" s="11" t="s">
        <v>22</v>
      </c>
      <c r="AU544" s="84" t="s">
        <v>22</v>
      </c>
      <c r="AV544" s="30" t="s">
        <v>22</v>
      </c>
      <c r="AW544" s="11" t="s">
        <v>22</v>
      </c>
      <c r="AX544" s="11" t="s">
        <v>22</v>
      </c>
      <c r="AY544" s="11" t="s">
        <v>22</v>
      </c>
      <c r="AZ544" s="11" t="s">
        <v>22</v>
      </c>
      <c r="BA544" s="11" t="s">
        <v>22</v>
      </c>
      <c r="BB544" s="11" t="s">
        <v>22</v>
      </c>
      <c r="BC544" s="11">
        <v>42</v>
      </c>
      <c r="BD544" s="15" t="s">
        <v>1690</v>
      </c>
      <c r="BE544" s="11" t="str">
        <f t="shared" si="673"/>
        <v>2.3</v>
      </c>
      <c r="BF544" s="11" t="str">
        <f t="shared" si="674"/>
        <v>0.0001</v>
      </c>
      <c r="BG544" s="11" t="str">
        <f t="shared" si="675"/>
        <v>5.8</v>
      </c>
      <c r="BH544" s="11" t="s">
        <v>22</v>
      </c>
      <c r="BI544" s="25" t="s">
        <v>22</v>
      </c>
      <c r="CD544" s="155"/>
      <c r="CH544" s="155"/>
      <c r="CV544" s="25"/>
      <c r="CW544" s="11" t="s">
        <v>1698</v>
      </c>
      <c r="CZ544" s="25"/>
    </row>
    <row r="545" spans="1:105" s="11" customFormat="1">
      <c r="A545" s="11" t="s">
        <v>2326</v>
      </c>
      <c r="K545" s="13"/>
      <c r="L545" s="25"/>
      <c r="N545" s="125"/>
      <c r="Z545" s="25"/>
      <c r="AE545" s="36"/>
      <c r="AI545" s="25"/>
      <c r="AJ545" s="11" t="s">
        <v>60</v>
      </c>
      <c r="AK545" s="11" t="s">
        <v>599</v>
      </c>
      <c r="AL545" s="11">
        <v>2</v>
      </c>
      <c r="AM545" s="17" t="s">
        <v>1695</v>
      </c>
      <c r="AN545" s="11" t="s">
        <v>1702</v>
      </c>
      <c r="AO545" s="17" t="s">
        <v>1703</v>
      </c>
      <c r="AP545" s="17" t="s">
        <v>1704</v>
      </c>
      <c r="AQ545" s="11" t="s">
        <v>24</v>
      </c>
      <c r="AR545" s="11" t="s">
        <v>23</v>
      </c>
      <c r="AS545" s="11" t="s">
        <v>1687</v>
      </c>
      <c r="AT545" s="11" t="s">
        <v>22</v>
      </c>
      <c r="AU545" s="84" t="s">
        <v>22</v>
      </c>
      <c r="AV545" s="30" t="s">
        <v>22</v>
      </c>
      <c r="AW545" s="11" t="s">
        <v>22</v>
      </c>
      <c r="AX545" s="11" t="s">
        <v>22</v>
      </c>
      <c r="AY545" s="11" t="s">
        <v>22</v>
      </c>
      <c r="AZ545" s="11" t="s">
        <v>22</v>
      </c>
      <c r="BA545" s="11" t="s">
        <v>22</v>
      </c>
      <c r="BB545" s="11" t="s">
        <v>22</v>
      </c>
      <c r="BC545" s="11">
        <v>42</v>
      </c>
      <c r="BD545" s="15" t="s">
        <v>1691</v>
      </c>
      <c r="BE545" s="11" t="str">
        <f t="shared" si="673"/>
        <v>8.9</v>
      </c>
      <c r="BF545" s="11" t="str">
        <f t="shared" si="674"/>
        <v>1.3</v>
      </c>
      <c r="BG545" s="11" t="str">
        <f t="shared" si="675"/>
        <v>19.0</v>
      </c>
      <c r="BH545" s="11" t="s">
        <v>22</v>
      </c>
      <c r="BI545" s="25" t="s">
        <v>22</v>
      </c>
      <c r="CD545" s="155"/>
      <c r="CH545" s="155"/>
      <c r="CV545" s="25"/>
      <c r="CW545" s="11" t="s">
        <v>1707</v>
      </c>
      <c r="CZ545" s="25"/>
    </row>
    <row r="546" spans="1:105" s="11" customFormat="1">
      <c r="A546" s="11" t="s">
        <v>2326</v>
      </c>
      <c r="K546" s="13"/>
      <c r="L546" s="25"/>
      <c r="N546" s="125"/>
      <c r="Z546" s="25"/>
      <c r="AE546" s="36"/>
      <c r="AI546" s="25"/>
      <c r="AJ546" s="11" t="s">
        <v>60</v>
      </c>
      <c r="AK546" s="11" t="s">
        <v>598</v>
      </c>
      <c r="AL546" s="11">
        <v>1</v>
      </c>
      <c r="AM546" s="17" t="s">
        <v>1696</v>
      </c>
      <c r="AN546" s="11" t="s">
        <v>1702</v>
      </c>
      <c r="AO546" s="17" t="s">
        <v>1703</v>
      </c>
      <c r="AP546" s="17" t="s">
        <v>1704</v>
      </c>
      <c r="AQ546" s="11" t="s">
        <v>24</v>
      </c>
      <c r="AR546" s="11" t="s">
        <v>23</v>
      </c>
      <c r="AS546" s="11" t="s">
        <v>1687</v>
      </c>
      <c r="AT546" s="11" t="s">
        <v>22</v>
      </c>
      <c r="AU546" s="84" t="s">
        <v>22</v>
      </c>
      <c r="AV546" s="30" t="s">
        <v>22</v>
      </c>
      <c r="AW546" s="11" t="s">
        <v>22</v>
      </c>
      <c r="AX546" s="11" t="s">
        <v>22</v>
      </c>
      <c r="AY546" s="11" t="s">
        <v>22</v>
      </c>
      <c r="AZ546" s="11" t="s">
        <v>22</v>
      </c>
      <c r="BA546" s="11" t="s">
        <v>22</v>
      </c>
      <c r="BB546" s="11" t="s">
        <v>22</v>
      </c>
      <c r="BC546" s="11">
        <v>38</v>
      </c>
      <c r="BD546" s="15" t="s">
        <v>1692</v>
      </c>
      <c r="BE546" s="11" t="str">
        <f t="shared" si="673"/>
        <v>0.0001</v>
      </c>
      <c r="BF546" s="11" t="str">
        <f t="shared" si="674"/>
        <v>0.0001</v>
      </c>
      <c r="BG546" s="11" t="str">
        <f t="shared" si="675"/>
        <v>0.03</v>
      </c>
      <c r="BH546" s="11" t="s">
        <v>22</v>
      </c>
      <c r="BI546" s="25" t="s">
        <v>22</v>
      </c>
      <c r="CD546" s="155"/>
      <c r="CH546" s="155"/>
      <c r="CV546" s="25"/>
      <c r="CW546" s="11" t="s">
        <v>1709</v>
      </c>
      <c r="CZ546" s="25"/>
    </row>
    <row r="547" spans="1:105" s="11" customFormat="1">
      <c r="A547" s="11" t="s">
        <v>2326</v>
      </c>
      <c r="K547" s="13"/>
      <c r="L547" s="25"/>
      <c r="N547" s="125"/>
      <c r="Z547" s="25"/>
      <c r="AE547" s="36"/>
      <c r="AI547" s="25"/>
      <c r="AJ547" s="11" t="s">
        <v>60</v>
      </c>
      <c r="AK547" s="11" t="s">
        <v>599</v>
      </c>
      <c r="AL547" s="11">
        <v>2</v>
      </c>
      <c r="AM547" s="17" t="s">
        <v>1696</v>
      </c>
      <c r="AN547" s="11" t="s">
        <v>1702</v>
      </c>
      <c r="AO547" s="17" t="s">
        <v>1703</v>
      </c>
      <c r="AP547" s="17" t="s">
        <v>1704</v>
      </c>
      <c r="AQ547" s="11" t="s">
        <v>24</v>
      </c>
      <c r="AR547" s="11" t="s">
        <v>23</v>
      </c>
      <c r="AS547" s="11" t="s">
        <v>1687</v>
      </c>
      <c r="AT547" s="11" t="s">
        <v>22</v>
      </c>
      <c r="AU547" s="84" t="s">
        <v>22</v>
      </c>
      <c r="AV547" s="11" t="s">
        <v>22</v>
      </c>
      <c r="AW547" s="11" t="s">
        <v>22</v>
      </c>
      <c r="AX547" s="11" t="s">
        <v>22</v>
      </c>
      <c r="AY547" s="11" t="s">
        <v>22</v>
      </c>
      <c r="AZ547" s="11" t="s">
        <v>22</v>
      </c>
      <c r="BA547" s="11" t="s">
        <v>22</v>
      </c>
      <c r="BB547" s="11" t="s">
        <v>22</v>
      </c>
      <c r="BC547" s="11">
        <v>38</v>
      </c>
      <c r="BD547" s="15" t="s">
        <v>1693</v>
      </c>
      <c r="BE547" s="11" t="str">
        <f t="shared" si="673"/>
        <v>0.0001</v>
      </c>
      <c r="BF547" s="11" t="str">
        <f t="shared" si="674"/>
        <v>0.0001</v>
      </c>
      <c r="BG547" s="11" t="str">
        <f t="shared" si="675"/>
        <v>0.07</v>
      </c>
      <c r="BH547" s="11" t="s">
        <v>22</v>
      </c>
      <c r="BI547" s="25" t="s">
        <v>22</v>
      </c>
      <c r="CD547" s="155"/>
      <c r="CH547" s="155"/>
      <c r="CV547" s="25"/>
      <c r="CZ547" s="25"/>
    </row>
    <row r="548" spans="1:105" s="11" customFormat="1">
      <c r="A548" s="11" t="s">
        <v>2326</v>
      </c>
      <c r="K548" s="13"/>
      <c r="L548" s="25"/>
      <c r="N548" s="125"/>
      <c r="Z548" s="25"/>
      <c r="AE548" s="36"/>
      <c r="AI548" s="25"/>
      <c r="AJ548" s="11" t="s">
        <v>60</v>
      </c>
      <c r="AK548" s="11" t="s">
        <v>599</v>
      </c>
      <c r="AL548" s="11">
        <v>1</v>
      </c>
      <c r="AM548" s="11" t="s">
        <v>1502</v>
      </c>
      <c r="AN548" s="11" t="s">
        <v>556</v>
      </c>
      <c r="AO548" s="11" t="s">
        <v>575</v>
      </c>
      <c r="AP548" s="11" t="s">
        <v>575</v>
      </c>
      <c r="AQ548" s="11" t="s">
        <v>24</v>
      </c>
      <c r="AR548" s="11" t="s">
        <v>23</v>
      </c>
      <c r="AS548" s="11" t="s">
        <v>1700</v>
      </c>
      <c r="AT548" s="11" t="s">
        <v>22</v>
      </c>
      <c r="AU548" s="84" t="s">
        <v>22</v>
      </c>
      <c r="AV548" s="30" t="s">
        <v>22</v>
      </c>
      <c r="AW548" s="11" t="s">
        <v>22</v>
      </c>
      <c r="AX548" s="11" t="s">
        <v>22</v>
      </c>
      <c r="AY548" s="11" t="s">
        <v>22</v>
      </c>
      <c r="AZ548" s="11" t="s">
        <v>22</v>
      </c>
      <c r="BA548" s="11" t="s">
        <v>22</v>
      </c>
      <c r="BB548" s="11" t="s">
        <v>22</v>
      </c>
      <c r="BC548" s="11">
        <v>34</v>
      </c>
      <c r="BD548" s="15" t="s">
        <v>1701</v>
      </c>
      <c r="BE548" s="11" t="str">
        <f t="shared" ref="BE548:BE549" si="676">LEFT(BD548,FIND(" ", BD548)-1)</f>
        <v>0.10</v>
      </c>
      <c r="BF548" s="11" t="str">
        <f t="shared" ref="BF548:BF549" si="677">MID(LEFT(BD548,FIND("–",BD548)-1),FIND("(",BD548)+1,LEN(BD548))</f>
        <v>0.07</v>
      </c>
      <c r="BG548" s="11" t="str">
        <f t="shared" ref="BG548:BG549" si="678">MID(LEFT(BD548,FIND(")",BD548)-1),FIND("–",BD548)+1,LEN(BD548))</f>
        <v>0.13</v>
      </c>
      <c r="BH548" s="11" t="s">
        <v>22</v>
      </c>
      <c r="BI548" s="25" t="s">
        <v>22</v>
      </c>
      <c r="CD548" s="155"/>
      <c r="CH548" s="155"/>
      <c r="CV548" s="25"/>
      <c r="CZ548" s="25"/>
    </row>
    <row r="549" spans="1:105" s="11" customFormat="1">
      <c r="A549" s="11" t="s">
        <v>2326</v>
      </c>
      <c r="K549" s="13"/>
      <c r="L549" s="25"/>
      <c r="N549" s="125"/>
      <c r="Z549" s="25"/>
      <c r="AE549" s="36"/>
      <c r="AI549" s="25"/>
      <c r="AJ549" s="11" t="s">
        <v>60</v>
      </c>
      <c r="AK549" s="11" t="s">
        <v>599</v>
      </c>
      <c r="AL549" s="11">
        <v>2</v>
      </c>
      <c r="AM549" s="11" t="s">
        <v>1699</v>
      </c>
      <c r="AN549" s="11" t="s">
        <v>556</v>
      </c>
      <c r="AO549" s="11" t="s">
        <v>575</v>
      </c>
      <c r="AP549" s="11" t="s">
        <v>575</v>
      </c>
      <c r="AQ549" s="11" t="s">
        <v>24</v>
      </c>
      <c r="AR549" s="11" t="s">
        <v>23</v>
      </c>
      <c r="AS549" s="11" t="s">
        <v>1700</v>
      </c>
      <c r="AT549" s="11" t="s">
        <v>22</v>
      </c>
      <c r="AU549" s="84" t="s">
        <v>22</v>
      </c>
      <c r="AV549" s="11" t="s">
        <v>22</v>
      </c>
      <c r="AW549" s="11" t="s">
        <v>22</v>
      </c>
      <c r="AX549" s="11" t="s">
        <v>22</v>
      </c>
      <c r="AY549" s="11" t="s">
        <v>22</v>
      </c>
      <c r="AZ549" s="11" t="s">
        <v>22</v>
      </c>
      <c r="BA549" s="11" t="s">
        <v>22</v>
      </c>
      <c r="BB549" s="11" t="s">
        <v>22</v>
      </c>
      <c r="BC549" s="11">
        <v>34</v>
      </c>
      <c r="BD549" s="15" t="s">
        <v>162</v>
      </c>
      <c r="BE549" s="11" t="str">
        <f t="shared" si="676"/>
        <v>0.02</v>
      </c>
      <c r="BF549" s="11" t="str">
        <f t="shared" si="677"/>
        <v>0.01</v>
      </c>
      <c r="BG549" s="11" t="str">
        <f t="shared" si="678"/>
        <v>0.03</v>
      </c>
      <c r="BH549" s="11" t="s">
        <v>22</v>
      </c>
      <c r="BI549" s="25" t="s">
        <v>22</v>
      </c>
      <c r="CD549" s="155"/>
      <c r="CH549" s="155"/>
      <c r="CV549" s="25"/>
      <c r="CZ549" s="25"/>
    </row>
    <row r="550" spans="1:105" s="44" customFormat="1">
      <c r="L550" s="45"/>
      <c r="N550" s="127"/>
      <c r="Z550" s="64"/>
      <c r="AE550" s="45"/>
      <c r="AI550" s="45"/>
      <c r="AU550" s="85"/>
      <c r="BI550" s="45"/>
      <c r="CD550" s="157"/>
      <c r="CH550" s="157"/>
      <c r="CV550" s="45"/>
      <c r="CZ550" s="45"/>
    </row>
    <row r="551" spans="1:105" s="112" customFormat="1" ht="16" customHeight="1">
      <c r="A551" s="112" t="s">
        <v>2327</v>
      </c>
      <c r="B551" s="112" t="s">
        <v>119</v>
      </c>
      <c r="C551" s="112" t="s">
        <v>1676</v>
      </c>
      <c r="D551" s="112" t="s">
        <v>1714</v>
      </c>
      <c r="E551" s="112" t="s">
        <v>9</v>
      </c>
      <c r="F551" s="94" t="s">
        <v>2312</v>
      </c>
      <c r="G551" s="112" t="s">
        <v>8</v>
      </c>
      <c r="H551" s="114" t="s">
        <v>108</v>
      </c>
      <c r="I551" s="112" t="s">
        <v>1710</v>
      </c>
      <c r="J551" s="114" t="s">
        <v>1711</v>
      </c>
      <c r="K551" s="112" t="s">
        <v>1712</v>
      </c>
      <c r="L551" s="115">
        <v>44182</v>
      </c>
      <c r="M551" s="112" t="s">
        <v>122</v>
      </c>
      <c r="N551" s="130">
        <v>43944</v>
      </c>
      <c r="O551" s="112" t="s">
        <v>24</v>
      </c>
      <c r="P551" s="112" t="s">
        <v>24</v>
      </c>
      <c r="Q551" s="112" t="s">
        <v>155</v>
      </c>
      <c r="R551" s="112" t="s">
        <v>73</v>
      </c>
      <c r="S551" s="112" t="s">
        <v>48</v>
      </c>
      <c r="T551" s="112" t="s">
        <v>23</v>
      </c>
      <c r="U551" s="112" t="s">
        <v>23</v>
      </c>
      <c r="V551" s="112" t="s">
        <v>1715</v>
      </c>
      <c r="W551" s="112" t="s">
        <v>24</v>
      </c>
      <c r="X551" s="112" t="s">
        <v>135</v>
      </c>
      <c r="Y551" s="112" t="s">
        <v>1713</v>
      </c>
      <c r="Z551" s="113" t="s">
        <v>1716</v>
      </c>
      <c r="AA551" s="112" t="s">
        <v>126</v>
      </c>
      <c r="AB551" s="112" t="s">
        <v>1717</v>
      </c>
      <c r="AC551" s="112" t="s">
        <v>127</v>
      </c>
      <c r="AD551" s="112" t="s">
        <v>1718</v>
      </c>
      <c r="AE551" s="184" t="s">
        <v>1719</v>
      </c>
      <c r="AF551" s="112" t="s">
        <v>137</v>
      </c>
      <c r="AG551" s="112" t="s">
        <v>1720</v>
      </c>
      <c r="AH551" s="192" t="s">
        <v>1721</v>
      </c>
      <c r="AI551" s="119" t="s">
        <v>22</v>
      </c>
      <c r="AJ551" s="112" t="s">
        <v>27</v>
      </c>
      <c r="AK551" s="112" t="s">
        <v>1724</v>
      </c>
      <c r="AL551" s="112">
        <v>1</v>
      </c>
      <c r="AM551" s="112" t="s">
        <v>431</v>
      </c>
      <c r="AN551" s="112" t="s">
        <v>1722</v>
      </c>
      <c r="AO551" s="112" t="s">
        <v>1731</v>
      </c>
      <c r="AP551" s="190" t="s">
        <v>1732</v>
      </c>
      <c r="AQ551" s="112" t="s">
        <v>24</v>
      </c>
      <c r="AR551" s="112" t="s">
        <v>23</v>
      </c>
      <c r="AS551" s="112" t="s">
        <v>1730</v>
      </c>
      <c r="AT551" s="112" t="s">
        <v>22</v>
      </c>
      <c r="AU551" s="193" t="s">
        <v>22</v>
      </c>
      <c r="AV551" s="194" t="s">
        <v>22</v>
      </c>
      <c r="AW551" s="112" t="s">
        <v>22</v>
      </c>
      <c r="AX551" s="112">
        <v>10</v>
      </c>
      <c r="AY551" s="105" t="s">
        <v>1759</v>
      </c>
      <c r="AZ551" s="112" t="str">
        <f t="shared" ref="AZ551" si="679">LEFT(AY551,FIND(" ", AY551)-1)</f>
        <v>66</v>
      </c>
      <c r="BA551" s="112" t="str">
        <f t="shared" ref="BA551" si="680">MID(LEFT(AY551,FIND("–",AY551)-1),FIND("(",AY551)+1,LEN(AY551))</f>
        <v>24</v>
      </c>
      <c r="BB551" s="112" t="str">
        <f t="shared" ref="BB551" si="681">MID(LEFT(AY551,FIND(")",AY551)-1),FIND("–",AY551)+1,LEN(AY551))</f>
        <v>107</v>
      </c>
      <c r="BC551" s="112">
        <v>10</v>
      </c>
      <c r="BD551" s="105" t="s">
        <v>1758</v>
      </c>
      <c r="BE551" s="112" t="str">
        <f t="shared" ref="BE551:BE565" si="682">LEFT(BD551,FIND(" ", BD551)-1)</f>
        <v>61</v>
      </c>
      <c r="BF551" s="112" t="str">
        <f t="shared" ref="BF551:BF565" si="683">MID(LEFT(BD551,FIND("–",BD551)-1),FIND("(",BD551)+1,LEN(BD551))</f>
        <v>20</v>
      </c>
      <c r="BG551" s="112" t="str">
        <f t="shared" ref="BG551:BG565" si="684">MID(LEFT(BD551,FIND(")",BD551)-1),FIND("–",BD551)+1,LEN(BD551))</f>
        <v>70</v>
      </c>
      <c r="BH551" s="112" t="s">
        <v>22</v>
      </c>
      <c r="BI551" s="113" t="s">
        <v>1754</v>
      </c>
      <c r="BJ551" s="112" t="s">
        <v>26</v>
      </c>
      <c r="BK551" s="112" t="s">
        <v>22</v>
      </c>
      <c r="BL551" s="112" t="s">
        <v>22</v>
      </c>
      <c r="BM551" s="112" t="s">
        <v>22</v>
      </c>
      <c r="BN551" s="112" t="s">
        <v>22</v>
      </c>
      <c r="BO551" s="112" t="s">
        <v>22</v>
      </c>
      <c r="BP551" s="112" t="s">
        <v>22</v>
      </c>
      <c r="BQ551" s="112" t="s">
        <v>22</v>
      </c>
      <c r="BR551" s="112" t="s">
        <v>22</v>
      </c>
      <c r="BS551" s="112" t="s">
        <v>22</v>
      </c>
      <c r="BT551" s="112" t="s">
        <v>22</v>
      </c>
      <c r="BU551" s="112" t="s">
        <v>22</v>
      </c>
      <c r="BV551" s="112" t="s">
        <v>22</v>
      </c>
      <c r="BW551" s="112" t="s">
        <v>22</v>
      </c>
      <c r="BX551" s="112" t="s">
        <v>22</v>
      </c>
      <c r="BY551" s="112" t="s">
        <v>22</v>
      </c>
      <c r="BZ551" s="112" t="s">
        <v>22</v>
      </c>
      <c r="CA551" s="112" t="s">
        <v>22</v>
      </c>
      <c r="CB551" s="112" t="s">
        <v>22</v>
      </c>
      <c r="CC551" s="112" t="s">
        <v>22</v>
      </c>
      <c r="CD551" s="174" t="s">
        <v>22</v>
      </c>
      <c r="CE551" s="112" t="s">
        <v>22</v>
      </c>
      <c r="CF551" s="112" t="s">
        <v>22</v>
      </c>
      <c r="CG551" s="112" t="s">
        <v>22</v>
      </c>
      <c r="CH551" s="174" t="s">
        <v>26</v>
      </c>
      <c r="CI551" s="112" t="s">
        <v>22</v>
      </c>
      <c r="CJ551" s="112" t="s">
        <v>22</v>
      </c>
      <c r="CK551" s="112" t="s">
        <v>22</v>
      </c>
      <c r="CL551" s="112" t="s">
        <v>22</v>
      </c>
      <c r="CM551" s="112" t="s">
        <v>22</v>
      </c>
      <c r="CN551" s="112" t="s">
        <v>22</v>
      </c>
      <c r="CO551" s="112" t="s">
        <v>22</v>
      </c>
      <c r="CP551" s="112" t="s">
        <v>22</v>
      </c>
      <c r="CQ551" s="112" t="s">
        <v>22</v>
      </c>
      <c r="CR551" s="112" t="s">
        <v>22</v>
      </c>
      <c r="CS551" s="112" t="s">
        <v>22</v>
      </c>
      <c r="CT551" s="112" t="s">
        <v>22</v>
      </c>
      <c r="CU551" s="112" t="s">
        <v>22</v>
      </c>
      <c r="CV551" s="113" t="s">
        <v>22</v>
      </c>
      <c r="CW551" s="112" t="s">
        <v>1728</v>
      </c>
      <c r="CX551" s="112" t="s">
        <v>1757</v>
      </c>
      <c r="CY551" s="112" t="s">
        <v>1157</v>
      </c>
      <c r="CZ551" s="113" t="s">
        <v>1261</v>
      </c>
      <c r="DA551" s="112" t="s">
        <v>68</v>
      </c>
    </row>
    <row r="552" spans="1:105" s="109" customFormat="1" ht="16" customHeight="1">
      <c r="A552" s="109" t="s">
        <v>2327</v>
      </c>
      <c r="K552" s="171"/>
      <c r="L552" s="110"/>
      <c r="N552" s="131"/>
      <c r="Z552" s="110"/>
      <c r="AE552" s="169"/>
      <c r="AI552" s="110"/>
      <c r="AJ552" s="109" t="s">
        <v>27</v>
      </c>
      <c r="AK552" s="109" t="s">
        <v>1727</v>
      </c>
      <c r="AL552" s="109">
        <v>2</v>
      </c>
      <c r="AM552" s="109" t="s">
        <v>431</v>
      </c>
      <c r="AN552" s="109" t="s">
        <v>1722</v>
      </c>
      <c r="AO552" s="109" t="s">
        <v>1731</v>
      </c>
      <c r="AP552" s="170" t="s">
        <v>1732</v>
      </c>
      <c r="AQ552" s="109" t="s">
        <v>24</v>
      </c>
      <c r="AR552" s="109" t="s">
        <v>23</v>
      </c>
      <c r="AS552" s="109" t="s">
        <v>1730</v>
      </c>
      <c r="AT552" s="109" t="s">
        <v>22</v>
      </c>
      <c r="AU552" s="172" t="s">
        <v>22</v>
      </c>
      <c r="AV552" s="176" t="s">
        <v>22</v>
      </c>
      <c r="AW552" s="109" t="s">
        <v>22</v>
      </c>
      <c r="AX552" s="109">
        <v>10</v>
      </c>
      <c r="AY552" s="15" t="s">
        <v>1760</v>
      </c>
      <c r="AZ552" s="109" t="str">
        <f t="shared" ref="AZ552" si="685">LEFT(AY552,FIND(" ", AY552)-1)</f>
        <v>62</v>
      </c>
      <c r="BA552" s="109" t="str">
        <f t="shared" ref="BA552" si="686">MID(LEFT(AY552,FIND("–",AY552)-1),FIND("(",AY552)+1,LEN(AY552))</f>
        <v>40</v>
      </c>
      <c r="BB552" s="109" t="str">
        <f t="shared" ref="BB552" si="687">MID(LEFT(AY552,FIND(")",AY552)-1),FIND("–",AY552)+1,LEN(AY552))</f>
        <v>190</v>
      </c>
      <c r="BC552" s="109">
        <v>10</v>
      </c>
      <c r="BD552" s="15" t="s">
        <v>1729</v>
      </c>
      <c r="BE552" s="109" t="str">
        <f t="shared" si="682"/>
        <v>32,519</v>
      </c>
      <c r="BF552" s="109" t="str">
        <f t="shared" si="683"/>
        <v>20,225</v>
      </c>
      <c r="BG552" s="109" t="str">
        <f t="shared" si="684"/>
        <v>39,315</v>
      </c>
      <c r="BH552" s="109" t="s">
        <v>22</v>
      </c>
      <c r="BI552" s="110" t="s">
        <v>22</v>
      </c>
      <c r="CD552" s="160"/>
      <c r="CH552" s="160"/>
      <c r="CV552" s="110"/>
      <c r="CW552" s="109" t="s">
        <v>1753</v>
      </c>
      <c r="CZ552" s="110"/>
    </row>
    <row r="553" spans="1:105" s="109" customFormat="1" ht="16" customHeight="1">
      <c r="A553" s="109" t="s">
        <v>2327</v>
      </c>
      <c r="K553" s="171"/>
      <c r="L553" s="110"/>
      <c r="N553" s="131"/>
      <c r="Z553" s="110"/>
      <c r="AE553" s="169"/>
      <c r="AI553" s="110"/>
      <c r="AJ553" s="109" t="s">
        <v>27</v>
      </c>
      <c r="AK553" s="109" t="s">
        <v>1725</v>
      </c>
      <c r="AL553" s="109">
        <v>3</v>
      </c>
      <c r="AM553" s="109" t="s">
        <v>431</v>
      </c>
      <c r="AN553" s="109" t="s">
        <v>1722</v>
      </c>
      <c r="AO553" s="109" t="s">
        <v>1731</v>
      </c>
      <c r="AP553" s="170" t="s">
        <v>1732</v>
      </c>
      <c r="AQ553" s="109" t="s">
        <v>24</v>
      </c>
      <c r="AR553" s="109" t="s">
        <v>23</v>
      </c>
      <c r="AS553" s="109" t="s">
        <v>1730</v>
      </c>
      <c r="AT553" s="109" t="s">
        <v>22</v>
      </c>
      <c r="AU553" s="172" t="s">
        <v>22</v>
      </c>
      <c r="AV553" s="176" t="s">
        <v>22</v>
      </c>
      <c r="AW553" s="109" t="s">
        <v>22</v>
      </c>
      <c r="AX553" s="109">
        <v>20</v>
      </c>
      <c r="AY553" s="58" t="s">
        <v>1733</v>
      </c>
      <c r="AZ553" s="109" t="str">
        <f t="shared" ref="AZ553" si="688">LEFT(AY553,FIND(" ", AY553)-1)</f>
        <v>84</v>
      </c>
      <c r="BA553" s="109" t="str">
        <f t="shared" ref="BA553" si="689">MID(LEFT(AY553,FIND("–",AY553)-1),FIND("(",AY553)+1,LEN(AY553))</f>
        <v>22</v>
      </c>
      <c r="BB553" s="109" t="str">
        <f t="shared" ref="BB553" si="690">MID(LEFT(AY553,FIND(")",AY553)-1),FIND("–",AY553)+1,LEN(AY553))</f>
        <v>178</v>
      </c>
      <c r="BC553" s="109">
        <v>19</v>
      </c>
      <c r="BD553" s="58" t="s">
        <v>1735</v>
      </c>
      <c r="BE553" s="109" t="str">
        <f t="shared" si="682"/>
        <v>41,927</v>
      </c>
      <c r="BF553" s="109" t="str">
        <f t="shared" si="683"/>
        <v>21,197</v>
      </c>
      <c r="BG553" s="109" t="str">
        <f t="shared" si="684"/>
        <v>85,118</v>
      </c>
      <c r="BH553" s="109" t="s">
        <v>22</v>
      </c>
      <c r="BI553" s="110" t="s">
        <v>22</v>
      </c>
      <c r="CD553" s="160"/>
      <c r="CH553" s="160"/>
      <c r="CV553" s="110"/>
      <c r="CW553" s="109" t="s">
        <v>1755</v>
      </c>
      <c r="CZ553" s="110"/>
    </row>
    <row r="554" spans="1:105" s="109" customFormat="1" ht="16" customHeight="1">
      <c r="A554" s="109" t="s">
        <v>2327</v>
      </c>
      <c r="K554" s="171"/>
      <c r="L554" s="110"/>
      <c r="N554" s="131"/>
      <c r="Z554" s="110"/>
      <c r="AE554" s="169"/>
      <c r="AI554" s="110"/>
      <c r="AJ554" s="109" t="s">
        <v>27</v>
      </c>
      <c r="AK554" s="109" t="s">
        <v>1726</v>
      </c>
      <c r="AL554" s="109">
        <v>4</v>
      </c>
      <c r="AM554" s="109" t="s">
        <v>431</v>
      </c>
      <c r="AN554" s="109" t="s">
        <v>1722</v>
      </c>
      <c r="AO554" s="109" t="s">
        <v>1731</v>
      </c>
      <c r="AP554" s="170" t="s">
        <v>1732</v>
      </c>
      <c r="AQ554" s="109" t="s">
        <v>24</v>
      </c>
      <c r="AR554" s="109" t="s">
        <v>23</v>
      </c>
      <c r="AS554" s="109" t="s">
        <v>1730</v>
      </c>
      <c r="AT554" s="109" t="s">
        <v>22</v>
      </c>
      <c r="AU554" s="172" t="s">
        <v>22</v>
      </c>
      <c r="AV554" s="176" t="s">
        <v>22</v>
      </c>
      <c r="AW554" s="109" t="s">
        <v>22</v>
      </c>
      <c r="AX554" s="109">
        <v>32</v>
      </c>
      <c r="AY554" s="58" t="s">
        <v>1734</v>
      </c>
      <c r="AZ554" s="109" t="str">
        <f t="shared" ref="AZ554:AZ557" si="691">LEFT(AY554,FIND(" ", AY554)-1)</f>
        <v>45</v>
      </c>
      <c r="BA554" s="109" t="str">
        <f t="shared" ref="BA554:BA557" si="692">MID(LEFT(AY554,FIND("–",AY554)-1),FIND("(",AY554)+1,LEN(AY554))</f>
        <v>31</v>
      </c>
      <c r="BB554" s="109" t="str">
        <f t="shared" ref="BB554:BB557" si="693">MID(LEFT(AY554,FIND(")",AY554)-1),FIND("–",AY554)+1,LEN(AY554))</f>
        <v>87</v>
      </c>
      <c r="BC554" s="109">
        <v>31</v>
      </c>
      <c r="BD554" s="58" t="s">
        <v>1736</v>
      </c>
      <c r="BE554" s="109" t="str">
        <f t="shared" si="682"/>
        <v>17,965</v>
      </c>
      <c r="BF554" s="109" t="str">
        <f t="shared" si="683"/>
        <v>11,238</v>
      </c>
      <c r="BG554" s="109" t="str">
        <f t="shared" si="684"/>
        <v>47,038</v>
      </c>
      <c r="BH554" s="109" t="s">
        <v>22</v>
      </c>
      <c r="BI554" s="110" t="s">
        <v>22</v>
      </c>
      <c r="CD554" s="160"/>
      <c r="CH554" s="160"/>
      <c r="CV554" s="110"/>
      <c r="CW554" s="109" t="s">
        <v>1756</v>
      </c>
      <c r="CZ554" s="110"/>
    </row>
    <row r="555" spans="1:105" s="109" customFormat="1">
      <c r="A555" s="109" t="s">
        <v>2327</v>
      </c>
      <c r="K555" s="171"/>
      <c r="L555" s="110"/>
      <c r="N555" s="131"/>
      <c r="Z555" s="110"/>
      <c r="AE555" s="110"/>
      <c r="AI555" s="110"/>
      <c r="AJ555" s="109" t="s">
        <v>27</v>
      </c>
      <c r="AK555" s="109" t="s">
        <v>1724</v>
      </c>
      <c r="AL555" s="109">
        <v>1</v>
      </c>
      <c r="AM555" s="170" t="s">
        <v>344</v>
      </c>
      <c r="AN555" s="109" t="s">
        <v>1761</v>
      </c>
      <c r="AO555" s="109" t="s">
        <v>1742</v>
      </c>
      <c r="AP555" s="170" t="s">
        <v>87</v>
      </c>
      <c r="AQ555" s="109" t="s">
        <v>23</v>
      </c>
      <c r="AR555" s="109" t="s">
        <v>23</v>
      </c>
      <c r="AS555" s="109" t="s">
        <v>1723</v>
      </c>
      <c r="AT555" s="109" t="s">
        <v>22</v>
      </c>
      <c r="AU555" s="172" t="s">
        <v>22</v>
      </c>
      <c r="AV555" s="176" t="s">
        <v>22</v>
      </c>
      <c r="AW555" s="109" t="s">
        <v>22</v>
      </c>
      <c r="AX555" s="109">
        <v>10</v>
      </c>
      <c r="AY555" s="58" t="s">
        <v>480</v>
      </c>
      <c r="AZ555" s="109" t="str">
        <f t="shared" si="691"/>
        <v>5</v>
      </c>
      <c r="BA555" s="109" t="str">
        <f t="shared" si="692"/>
        <v>5</v>
      </c>
      <c r="BB555" s="109" t="str">
        <f t="shared" si="693"/>
        <v>5</v>
      </c>
      <c r="BC555" s="109">
        <v>10</v>
      </c>
      <c r="BD555" s="58" t="s">
        <v>480</v>
      </c>
      <c r="BE555" s="109" t="str">
        <f t="shared" si="682"/>
        <v>5</v>
      </c>
      <c r="BF555" s="109" t="str">
        <f t="shared" si="683"/>
        <v>5</v>
      </c>
      <c r="BG555" s="109" t="str">
        <f t="shared" si="684"/>
        <v>5</v>
      </c>
      <c r="BH555" s="109" t="s">
        <v>22</v>
      </c>
      <c r="BI555" s="110" t="s">
        <v>22</v>
      </c>
      <c r="CD555" s="160"/>
      <c r="CH555" s="160"/>
      <c r="CV555" s="110"/>
      <c r="CZ555" s="110"/>
    </row>
    <row r="556" spans="1:105" s="109" customFormat="1">
      <c r="A556" s="109" t="s">
        <v>2327</v>
      </c>
      <c r="K556" s="171"/>
      <c r="L556" s="110"/>
      <c r="N556" s="131"/>
      <c r="Z556" s="110"/>
      <c r="AE556" s="169"/>
      <c r="AI556" s="110"/>
      <c r="AJ556" s="109" t="s">
        <v>27</v>
      </c>
      <c r="AK556" s="109" t="s">
        <v>1727</v>
      </c>
      <c r="AL556" s="109">
        <v>2</v>
      </c>
      <c r="AM556" s="170" t="s">
        <v>344</v>
      </c>
      <c r="AN556" s="109" t="s">
        <v>1761</v>
      </c>
      <c r="AO556" s="109" t="s">
        <v>1742</v>
      </c>
      <c r="AP556" s="170" t="s">
        <v>87</v>
      </c>
      <c r="AQ556" s="109" t="s">
        <v>23</v>
      </c>
      <c r="AR556" s="109" t="s">
        <v>23</v>
      </c>
      <c r="AS556" s="109" t="s">
        <v>1723</v>
      </c>
      <c r="AT556" s="109" t="s">
        <v>22</v>
      </c>
      <c r="AU556" s="172" t="s">
        <v>22</v>
      </c>
      <c r="AV556" s="176" t="s">
        <v>22</v>
      </c>
      <c r="AW556" s="109" t="s">
        <v>22</v>
      </c>
      <c r="AX556" s="109">
        <v>10</v>
      </c>
      <c r="AY556" s="58" t="s">
        <v>480</v>
      </c>
      <c r="AZ556" s="109" t="str">
        <f t="shared" si="691"/>
        <v>5</v>
      </c>
      <c r="BA556" s="109" t="str">
        <f t="shared" si="692"/>
        <v>5</v>
      </c>
      <c r="BB556" s="109" t="str">
        <f t="shared" si="693"/>
        <v>5</v>
      </c>
      <c r="BC556" s="109">
        <v>10</v>
      </c>
      <c r="BD556" s="58" t="s">
        <v>1751</v>
      </c>
      <c r="BE556" s="109" t="str">
        <f t="shared" si="682"/>
        <v>274</v>
      </c>
      <c r="BF556" s="109" t="str">
        <f t="shared" si="683"/>
        <v>232</v>
      </c>
      <c r="BG556" s="109" t="str">
        <f t="shared" si="684"/>
        <v>542</v>
      </c>
      <c r="BH556" s="109" t="s">
        <v>22</v>
      </c>
      <c r="BI556" s="110" t="s">
        <v>22</v>
      </c>
      <c r="CD556" s="160"/>
      <c r="CH556" s="160"/>
      <c r="CV556" s="110"/>
      <c r="CZ556" s="110"/>
    </row>
    <row r="557" spans="1:105" s="109" customFormat="1">
      <c r="A557" s="109" t="s">
        <v>2327</v>
      </c>
      <c r="K557" s="171"/>
      <c r="L557" s="110"/>
      <c r="N557" s="131"/>
      <c r="Z557" s="110"/>
      <c r="AE557" s="169"/>
      <c r="AI557" s="110"/>
      <c r="AJ557" s="109" t="s">
        <v>27</v>
      </c>
      <c r="AK557" s="109" t="s">
        <v>1725</v>
      </c>
      <c r="AL557" s="109">
        <v>3</v>
      </c>
      <c r="AM557" s="170" t="s">
        <v>344</v>
      </c>
      <c r="AN557" s="109" t="s">
        <v>1761</v>
      </c>
      <c r="AO557" s="109" t="s">
        <v>1742</v>
      </c>
      <c r="AP557" s="170" t="s">
        <v>87</v>
      </c>
      <c r="AQ557" s="109" t="s">
        <v>23</v>
      </c>
      <c r="AR557" s="109" t="s">
        <v>23</v>
      </c>
      <c r="AS557" s="109" t="s">
        <v>1723</v>
      </c>
      <c r="AT557" s="109" t="s">
        <v>22</v>
      </c>
      <c r="AU557" s="172" t="s">
        <v>22</v>
      </c>
      <c r="AV557" s="176" t="s">
        <v>22</v>
      </c>
      <c r="AW557" s="109" t="s">
        <v>22</v>
      </c>
      <c r="AX557" s="109">
        <v>19</v>
      </c>
      <c r="AY557" s="58" t="s">
        <v>480</v>
      </c>
      <c r="AZ557" s="109" t="str">
        <f t="shared" si="691"/>
        <v>5</v>
      </c>
      <c r="BA557" s="109" t="str">
        <f t="shared" si="692"/>
        <v>5</v>
      </c>
      <c r="BB557" s="109" t="str">
        <f t="shared" si="693"/>
        <v>5</v>
      </c>
      <c r="BC557" s="109">
        <v>19</v>
      </c>
      <c r="BD557" s="58" t="s">
        <v>1737</v>
      </c>
      <c r="BE557" s="109" t="str">
        <f t="shared" si="682"/>
        <v>395</v>
      </c>
      <c r="BF557" s="109" t="str">
        <f t="shared" si="683"/>
        <v>259</v>
      </c>
      <c r="BG557" s="109" t="str">
        <f t="shared" si="684"/>
        <v>640</v>
      </c>
      <c r="BH557" s="109" t="s">
        <v>22</v>
      </c>
      <c r="BI557" s="110" t="s">
        <v>22</v>
      </c>
      <c r="CD557" s="160"/>
      <c r="CH557" s="160"/>
      <c r="CV557" s="110"/>
      <c r="CZ557" s="110"/>
    </row>
    <row r="558" spans="1:105" s="109" customFormat="1">
      <c r="A558" s="109" t="s">
        <v>2327</v>
      </c>
      <c r="K558" s="171"/>
      <c r="L558" s="110"/>
      <c r="N558" s="131"/>
      <c r="Z558" s="110"/>
      <c r="AE558" s="169"/>
      <c r="AI558" s="110"/>
      <c r="AJ558" s="109" t="s">
        <v>27</v>
      </c>
      <c r="AK558" s="109" t="s">
        <v>1726</v>
      </c>
      <c r="AL558" s="109">
        <v>4</v>
      </c>
      <c r="AM558" s="170" t="s">
        <v>344</v>
      </c>
      <c r="AN558" s="109" t="s">
        <v>1761</v>
      </c>
      <c r="AO558" s="109" t="s">
        <v>1742</v>
      </c>
      <c r="AP558" s="170" t="s">
        <v>87</v>
      </c>
      <c r="AQ558" s="109" t="s">
        <v>23</v>
      </c>
      <c r="AR558" s="109" t="s">
        <v>23</v>
      </c>
      <c r="AS558" s="109" t="s">
        <v>1723</v>
      </c>
      <c r="AT558" s="109" t="s">
        <v>22</v>
      </c>
      <c r="AU558" s="172" t="s">
        <v>22</v>
      </c>
      <c r="AV558" s="176" t="s">
        <v>22</v>
      </c>
      <c r="AW558" s="109" t="s">
        <v>22</v>
      </c>
      <c r="AX558" s="109">
        <v>24</v>
      </c>
      <c r="AY558" s="58" t="s">
        <v>480</v>
      </c>
      <c r="AZ558" s="109" t="str">
        <f t="shared" ref="AZ558:AZ560" si="694">LEFT(AY558,FIND(" ", AY558)-1)</f>
        <v>5</v>
      </c>
      <c r="BA558" s="109" t="str">
        <f t="shared" ref="BA558:BA560" si="695">MID(LEFT(AY558,FIND("–",AY558)-1),FIND("(",AY558)+1,LEN(AY558))</f>
        <v>5</v>
      </c>
      <c r="BB558" s="109" t="str">
        <f t="shared" ref="BB558:BB560" si="696">MID(LEFT(AY558,FIND(")",AY558)-1),FIND("–",AY558)+1,LEN(AY558))</f>
        <v>5</v>
      </c>
      <c r="BC558" s="109">
        <v>24</v>
      </c>
      <c r="BD558" s="58" t="s">
        <v>1738</v>
      </c>
      <c r="BE558" s="109" t="str">
        <f t="shared" si="682"/>
        <v>170</v>
      </c>
      <c r="BF558" s="109" t="str">
        <f t="shared" si="683"/>
        <v>226</v>
      </c>
      <c r="BG558" s="109" t="str">
        <f t="shared" si="684"/>
        <v>368</v>
      </c>
      <c r="BH558" s="109" t="s">
        <v>22</v>
      </c>
      <c r="BI558" s="110" t="s">
        <v>22</v>
      </c>
      <c r="CD558" s="160"/>
      <c r="CH558" s="160"/>
      <c r="CV558" s="110"/>
      <c r="CZ558" s="110"/>
    </row>
    <row r="559" spans="1:105" s="109" customFormat="1">
      <c r="A559" s="109" t="s">
        <v>2327</v>
      </c>
      <c r="K559" s="171"/>
      <c r="L559" s="110"/>
      <c r="N559" s="131"/>
      <c r="Z559" s="110"/>
      <c r="AE559" s="169"/>
      <c r="AI559" s="110"/>
      <c r="AJ559" s="109" t="s">
        <v>27</v>
      </c>
      <c r="AK559" s="109" t="s">
        <v>1727</v>
      </c>
      <c r="AL559" s="109">
        <v>1</v>
      </c>
      <c r="AM559" s="109" t="s">
        <v>55</v>
      </c>
      <c r="AN559" s="11" t="s">
        <v>1762</v>
      </c>
      <c r="AO559" s="109" t="s">
        <v>1741</v>
      </c>
      <c r="AP559" s="170" t="s">
        <v>87</v>
      </c>
      <c r="AQ559" s="109" t="s">
        <v>23</v>
      </c>
      <c r="AR559" s="109" t="s">
        <v>23</v>
      </c>
      <c r="AS559" s="109" t="s">
        <v>1723</v>
      </c>
      <c r="AT559" s="109" t="s">
        <v>22</v>
      </c>
      <c r="AU559" s="172" t="s">
        <v>22</v>
      </c>
      <c r="AV559" s="176" t="s">
        <v>22</v>
      </c>
      <c r="AW559" s="109" t="s">
        <v>22</v>
      </c>
      <c r="AX559" s="109">
        <v>10</v>
      </c>
      <c r="AY559" s="58" t="s">
        <v>81</v>
      </c>
      <c r="AZ559" s="109" t="str">
        <f t="shared" si="694"/>
        <v>40</v>
      </c>
      <c r="BA559" s="109" t="str">
        <f t="shared" si="695"/>
        <v>40</v>
      </c>
      <c r="BB559" s="109" t="str">
        <f t="shared" si="696"/>
        <v>40</v>
      </c>
      <c r="BC559" s="109">
        <v>9</v>
      </c>
      <c r="BD559" s="58" t="s">
        <v>1752</v>
      </c>
      <c r="BE559" s="109" t="str">
        <f t="shared" si="682"/>
        <v>451</v>
      </c>
      <c r="BF559" s="109" t="str">
        <f t="shared" si="683"/>
        <v>212</v>
      </c>
      <c r="BG559" s="109" t="str">
        <f t="shared" si="684"/>
        <v>627</v>
      </c>
      <c r="BH559" s="109" t="s">
        <v>22</v>
      </c>
      <c r="BI559" s="110" t="s">
        <v>22</v>
      </c>
      <c r="CD559" s="160"/>
      <c r="CH559" s="160"/>
      <c r="CV559" s="110"/>
      <c r="CZ559" s="110"/>
    </row>
    <row r="560" spans="1:105" s="109" customFormat="1">
      <c r="A560" s="109" t="s">
        <v>2327</v>
      </c>
      <c r="K560" s="171"/>
      <c r="L560" s="110"/>
      <c r="N560" s="131"/>
      <c r="Z560" s="110"/>
      <c r="AE560" s="169"/>
      <c r="AI560" s="110"/>
      <c r="AJ560" s="109" t="s">
        <v>27</v>
      </c>
      <c r="AK560" s="109" t="s">
        <v>1725</v>
      </c>
      <c r="AL560" s="109">
        <v>2</v>
      </c>
      <c r="AM560" s="109" t="s">
        <v>55</v>
      </c>
      <c r="AN560" s="11" t="s">
        <v>1762</v>
      </c>
      <c r="AO560" s="109" t="s">
        <v>1741</v>
      </c>
      <c r="AP560" s="170" t="s">
        <v>87</v>
      </c>
      <c r="AQ560" s="109" t="s">
        <v>23</v>
      </c>
      <c r="AR560" s="109" t="s">
        <v>23</v>
      </c>
      <c r="AS560" s="109" t="s">
        <v>1723</v>
      </c>
      <c r="AT560" s="109" t="s">
        <v>22</v>
      </c>
      <c r="AU560" s="172" t="s">
        <v>22</v>
      </c>
      <c r="AV560" s="176" t="s">
        <v>22</v>
      </c>
      <c r="AW560" s="109" t="s">
        <v>22</v>
      </c>
      <c r="AX560" s="109">
        <v>20</v>
      </c>
      <c r="AY560" s="58" t="s">
        <v>81</v>
      </c>
      <c r="AZ560" s="109" t="str">
        <f t="shared" si="694"/>
        <v>40</v>
      </c>
      <c r="BA560" s="109" t="str">
        <f t="shared" si="695"/>
        <v>40</v>
      </c>
      <c r="BB560" s="109" t="str">
        <f t="shared" si="696"/>
        <v>40</v>
      </c>
      <c r="BC560" s="109">
        <v>19</v>
      </c>
      <c r="BD560" s="58" t="s">
        <v>1739</v>
      </c>
      <c r="BE560" s="109" t="str">
        <f t="shared" si="682"/>
        <v>424</v>
      </c>
      <c r="BF560" s="109" t="str">
        <f t="shared" si="683"/>
        <v>229</v>
      </c>
      <c r="BG560" s="109" t="str">
        <f t="shared" si="684"/>
        <v>915</v>
      </c>
      <c r="BH560" s="109" t="s">
        <v>22</v>
      </c>
      <c r="BI560" s="110" t="s">
        <v>22</v>
      </c>
      <c r="CD560" s="160"/>
      <c r="CH560" s="160"/>
      <c r="CV560" s="110"/>
      <c r="CZ560" s="110"/>
    </row>
    <row r="561" spans="1:105" s="109" customFormat="1">
      <c r="A561" s="109" t="s">
        <v>2327</v>
      </c>
      <c r="K561" s="171"/>
      <c r="L561" s="110"/>
      <c r="N561" s="131"/>
      <c r="Z561" s="110"/>
      <c r="AE561" s="169"/>
      <c r="AI561" s="110"/>
      <c r="AJ561" s="109" t="s">
        <v>27</v>
      </c>
      <c r="AK561" s="109" t="s">
        <v>1726</v>
      </c>
      <c r="AL561" s="109">
        <v>3</v>
      </c>
      <c r="AM561" s="109" t="s">
        <v>55</v>
      </c>
      <c r="AN561" s="11" t="s">
        <v>1762</v>
      </c>
      <c r="AO561" s="109" t="s">
        <v>1741</v>
      </c>
      <c r="AP561" s="170" t="s">
        <v>87</v>
      </c>
      <c r="AQ561" s="109" t="s">
        <v>23</v>
      </c>
      <c r="AR561" s="109" t="s">
        <v>23</v>
      </c>
      <c r="AS561" s="109" t="s">
        <v>1723</v>
      </c>
      <c r="AT561" s="109" t="s">
        <v>22</v>
      </c>
      <c r="AU561" s="172" t="s">
        <v>22</v>
      </c>
      <c r="AV561" s="176" t="s">
        <v>22</v>
      </c>
      <c r="AW561" s="109" t="s">
        <v>22</v>
      </c>
      <c r="AX561" s="109">
        <v>32</v>
      </c>
      <c r="AY561" s="58" t="s">
        <v>81</v>
      </c>
      <c r="AZ561" s="109" t="str">
        <f t="shared" ref="AZ561:AZ562" si="697">LEFT(AY561,FIND(" ", AY561)-1)</f>
        <v>40</v>
      </c>
      <c r="BA561" s="109" t="str">
        <f t="shared" ref="BA561:BA562" si="698">MID(LEFT(AY561,FIND("–",AY561)-1),FIND("(",AY561)+1,LEN(AY561))</f>
        <v>40</v>
      </c>
      <c r="BB561" s="109" t="str">
        <f t="shared" ref="BB561:BB562" si="699">MID(LEFT(AY561,FIND(")",AY561)-1),FIND("–",AY561)+1,LEN(AY561))</f>
        <v>40</v>
      </c>
      <c r="BC561" s="109">
        <v>29</v>
      </c>
      <c r="BD561" s="58" t="s">
        <v>1740</v>
      </c>
      <c r="BE561" s="109" t="str">
        <f t="shared" si="682"/>
        <v>253</v>
      </c>
      <c r="BF561" s="109" t="str">
        <f t="shared" si="683"/>
        <v>100</v>
      </c>
      <c r="BG561" s="109" t="str">
        <f t="shared" si="684"/>
        <v>391</v>
      </c>
      <c r="BH561" s="109" t="s">
        <v>22</v>
      </c>
      <c r="BI561" s="110" t="s">
        <v>22</v>
      </c>
      <c r="CD561" s="160"/>
      <c r="CH561" s="160"/>
      <c r="CV561" s="110"/>
      <c r="CZ561" s="110"/>
    </row>
    <row r="562" spans="1:105" s="109" customFormat="1">
      <c r="A562" s="109" t="s">
        <v>2327</v>
      </c>
      <c r="K562" s="171"/>
      <c r="L562" s="110"/>
      <c r="N562" s="131"/>
      <c r="Z562" s="110"/>
      <c r="AE562" s="169"/>
      <c r="AI562" s="110"/>
      <c r="AJ562" s="109" t="s">
        <v>60</v>
      </c>
      <c r="AK562" s="109" t="s">
        <v>1724</v>
      </c>
      <c r="AL562" s="109">
        <v>1</v>
      </c>
      <c r="AM562" s="170" t="s">
        <v>551</v>
      </c>
      <c r="AN562" s="170" t="s">
        <v>597</v>
      </c>
      <c r="AO562" s="109" t="s">
        <v>152</v>
      </c>
      <c r="AP562" s="109" t="s">
        <v>959</v>
      </c>
      <c r="AQ562" s="109" t="s">
        <v>24</v>
      </c>
      <c r="AR562" s="109" t="s">
        <v>24</v>
      </c>
      <c r="AS562" s="109" t="s">
        <v>1730</v>
      </c>
      <c r="AT562" s="109" t="s">
        <v>22</v>
      </c>
      <c r="AU562" s="172" t="s">
        <v>22</v>
      </c>
      <c r="AV562" s="176" t="s">
        <v>22</v>
      </c>
      <c r="AW562" s="109" t="s">
        <v>22</v>
      </c>
      <c r="AX562" s="109">
        <v>79</v>
      </c>
      <c r="AY562" s="15" t="s">
        <v>1747</v>
      </c>
      <c r="AZ562" s="109" t="str">
        <f t="shared" si="697"/>
        <v>64</v>
      </c>
      <c r="BA562" s="109" t="str">
        <f t="shared" si="698"/>
        <v>48</v>
      </c>
      <c r="BB562" s="109" t="str">
        <f t="shared" si="699"/>
        <v>131</v>
      </c>
      <c r="BC562" s="109">
        <v>10</v>
      </c>
      <c r="BD562" s="15" t="s">
        <v>1749</v>
      </c>
      <c r="BE562" s="109" t="str">
        <f t="shared" si="682"/>
        <v>73</v>
      </c>
      <c r="BF562" s="109" t="str">
        <f t="shared" si="683"/>
        <v>63</v>
      </c>
      <c r="BG562" s="109" t="str">
        <f t="shared" si="684"/>
        <v>134</v>
      </c>
      <c r="BH562" s="109" t="s">
        <v>22</v>
      </c>
      <c r="BI562" s="110" t="s">
        <v>22</v>
      </c>
      <c r="CD562" s="160"/>
      <c r="CH562" s="160"/>
      <c r="CV562" s="110"/>
      <c r="CZ562" s="110"/>
    </row>
    <row r="563" spans="1:105" s="109" customFormat="1">
      <c r="A563" s="109" t="s">
        <v>2327</v>
      </c>
      <c r="K563" s="171"/>
      <c r="L563" s="110"/>
      <c r="N563" s="131"/>
      <c r="Z563" s="110"/>
      <c r="AE563" s="169"/>
      <c r="AI563" s="110"/>
      <c r="AJ563" s="109" t="s">
        <v>60</v>
      </c>
      <c r="AK563" s="109" t="s">
        <v>1727</v>
      </c>
      <c r="AL563" s="109">
        <v>2</v>
      </c>
      <c r="AM563" s="170" t="s">
        <v>551</v>
      </c>
      <c r="AN563" s="170" t="s">
        <v>597</v>
      </c>
      <c r="AO563" s="109" t="s">
        <v>152</v>
      </c>
      <c r="AP563" s="109" t="s">
        <v>959</v>
      </c>
      <c r="AQ563" s="109" t="s">
        <v>24</v>
      </c>
      <c r="AR563" s="109" t="s">
        <v>24</v>
      </c>
      <c r="AS563" s="109" t="s">
        <v>1730</v>
      </c>
      <c r="AT563" s="109" t="s">
        <v>22</v>
      </c>
      <c r="AU563" s="172" t="s">
        <v>22</v>
      </c>
      <c r="AV563" s="176" t="s">
        <v>22</v>
      </c>
      <c r="AW563" s="109" t="s">
        <v>22</v>
      </c>
      <c r="AX563" s="109" t="s">
        <v>960</v>
      </c>
      <c r="AY563" s="15" t="s">
        <v>1748</v>
      </c>
      <c r="AZ563" s="109" t="str">
        <f t="shared" ref="AZ563:AZ565" si="700">LEFT(AY563,FIND(" ", AY563)-1)</f>
        <v>106</v>
      </c>
      <c r="BA563" s="109" t="str">
        <f t="shared" ref="BA563:BA565" si="701">MID(LEFT(AY563,FIND("–",AY563)-1),FIND("(",AY563)+1,LEN(AY563))</f>
        <v>89</v>
      </c>
      <c r="BB563" s="109" t="str">
        <f t="shared" ref="BB563:BB565" si="702">MID(LEFT(AY563,FIND(")",AY563)-1),FIND("–",AY563)+1,LEN(AY563))</f>
        <v>146</v>
      </c>
      <c r="BC563" s="109" t="s">
        <v>960</v>
      </c>
      <c r="BD563" s="15" t="s">
        <v>1750</v>
      </c>
      <c r="BE563" s="109" t="str">
        <f t="shared" si="682"/>
        <v>608</v>
      </c>
      <c r="BF563" s="109" t="str">
        <f t="shared" si="683"/>
        <v>438</v>
      </c>
      <c r="BG563" s="109" t="str">
        <f t="shared" si="684"/>
        <v>666</v>
      </c>
      <c r="BH563" s="109" t="s">
        <v>22</v>
      </c>
      <c r="BI563" s="110" t="s">
        <v>22</v>
      </c>
      <c r="CD563" s="160"/>
      <c r="CH563" s="160"/>
      <c r="CV563" s="110"/>
      <c r="CZ563" s="110"/>
    </row>
    <row r="564" spans="1:105" s="109" customFormat="1">
      <c r="A564" s="109" t="s">
        <v>2327</v>
      </c>
      <c r="K564" s="171"/>
      <c r="L564" s="110"/>
      <c r="N564" s="131"/>
      <c r="Z564" s="110"/>
      <c r="AE564" s="169"/>
      <c r="AI564" s="110"/>
      <c r="AJ564" s="109" t="s">
        <v>60</v>
      </c>
      <c r="AK564" s="109" t="s">
        <v>1725</v>
      </c>
      <c r="AL564" s="109">
        <v>3</v>
      </c>
      <c r="AM564" s="170" t="s">
        <v>551</v>
      </c>
      <c r="AN564" s="170" t="s">
        <v>597</v>
      </c>
      <c r="AO564" s="109" t="s">
        <v>152</v>
      </c>
      <c r="AP564" s="109" t="s">
        <v>959</v>
      </c>
      <c r="AQ564" s="109" t="s">
        <v>24</v>
      </c>
      <c r="AR564" s="109" t="s">
        <v>24</v>
      </c>
      <c r="AS564" s="109" t="s">
        <v>1730</v>
      </c>
      <c r="AT564" s="109" t="s">
        <v>22</v>
      </c>
      <c r="AU564" s="172" t="s">
        <v>22</v>
      </c>
      <c r="AV564" s="176" t="s">
        <v>22</v>
      </c>
      <c r="AW564" s="109" t="s">
        <v>22</v>
      </c>
      <c r="AX564" s="109">
        <v>4</v>
      </c>
      <c r="AY564" s="58" t="s">
        <v>1743</v>
      </c>
      <c r="AZ564" s="109" t="str">
        <f t="shared" si="700"/>
        <v>51</v>
      </c>
      <c r="BA564" s="109" t="str">
        <f t="shared" si="701"/>
        <v>48</v>
      </c>
      <c r="BB564" s="109" t="str">
        <f t="shared" si="702"/>
        <v>75</v>
      </c>
      <c r="BC564" s="109">
        <v>19</v>
      </c>
      <c r="BD564" s="58" t="s">
        <v>1745</v>
      </c>
      <c r="BE564" s="109" t="str">
        <f t="shared" si="682"/>
        <v>475</v>
      </c>
      <c r="BF564" s="109" t="str">
        <f t="shared" si="683"/>
        <v>307</v>
      </c>
      <c r="BG564" s="109" t="str">
        <f t="shared" si="684"/>
        <v>1,062</v>
      </c>
      <c r="BH564" s="109" t="s">
        <v>22</v>
      </c>
      <c r="BI564" s="110" t="s">
        <v>22</v>
      </c>
      <c r="CD564" s="160"/>
      <c r="CH564" s="160"/>
      <c r="CV564" s="110"/>
      <c r="CZ564" s="110"/>
    </row>
    <row r="565" spans="1:105" s="109" customFormat="1">
      <c r="A565" s="109" t="s">
        <v>2327</v>
      </c>
      <c r="K565" s="171"/>
      <c r="L565" s="110"/>
      <c r="N565" s="131"/>
      <c r="Z565" s="110"/>
      <c r="AE565" s="169"/>
      <c r="AI565" s="110"/>
      <c r="AJ565" s="109" t="s">
        <v>60</v>
      </c>
      <c r="AK565" s="109" t="s">
        <v>1726</v>
      </c>
      <c r="AL565" s="109">
        <v>4</v>
      </c>
      <c r="AM565" s="170" t="s">
        <v>551</v>
      </c>
      <c r="AN565" s="170" t="s">
        <v>597</v>
      </c>
      <c r="AO565" s="109" t="s">
        <v>152</v>
      </c>
      <c r="AP565" s="109" t="s">
        <v>959</v>
      </c>
      <c r="AQ565" s="109" t="s">
        <v>24</v>
      </c>
      <c r="AR565" s="109" t="s">
        <v>24</v>
      </c>
      <c r="AS565" s="109" t="s">
        <v>1730</v>
      </c>
      <c r="AT565" s="109" t="s">
        <v>22</v>
      </c>
      <c r="AU565" s="172" t="s">
        <v>22</v>
      </c>
      <c r="AV565" s="176" t="s">
        <v>22</v>
      </c>
      <c r="AW565" s="109" t="s">
        <v>22</v>
      </c>
      <c r="AX565" s="109">
        <v>9</v>
      </c>
      <c r="AY565" s="58" t="s">
        <v>1744</v>
      </c>
      <c r="AZ565" s="109" t="str">
        <f t="shared" si="700"/>
        <v>49</v>
      </c>
      <c r="BA565" s="109" t="str">
        <f t="shared" si="701"/>
        <v>48</v>
      </c>
      <c r="BB565" s="109" t="str">
        <f t="shared" si="702"/>
        <v>63</v>
      </c>
      <c r="BC565" s="109">
        <v>32</v>
      </c>
      <c r="BD565" s="58" t="s">
        <v>1746</v>
      </c>
      <c r="BE565" s="109" t="str">
        <f t="shared" si="682"/>
        <v>487</v>
      </c>
      <c r="BF565" s="109" t="str">
        <f t="shared" si="683"/>
        <v>313</v>
      </c>
      <c r="BG565" s="109" t="str">
        <f t="shared" si="684"/>
        <v>744</v>
      </c>
      <c r="BH565" s="109" t="s">
        <v>22</v>
      </c>
      <c r="BI565" s="110" t="s">
        <v>22</v>
      </c>
      <c r="CD565" s="160"/>
      <c r="CH565" s="160"/>
      <c r="CV565" s="110"/>
      <c r="CZ565" s="110"/>
    </row>
    <row r="566" spans="1:105" s="44" customFormat="1">
      <c r="L566" s="45"/>
      <c r="N566" s="127"/>
      <c r="Z566" s="64"/>
      <c r="AE566" s="45"/>
      <c r="AI566" s="45"/>
      <c r="AU566" s="85"/>
      <c r="BI566" s="45"/>
      <c r="CD566" s="157"/>
      <c r="CH566" s="157"/>
      <c r="CV566" s="45"/>
      <c r="CZ566" s="45"/>
    </row>
    <row r="567" spans="1:105" s="11" customFormat="1" ht="16" customHeight="1">
      <c r="A567" s="11" t="s">
        <v>1160</v>
      </c>
      <c r="B567" s="11" t="s">
        <v>119</v>
      </c>
      <c r="C567" s="11" t="s">
        <v>1676</v>
      </c>
      <c r="D567" s="11" t="s">
        <v>1167</v>
      </c>
      <c r="E567" s="11" t="s">
        <v>11</v>
      </c>
      <c r="F567" s="94" t="s">
        <v>2312</v>
      </c>
      <c r="G567" s="11" t="s">
        <v>1072</v>
      </c>
      <c r="H567" s="16" t="s">
        <v>1073</v>
      </c>
      <c r="I567" s="11" t="s">
        <v>1074</v>
      </c>
      <c r="J567" s="16" t="s">
        <v>1075</v>
      </c>
      <c r="K567" s="11" t="s">
        <v>1076</v>
      </c>
      <c r="L567" s="24">
        <v>44154</v>
      </c>
      <c r="M567" s="11" t="s">
        <v>123</v>
      </c>
      <c r="N567" s="125">
        <v>43981</v>
      </c>
      <c r="O567" s="11" t="s">
        <v>24</v>
      </c>
      <c r="P567" s="11" t="s">
        <v>24</v>
      </c>
      <c r="Q567" s="11" t="s">
        <v>155</v>
      </c>
      <c r="R567" s="11" t="s">
        <v>73</v>
      </c>
      <c r="S567" s="11" t="s">
        <v>48</v>
      </c>
      <c r="T567" s="11" t="s">
        <v>23</v>
      </c>
      <c r="U567" s="11" t="s">
        <v>1273</v>
      </c>
      <c r="V567" s="11">
        <v>560</v>
      </c>
      <c r="W567" s="11" t="s">
        <v>24</v>
      </c>
      <c r="X567" s="11" t="s">
        <v>1166</v>
      </c>
      <c r="Y567" s="11" t="s">
        <v>1077</v>
      </c>
      <c r="Z567" s="25" t="s">
        <v>2021</v>
      </c>
      <c r="AA567" s="11" t="s">
        <v>126</v>
      </c>
      <c r="AB567" s="11" t="s">
        <v>583</v>
      </c>
      <c r="AC567" s="11" t="s">
        <v>127</v>
      </c>
      <c r="AD567" s="11" t="s">
        <v>1323</v>
      </c>
      <c r="AE567" s="36" t="s">
        <v>1329</v>
      </c>
      <c r="AF567" s="11" t="s">
        <v>137</v>
      </c>
      <c r="AG567" s="11" t="s">
        <v>1161</v>
      </c>
      <c r="AH567" s="11" t="s">
        <v>1162</v>
      </c>
      <c r="AI567" s="38" t="s">
        <v>22</v>
      </c>
      <c r="AJ567" s="11" t="s">
        <v>27</v>
      </c>
      <c r="AK567" s="11" t="s">
        <v>1135</v>
      </c>
      <c r="AL567" s="11">
        <v>1</v>
      </c>
      <c r="AM567" s="11" t="s">
        <v>1078</v>
      </c>
      <c r="AN567" s="11" t="s">
        <v>44</v>
      </c>
      <c r="AO567" s="17" t="s">
        <v>78</v>
      </c>
      <c r="AP567" s="17" t="s">
        <v>948</v>
      </c>
      <c r="AQ567" s="11" t="s">
        <v>23</v>
      </c>
      <c r="AR567" s="11" t="s">
        <v>23</v>
      </c>
      <c r="AS567" s="11" t="s">
        <v>1163</v>
      </c>
      <c r="AT567" s="11" t="s">
        <v>22</v>
      </c>
      <c r="AU567" s="84" t="s">
        <v>22</v>
      </c>
      <c r="AV567" s="30" t="s">
        <v>22</v>
      </c>
      <c r="AW567" s="11" t="s">
        <v>22</v>
      </c>
      <c r="AX567" s="11">
        <v>49</v>
      </c>
      <c r="AY567" s="58" t="s">
        <v>1119</v>
      </c>
      <c r="AZ567" s="11" t="str">
        <f>LEFT(AY567,FIND(" ", AY567)-1)</f>
        <v>1.34</v>
      </c>
      <c r="BA567" s="11" t="str">
        <f>MID(LEFT(AY567,FIND("–",AY567)-1),FIND("(",AY567)+1,LEN(AY567))</f>
        <v>1.11</v>
      </c>
      <c r="BB567" s="11" t="str">
        <f>MID(LEFT(AY567,FIND(")",AY567)-1),FIND("–",AY567)+1,LEN(AY567))</f>
        <v>1.61</v>
      </c>
      <c r="BC567" s="11">
        <v>49</v>
      </c>
      <c r="BD567" s="58" t="s">
        <v>1120</v>
      </c>
      <c r="BE567" s="11" t="str">
        <f t="shared" ref="BE567:BE573" si="703">LEFT(BD567,FIND(" ", BD567)-1)</f>
        <v>1.65</v>
      </c>
      <c r="BF567" s="11" t="str">
        <f t="shared" ref="BF567:BF573" si="704">MID(LEFT(BD567,FIND("–",BD567)-1),FIND("(",BD567)+1,LEN(BD567))</f>
        <v>1.21</v>
      </c>
      <c r="BG567" s="11" t="str">
        <f t="shared" ref="BG567:BG573" si="705">MID(LEFT(BD567,FIND(")",BD567)-1),FIND("–",BD567)+1,LEN(BD567))</f>
        <v>2.25</v>
      </c>
      <c r="BH567" s="11" t="s">
        <v>22</v>
      </c>
      <c r="BI567" s="25" t="s">
        <v>2791</v>
      </c>
      <c r="BJ567" s="11" t="s">
        <v>26</v>
      </c>
      <c r="BK567" s="11" t="s">
        <v>22</v>
      </c>
      <c r="BL567" s="11" t="s">
        <v>22</v>
      </c>
      <c r="BM567" s="11" t="s">
        <v>22</v>
      </c>
      <c r="BN567" s="11" t="s">
        <v>22</v>
      </c>
      <c r="BO567" s="11" t="s">
        <v>22</v>
      </c>
      <c r="BP567" s="11" t="s">
        <v>22</v>
      </c>
      <c r="BQ567" s="11" t="s">
        <v>22</v>
      </c>
      <c r="BR567" s="11" t="s">
        <v>22</v>
      </c>
      <c r="BS567" s="11" t="s">
        <v>22</v>
      </c>
      <c r="BT567" s="11" t="s">
        <v>22</v>
      </c>
      <c r="BU567" s="11" t="s">
        <v>22</v>
      </c>
      <c r="BV567" s="11" t="s">
        <v>22</v>
      </c>
      <c r="BW567" s="11" t="s">
        <v>22</v>
      </c>
      <c r="BX567" s="11" t="s">
        <v>22</v>
      </c>
      <c r="BY567" s="11" t="s">
        <v>22</v>
      </c>
      <c r="BZ567" s="11" t="s">
        <v>22</v>
      </c>
      <c r="CA567" s="11" t="s">
        <v>22</v>
      </c>
      <c r="CB567" s="11" t="s">
        <v>22</v>
      </c>
      <c r="CC567" s="11" t="s">
        <v>22</v>
      </c>
      <c r="CD567" s="103" t="s">
        <v>22</v>
      </c>
      <c r="CE567" s="94" t="s">
        <v>22</v>
      </c>
      <c r="CF567" s="94" t="s">
        <v>22</v>
      </c>
      <c r="CG567" s="94" t="s">
        <v>22</v>
      </c>
      <c r="CH567" s="155" t="s">
        <v>26</v>
      </c>
      <c r="CI567" s="94" t="s">
        <v>22</v>
      </c>
      <c r="CJ567" s="94" t="s">
        <v>22</v>
      </c>
      <c r="CK567" s="94" t="s">
        <v>22</v>
      </c>
      <c r="CL567" s="94" t="s">
        <v>22</v>
      </c>
      <c r="CM567" s="94" t="s">
        <v>22</v>
      </c>
      <c r="CN567" s="94" t="s">
        <v>22</v>
      </c>
      <c r="CO567" s="94" t="s">
        <v>22</v>
      </c>
      <c r="CP567" s="94" t="s">
        <v>22</v>
      </c>
      <c r="CQ567" s="94" t="s">
        <v>22</v>
      </c>
      <c r="CR567" s="94" t="s">
        <v>22</v>
      </c>
      <c r="CS567" s="94" t="s">
        <v>22</v>
      </c>
      <c r="CT567" s="94" t="s">
        <v>22</v>
      </c>
      <c r="CU567" s="94" t="s">
        <v>22</v>
      </c>
      <c r="CV567" s="98" t="s">
        <v>22</v>
      </c>
      <c r="CW567" s="11" t="s">
        <v>1156</v>
      </c>
      <c r="CX567" s="11" t="s">
        <v>22</v>
      </c>
      <c r="CY567" s="11" t="s">
        <v>1157</v>
      </c>
      <c r="CZ567" s="98" t="s">
        <v>24</v>
      </c>
      <c r="DA567" s="11" t="s">
        <v>68</v>
      </c>
    </row>
    <row r="568" spans="1:105" s="11" customFormat="1" ht="16" customHeight="1">
      <c r="A568" s="11" t="s">
        <v>1160</v>
      </c>
      <c r="K568" s="13"/>
      <c r="L568" s="25"/>
      <c r="N568" s="125"/>
      <c r="Z568" s="25"/>
      <c r="AE568" s="36"/>
      <c r="AI568" s="25"/>
      <c r="AJ568" s="11" t="s">
        <v>27</v>
      </c>
      <c r="AK568" s="11" t="s">
        <v>1134</v>
      </c>
      <c r="AL568" s="11">
        <v>2</v>
      </c>
      <c r="AM568" s="11" t="s">
        <v>1078</v>
      </c>
      <c r="AN568" s="11" t="s">
        <v>44</v>
      </c>
      <c r="AO568" s="17" t="s">
        <v>78</v>
      </c>
      <c r="AP568" s="17" t="s">
        <v>948</v>
      </c>
      <c r="AQ568" s="11" t="s">
        <v>23</v>
      </c>
      <c r="AR568" s="11" t="s">
        <v>23</v>
      </c>
      <c r="AS568" s="11" t="s">
        <v>1163</v>
      </c>
      <c r="AT568" s="11" t="s">
        <v>22</v>
      </c>
      <c r="AU568" s="84" t="s">
        <v>22</v>
      </c>
      <c r="AV568" s="30" t="s">
        <v>22</v>
      </c>
      <c r="AW568" s="11" t="s">
        <v>22</v>
      </c>
      <c r="AX568" s="11">
        <v>50</v>
      </c>
      <c r="AY568" s="58" t="s">
        <v>1085</v>
      </c>
      <c r="AZ568" s="11" t="str">
        <f t="shared" ref="AZ568" si="706">LEFT(AY568,FIND(" ", AY568)-1)</f>
        <v>1.41</v>
      </c>
      <c r="BA568" s="11" t="str">
        <f t="shared" ref="BA568" si="707">MID(LEFT(AY568,FIND("–",AY568)-1),FIND("(",AY568)+1,LEN(AY568))</f>
        <v>1.13</v>
      </c>
      <c r="BB568" s="11" t="str">
        <f t="shared" ref="BB568" si="708">MID(LEFT(AY568,FIND(")",AY568)-1),FIND("–",AY568)+1,LEN(AY568))</f>
        <v>1.75</v>
      </c>
      <c r="BC568" s="11">
        <v>50</v>
      </c>
      <c r="BD568" s="58" t="s">
        <v>1086</v>
      </c>
      <c r="BE568" s="11" t="str">
        <f t="shared" si="703"/>
        <v>317.38</v>
      </c>
      <c r="BF568" s="11" t="str">
        <f t="shared" si="704"/>
        <v>228.44</v>
      </c>
      <c r="BG568" s="11" t="str">
        <f t="shared" si="705"/>
        <v>440.94</v>
      </c>
      <c r="BH568" s="11" t="s">
        <v>22</v>
      </c>
      <c r="BI568" s="25" t="s">
        <v>22</v>
      </c>
      <c r="CD568" s="155"/>
      <c r="CH568" s="155"/>
      <c r="CV568" s="25"/>
      <c r="CW568" s="11" t="s">
        <v>168</v>
      </c>
      <c r="CZ568" s="25"/>
    </row>
    <row r="569" spans="1:105" s="11" customFormat="1" ht="16" customHeight="1">
      <c r="A569" s="11" t="s">
        <v>1160</v>
      </c>
      <c r="K569" s="13"/>
      <c r="L569" s="25"/>
      <c r="N569" s="125"/>
      <c r="Z569" s="25"/>
      <c r="AE569" s="36"/>
      <c r="AI569" s="25"/>
      <c r="AJ569" s="11" t="s">
        <v>27</v>
      </c>
      <c r="AK569" s="11" t="s">
        <v>1124</v>
      </c>
      <c r="AL569" s="11">
        <v>3</v>
      </c>
      <c r="AM569" s="11" t="s">
        <v>1078</v>
      </c>
      <c r="AN569" s="11" t="s">
        <v>44</v>
      </c>
      <c r="AO569" s="17" t="s">
        <v>78</v>
      </c>
      <c r="AP569" s="17" t="s">
        <v>948</v>
      </c>
      <c r="AQ569" s="11" t="s">
        <v>23</v>
      </c>
      <c r="AR569" s="11" t="s">
        <v>23</v>
      </c>
      <c r="AS569" s="11" t="s">
        <v>1163</v>
      </c>
      <c r="AT569" s="11" t="s">
        <v>22</v>
      </c>
      <c r="AU569" s="84" t="s">
        <v>22</v>
      </c>
      <c r="AV569" s="30" t="s">
        <v>22</v>
      </c>
      <c r="AW569" s="11" t="s">
        <v>22</v>
      </c>
      <c r="AX569" s="11">
        <v>48</v>
      </c>
      <c r="AY569" s="58" t="s">
        <v>1087</v>
      </c>
      <c r="AZ569" s="11" t="str">
        <f t="shared" ref="AZ569:AZ579" si="709">LEFT(AY569,FIND(" ", AY569)-1)</f>
        <v>2.54</v>
      </c>
      <c r="BA569" s="11" t="str">
        <f t="shared" ref="BA569:BA579" si="710">MID(LEFT(AY569,FIND("–",AY569)-1),FIND("(",AY569)+1,LEN(AY569))</f>
        <v>1.72</v>
      </c>
      <c r="BB569" s="11" t="str">
        <f t="shared" ref="BB569:BB579" si="711">MID(LEFT(AY569,FIND(")",AY569)-1),FIND("–",AY569)+1,LEN(AY569))</f>
        <v>3.74</v>
      </c>
      <c r="BC569" s="11">
        <v>43</v>
      </c>
      <c r="BD569" s="58" t="s">
        <v>1088</v>
      </c>
      <c r="BE569" s="11" t="str">
        <f t="shared" si="703"/>
        <v>627.88</v>
      </c>
      <c r="BF569" s="11" t="str">
        <f t="shared" si="704"/>
        <v>475.82</v>
      </c>
      <c r="BG569" s="11" t="str">
        <f t="shared" si="705"/>
        <v>828.53</v>
      </c>
      <c r="BH569" s="11" t="s">
        <v>22</v>
      </c>
      <c r="BI569" s="25" t="s">
        <v>22</v>
      </c>
      <c r="CD569" s="155"/>
      <c r="CH569" s="155"/>
      <c r="CV569" s="25"/>
      <c r="CZ569" s="25"/>
    </row>
    <row r="570" spans="1:105" s="11" customFormat="1">
      <c r="A570" s="11" t="s">
        <v>1160</v>
      </c>
      <c r="K570" s="13"/>
      <c r="L570" s="25"/>
      <c r="N570" s="125"/>
      <c r="Z570" s="25"/>
      <c r="AE570" s="25"/>
      <c r="AI570" s="25"/>
      <c r="AJ570" s="11" t="s">
        <v>27</v>
      </c>
      <c r="AK570" s="11" t="s">
        <v>1136</v>
      </c>
      <c r="AL570" s="11">
        <v>1</v>
      </c>
      <c r="AM570" s="11" t="s">
        <v>1079</v>
      </c>
      <c r="AN570" s="11" t="s">
        <v>44</v>
      </c>
      <c r="AO570" s="17" t="s">
        <v>78</v>
      </c>
      <c r="AP570" s="17" t="s">
        <v>948</v>
      </c>
      <c r="AQ570" s="11" t="s">
        <v>23</v>
      </c>
      <c r="AR570" s="11" t="s">
        <v>23</v>
      </c>
      <c r="AS570" s="11" t="s">
        <v>1121</v>
      </c>
      <c r="AT570" s="11" t="s">
        <v>22</v>
      </c>
      <c r="AU570" s="84" t="s">
        <v>22</v>
      </c>
      <c r="AV570" s="30" t="s">
        <v>22</v>
      </c>
      <c r="AW570" s="11" t="s">
        <v>22</v>
      </c>
      <c r="AX570" s="11">
        <v>10</v>
      </c>
      <c r="AY570" s="58" t="s">
        <v>1090</v>
      </c>
      <c r="AZ570" s="11" t="str">
        <f t="shared" si="709"/>
        <v>1.49</v>
      </c>
      <c r="BA570" s="11" t="str">
        <f t="shared" si="710"/>
        <v>0.60</v>
      </c>
      <c r="BB570" s="11" t="str">
        <f t="shared" si="711"/>
        <v>3.70</v>
      </c>
      <c r="BC570" s="11">
        <v>10</v>
      </c>
      <c r="BD570" s="58" t="s">
        <v>1099</v>
      </c>
      <c r="BE570" s="11" t="str">
        <f t="shared" si="703"/>
        <v>3.26</v>
      </c>
      <c r="BF570" s="11" t="str">
        <f t="shared" si="704"/>
        <v>1.23</v>
      </c>
      <c r="BG570" s="11" t="str">
        <f t="shared" si="705"/>
        <v>8.68</v>
      </c>
      <c r="BH570" s="11" t="s">
        <v>22</v>
      </c>
      <c r="BI570" s="25" t="s">
        <v>22</v>
      </c>
      <c r="CD570" s="155"/>
      <c r="CH570" s="155"/>
      <c r="CV570" s="25"/>
      <c r="CZ570" s="25"/>
    </row>
    <row r="571" spans="1:105" s="11" customFormat="1">
      <c r="A571" s="11" t="s">
        <v>1160</v>
      </c>
      <c r="K571" s="13"/>
      <c r="L571" s="25"/>
      <c r="N571" s="125"/>
      <c r="Z571" s="25"/>
      <c r="AE571" s="36"/>
      <c r="AI571" s="25"/>
      <c r="AJ571" s="11" t="s">
        <v>27</v>
      </c>
      <c r="AK571" s="11" t="s">
        <v>1125</v>
      </c>
      <c r="AL571" s="11">
        <v>2</v>
      </c>
      <c r="AM571" s="11" t="s">
        <v>1079</v>
      </c>
      <c r="AN571" s="11" t="s">
        <v>44</v>
      </c>
      <c r="AO571" s="17" t="s">
        <v>78</v>
      </c>
      <c r="AP571" s="17" t="s">
        <v>948</v>
      </c>
      <c r="AQ571" s="11" t="s">
        <v>23</v>
      </c>
      <c r="AR571" s="11" t="s">
        <v>23</v>
      </c>
      <c r="AS571" s="11" t="s">
        <v>1121</v>
      </c>
      <c r="AT571" s="11" t="s">
        <v>22</v>
      </c>
      <c r="AU571" s="84" t="s">
        <v>22</v>
      </c>
      <c r="AV571" s="30" t="s">
        <v>22</v>
      </c>
      <c r="AW571" s="11" t="s">
        <v>22</v>
      </c>
      <c r="AX571" s="11">
        <v>30</v>
      </c>
      <c r="AY571" s="58" t="s">
        <v>1089</v>
      </c>
      <c r="AZ571" s="11" t="str">
        <f t="shared" si="709"/>
        <v>1.29</v>
      </c>
      <c r="BA571" s="11" t="str">
        <f t="shared" si="710"/>
        <v>1.00</v>
      </c>
      <c r="BB571" s="11" t="str">
        <f t="shared" si="711"/>
        <v>1.66</v>
      </c>
      <c r="BC571" s="11">
        <v>30</v>
      </c>
      <c r="BD571" s="58" t="s">
        <v>1100</v>
      </c>
      <c r="BE571" s="11" t="str">
        <f t="shared" si="703"/>
        <v>89.05</v>
      </c>
      <c r="BF571" s="11" t="str">
        <f t="shared" si="704"/>
        <v>53.40</v>
      </c>
      <c r="BG571" s="11" t="str">
        <f t="shared" si="705"/>
        <v>148.49</v>
      </c>
      <c r="BH571" s="11" t="s">
        <v>22</v>
      </c>
      <c r="BI571" s="25" t="s">
        <v>22</v>
      </c>
      <c r="CD571" s="155"/>
      <c r="CH571" s="155"/>
      <c r="CV571" s="25"/>
      <c r="CZ571" s="25"/>
    </row>
    <row r="572" spans="1:105" s="11" customFormat="1">
      <c r="A572" s="11" t="s">
        <v>1160</v>
      </c>
      <c r="K572" s="13"/>
      <c r="L572" s="25"/>
      <c r="N572" s="125"/>
      <c r="Z572" s="25"/>
      <c r="AE572" s="36"/>
      <c r="AI572" s="25"/>
      <c r="AJ572" s="11" t="s">
        <v>27</v>
      </c>
      <c r="AK572" s="11" t="s">
        <v>1126</v>
      </c>
      <c r="AL572" s="11">
        <v>3</v>
      </c>
      <c r="AM572" s="11" t="s">
        <v>1079</v>
      </c>
      <c r="AN572" s="11" t="s">
        <v>44</v>
      </c>
      <c r="AO572" s="17" t="s">
        <v>78</v>
      </c>
      <c r="AP572" s="17" t="s">
        <v>948</v>
      </c>
      <c r="AQ572" s="11" t="s">
        <v>23</v>
      </c>
      <c r="AR572" s="11" t="s">
        <v>23</v>
      </c>
      <c r="AS572" s="11" t="s">
        <v>1121</v>
      </c>
      <c r="AT572" s="11" t="s">
        <v>22</v>
      </c>
      <c r="AU572" s="84" t="s">
        <v>22</v>
      </c>
      <c r="AV572" s="30" t="s">
        <v>22</v>
      </c>
      <c r="AW572" s="11" t="s">
        <v>22</v>
      </c>
      <c r="AX572" s="11">
        <v>30</v>
      </c>
      <c r="AY572" s="58" t="s">
        <v>1091</v>
      </c>
      <c r="AZ572" s="11" t="str">
        <f t="shared" si="709"/>
        <v>1.23</v>
      </c>
      <c r="BA572" s="11" t="str">
        <f t="shared" si="710"/>
        <v>0.94</v>
      </c>
      <c r="BB572" s="11" t="str">
        <f t="shared" si="711"/>
        <v>1.60</v>
      </c>
      <c r="BC572" s="11">
        <v>28</v>
      </c>
      <c r="BD572" s="58" t="s">
        <v>1101</v>
      </c>
      <c r="BE572" s="11" t="str">
        <f t="shared" si="703"/>
        <v>123.22</v>
      </c>
      <c r="BF572" s="11" t="str">
        <f t="shared" si="704"/>
        <v>77.28</v>
      </c>
      <c r="BG572" s="11" t="str">
        <f t="shared" si="705"/>
        <v>196.46</v>
      </c>
      <c r="BH572" s="11" t="s">
        <v>22</v>
      </c>
      <c r="BI572" s="25" t="s">
        <v>22</v>
      </c>
      <c r="CD572" s="155"/>
      <c r="CH572" s="155"/>
      <c r="CV572" s="25"/>
      <c r="CZ572" s="25"/>
    </row>
    <row r="573" spans="1:105" s="11" customFormat="1">
      <c r="A573" s="11" t="s">
        <v>1160</v>
      </c>
      <c r="K573" s="13"/>
      <c r="L573" s="25"/>
      <c r="N573" s="125"/>
      <c r="Z573" s="25"/>
      <c r="AE573" s="36"/>
      <c r="AI573" s="25"/>
      <c r="AJ573" s="11" t="s">
        <v>27</v>
      </c>
      <c r="AK573" s="11" t="s">
        <v>1127</v>
      </c>
      <c r="AL573" s="11">
        <v>4</v>
      </c>
      <c r="AM573" s="11" t="s">
        <v>1079</v>
      </c>
      <c r="AN573" s="11" t="s">
        <v>44</v>
      </c>
      <c r="AO573" s="17" t="s">
        <v>78</v>
      </c>
      <c r="AP573" s="17" t="s">
        <v>948</v>
      </c>
      <c r="AQ573" s="11" t="s">
        <v>23</v>
      </c>
      <c r="AR573" s="11" t="s">
        <v>23</v>
      </c>
      <c r="AS573" s="11" t="s">
        <v>1121</v>
      </c>
      <c r="AT573" s="11" t="s">
        <v>22</v>
      </c>
      <c r="AU573" s="84" t="s">
        <v>22</v>
      </c>
      <c r="AV573" s="11" t="s">
        <v>22</v>
      </c>
      <c r="AW573" s="11" t="s">
        <v>22</v>
      </c>
      <c r="AX573" s="11">
        <v>30</v>
      </c>
      <c r="AY573" s="58" t="s">
        <v>1092</v>
      </c>
      <c r="AZ573" s="11" t="str">
        <f t="shared" si="709"/>
        <v>1.37</v>
      </c>
      <c r="BA573" s="11" t="str">
        <f t="shared" si="710"/>
        <v>1.02</v>
      </c>
      <c r="BB573" s="11" t="str">
        <f t="shared" si="711"/>
        <v>1.84</v>
      </c>
      <c r="BC573" s="11">
        <v>29</v>
      </c>
      <c r="BD573" s="58" t="s">
        <v>1102</v>
      </c>
      <c r="BE573" s="11" t="str">
        <f t="shared" si="703"/>
        <v>304.62</v>
      </c>
      <c r="BF573" s="11" t="str">
        <f t="shared" si="704"/>
        <v>194.09</v>
      </c>
      <c r="BG573" s="11" t="str">
        <f t="shared" si="705"/>
        <v>478.11</v>
      </c>
      <c r="BH573" s="11" t="s">
        <v>22</v>
      </c>
      <c r="BI573" s="25" t="s">
        <v>22</v>
      </c>
      <c r="CD573" s="155"/>
      <c r="CH573" s="155"/>
      <c r="CV573" s="25"/>
      <c r="CZ573" s="25"/>
    </row>
    <row r="574" spans="1:105" s="11" customFormat="1">
      <c r="A574" s="11" t="s">
        <v>1160</v>
      </c>
      <c r="K574" s="13"/>
      <c r="L574" s="25"/>
      <c r="N574" s="125"/>
      <c r="Z574" s="25"/>
      <c r="AE574" s="36"/>
      <c r="AI574" s="25"/>
      <c r="AJ574" s="11" t="s">
        <v>27</v>
      </c>
      <c r="AK574" s="11" t="s">
        <v>1128</v>
      </c>
      <c r="AL574" s="11">
        <v>5</v>
      </c>
      <c r="AM574" s="11" t="s">
        <v>1079</v>
      </c>
      <c r="AN574" s="11" t="s">
        <v>44</v>
      </c>
      <c r="AO574" s="17" t="s">
        <v>78</v>
      </c>
      <c r="AP574" s="17" t="s">
        <v>948</v>
      </c>
      <c r="AQ574" s="11" t="s">
        <v>23</v>
      </c>
      <c r="AR574" s="11" t="s">
        <v>23</v>
      </c>
      <c r="AS574" s="11" t="s">
        <v>1121</v>
      </c>
      <c r="AT574" s="11" t="s">
        <v>22</v>
      </c>
      <c r="AU574" s="84" t="s">
        <v>22</v>
      </c>
      <c r="AV574" s="30" t="s">
        <v>22</v>
      </c>
      <c r="AW574" s="11" t="s">
        <v>22</v>
      </c>
      <c r="AX574" s="11">
        <v>30</v>
      </c>
      <c r="AY574" s="58" t="s">
        <v>1093</v>
      </c>
      <c r="AZ574" s="11" t="str">
        <f t="shared" si="709"/>
        <v>1.05</v>
      </c>
      <c r="BA574" s="11" t="str">
        <f t="shared" si="710"/>
        <v>0.95</v>
      </c>
      <c r="BB574" s="11" t="str">
        <f t="shared" si="711"/>
        <v>1.15</v>
      </c>
      <c r="BC574" s="11">
        <v>29</v>
      </c>
      <c r="BD574" s="58" t="s">
        <v>1103</v>
      </c>
      <c r="BE574" s="11" t="str">
        <f t="shared" ref="BE574" si="712">LEFT(BD574,FIND(" ", BD574)-1)</f>
        <v>522.69</v>
      </c>
      <c r="BF574" s="11" t="str">
        <f t="shared" ref="BF574" si="713">MID(LEFT(BD574,FIND("–",BD574)-1),FIND("(",BD574)+1,LEN(BD574))</f>
        <v>368.79</v>
      </c>
      <c r="BG574" s="11" t="str">
        <f t="shared" ref="BG574" si="714">MID(LEFT(BD574,FIND(")",BD574)-1),FIND("–",BD574)+1,LEN(BD574))</f>
        <v>740.81</v>
      </c>
      <c r="BH574" s="11" t="s">
        <v>22</v>
      </c>
      <c r="BI574" s="25" t="s">
        <v>22</v>
      </c>
      <c r="CD574" s="155"/>
      <c r="CH574" s="155"/>
      <c r="CV574" s="25"/>
      <c r="CZ574" s="25"/>
    </row>
    <row r="575" spans="1:105" s="11" customFormat="1">
      <c r="A575" s="11" t="s">
        <v>1160</v>
      </c>
      <c r="K575" s="13"/>
      <c r="L575" s="25"/>
      <c r="N575" s="125"/>
      <c r="Z575" s="25"/>
      <c r="AE575" s="25"/>
      <c r="AI575" s="25"/>
      <c r="AJ575" s="11" t="s">
        <v>27</v>
      </c>
      <c r="AK575" s="11" t="s">
        <v>1130</v>
      </c>
      <c r="AL575" s="11">
        <v>1</v>
      </c>
      <c r="AM575" s="11" t="s">
        <v>1080</v>
      </c>
      <c r="AN575" s="11" t="s">
        <v>44</v>
      </c>
      <c r="AO575" s="17" t="s">
        <v>78</v>
      </c>
      <c r="AP575" s="17" t="s">
        <v>948</v>
      </c>
      <c r="AQ575" s="11" t="s">
        <v>23</v>
      </c>
      <c r="AR575" s="11" t="s">
        <v>23</v>
      </c>
      <c r="AS575" s="11" t="s">
        <v>1121</v>
      </c>
      <c r="AT575" s="11" t="s">
        <v>22</v>
      </c>
      <c r="AU575" s="84" t="s">
        <v>22</v>
      </c>
      <c r="AV575" s="30" t="s">
        <v>22</v>
      </c>
      <c r="AW575" s="11" t="s">
        <v>22</v>
      </c>
      <c r="AX575" s="11">
        <v>10</v>
      </c>
      <c r="AY575" s="58" t="s">
        <v>1094</v>
      </c>
      <c r="AZ575" s="11" t="str">
        <f t="shared" si="709"/>
        <v>1.52</v>
      </c>
      <c r="BA575" s="11" t="str">
        <f t="shared" si="710"/>
        <v>1.03</v>
      </c>
      <c r="BB575" s="11" t="str">
        <f t="shared" si="711"/>
        <v>2.24</v>
      </c>
      <c r="BC575" s="11">
        <v>10</v>
      </c>
      <c r="BD575" s="58" t="s">
        <v>1104</v>
      </c>
      <c r="BE575" s="11" t="str">
        <f>LEFT(BD575,FIND(" ", BD575)-1)</f>
        <v>1.66</v>
      </c>
      <c r="BF575" s="11" t="str">
        <f>MID(LEFT(BD575,FIND("–",BD575)-1),FIND("(",BD575)+1,LEN(BD575))</f>
        <v>0.84</v>
      </c>
      <c r="BG575" s="11" t="str">
        <f>MID(LEFT(BD575,FIND(")",BD575)-1),FIND("–",BD575)+1,LEN(BD575))</f>
        <v>3.29</v>
      </c>
      <c r="BH575" s="11" t="s">
        <v>22</v>
      </c>
      <c r="BI575" s="25" t="s">
        <v>22</v>
      </c>
      <c r="CD575" s="155"/>
      <c r="CH575" s="155"/>
      <c r="CV575" s="25"/>
      <c r="CZ575" s="25"/>
    </row>
    <row r="576" spans="1:105" s="11" customFormat="1">
      <c r="A576" s="11" t="s">
        <v>1160</v>
      </c>
      <c r="K576" s="13"/>
      <c r="L576" s="25"/>
      <c r="N576" s="125"/>
      <c r="Z576" s="25"/>
      <c r="AE576" s="36"/>
      <c r="AI576" s="25"/>
      <c r="AJ576" s="11" t="s">
        <v>27</v>
      </c>
      <c r="AK576" s="11" t="s">
        <v>1131</v>
      </c>
      <c r="AL576" s="11">
        <v>2</v>
      </c>
      <c r="AM576" s="11" t="s">
        <v>1080</v>
      </c>
      <c r="AN576" s="11" t="s">
        <v>44</v>
      </c>
      <c r="AO576" s="17" t="s">
        <v>78</v>
      </c>
      <c r="AP576" s="17" t="s">
        <v>948</v>
      </c>
      <c r="AQ576" s="11" t="s">
        <v>23</v>
      </c>
      <c r="AR576" s="11" t="s">
        <v>23</v>
      </c>
      <c r="AS576" s="11" t="s">
        <v>1121</v>
      </c>
      <c r="AT576" s="11" t="s">
        <v>22</v>
      </c>
      <c r="AU576" s="84" t="s">
        <v>22</v>
      </c>
      <c r="AV576" s="30" t="s">
        <v>22</v>
      </c>
      <c r="AW576" s="11" t="s">
        <v>22</v>
      </c>
      <c r="AX576" s="11">
        <v>49</v>
      </c>
      <c r="AY576" s="58" t="s">
        <v>1095</v>
      </c>
      <c r="AZ576" s="11" t="str">
        <f t="shared" si="709"/>
        <v>1.88</v>
      </c>
      <c r="BA576" s="11" t="str">
        <f t="shared" si="710"/>
        <v>1.58</v>
      </c>
      <c r="BB576" s="11" t="str">
        <f t="shared" si="711"/>
        <v>2.24</v>
      </c>
      <c r="BC576" s="11">
        <v>49</v>
      </c>
      <c r="BD576" s="58" t="s">
        <v>1105</v>
      </c>
      <c r="BE576" s="11" t="str">
        <f>LEFT(BD576,FIND(" ", BD576)-1)</f>
        <v>87.38</v>
      </c>
      <c r="BF576" s="11" t="str">
        <f>MID(LEFT(BD576,FIND("–",BD576)-1),FIND("(",BD576)+1,LEN(BD576))</f>
        <v>60.75</v>
      </c>
      <c r="BG576" s="11" t="str">
        <f>MID(LEFT(BD576,FIND(")",BD576)-1),FIND("–",BD576)+1,LEN(BD576))</f>
        <v>125.69</v>
      </c>
      <c r="BH576" s="11" t="s">
        <v>22</v>
      </c>
      <c r="BI576" s="25" t="s">
        <v>22</v>
      </c>
      <c r="CD576" s="155"/>
      <c r="CH576" s="155"/>
      <c r="CV576" s="25"/>
      <c r="CZ576" s="25"/>
    </row>
    <row r="577" spans="1:104" s="11" customFormat="1">
      <c r="A577" s="11" t="s">
        <v>1160</v>
      </c>
      <c r="K577" s="13"/>
      <c r="L577" s="25"/>
      <c r="N577" s="125"/>
      <c r="Z577" s="25"/>
      <c r="AE577" s="36"/>
      <c r="AI577" s="25"/>
      <c r="AJ577" s="11" t="s">
        <v>27</v>
      </c>
      <c r="AK577" s="11" t="s">
        <v>1132</v>
      </c>
      <c r="AL577" s="11">
        <v>3</v>
      </c>
      <c r="AM577" s="11" t="s">
        <v>1080</v>
      </c>
      <c r="AN577" s="11" t="s">
        <v>44</v>
      </c>
      <c r="AO577" s="17" t="s">
        <v>78</v>
      </c>
      <c r="AP577" s="17" t="s">
        <v>948</v>
      </c>
      <c r="AQ577" s="11" t="s">
        <v>23</v>
      </c>
      <c r="AR577" s="11" t="s">
        <v>23</v>
      </c>
      <c r="AS577" s="11" t="s">
        <v>1121</v>
      </c>
      <c r="AT577" s="11" t="s">
        <v>22</v>
      </c>
      <c r="AU577" s="84" t="s">
        <v>22</v>
      </c>
      <c r="AV577" s="30" t="s">
        <v>22</v>
      </c>
      <c r="AW577" s="11" t="s">
        <v>22</v>
      </c>
      <c r="AX577" s="11">
        <v>49</v>
      </c>
      <c r="AY577" s="58" t="s">
        <v>1096</v>
      </c>
      <c r="AZ577" s="11" t="str">
        <f t="shared" si="709"/>
        <v>2.07</v>
      </c>
      <c r="BA577" s="11" t="str">
        <f t="shared" si="710"/>
        <v>1.65</v>
      </c>
      <c r="BB577" s="11" t="str">
        <f t="shared" si="711"/>
        <v>2.59</v>
      </c>
      <c r="BC577" s="11">
        <v>49</v>
      </c>
      <c r="BD577" s="58" t="s">
        <v>1106</v>
      </c>
      <c r="BE577" s="11" t="str">
        <f t="shared" ref="BE577:BE579" si="715">LEFT(BD577,FIND(" ", BD577)-1)</f>
        <v>100.33</v>
      </c>
      <c r="BF577" s="11" t="str">
        <f t="shared" ref="BF577:BF579" si="716">MID(LEFT(BD577,FIND("–",BD577)-1),FIND("(",BD577)+1,LEN(BD577))</f>
        <v>70.71</v>
      </c>
      <c r="BG577" s="11" t="str">
        <f t="shared" ref="BG577:BG579" si="717">MID(LEFT(BD577,FIND(")",BD577)-1),FIND("–",BD577)+1,LEN(BD577))</f>
        <v>142.35</v>
      </c>
      <c r="BH577" s="11" t="s">
        <v>22</v>
      </c>
      <c r="BI577" s="25" t="s">
        <v>22</v>
      </c>
      <c r="CD577" s="155"/>
      <c r="CH577" s="155"/>
      <c r="CV577" s="25"/>
      <c r="CZ577" s="25"/>
    </row>
    <row r="578" spans="1:104" s="11" customFormat="1">
      <c r="A578" s="11" t="s">
        <v>1160</v>
      </c>
      <c r="K578" s="13"/>
      <c r="L578" s="25"/>
      <c r="N578" s="125"/>
      <c r="Z578" s="25"/>
      <c r="AE578" s="36"/>
      <c r="AI578" s="25"/>
      <c r="AJ578" s="11" t="s">
        <v>27</v>
      </c>
      <c r="AK578" s="11" t="s">
        <v>1133</v>
      </c>
      <c r="AL578" s="11">
        <v>4</v>
      </c>
      <c r="AM578" s="11" t="s">
        <v>1080</v>
      </c>
      <c r="AN578" s="11" t="s">
        <v>44</v>
      </c>
      <c r="AO578" s="17" t="s">
        <v>78</v>
      </c>
      <c r="AP578" s="17" t="s">
        <v>948</v>
      </c>
      <c r="AQ578" s="11" t="s">
        <v>23</v>
      </c>
      <c r="AR578" s="11" t="s">
        <v>23</v>
      </c>
      <c r="AS578" s="11" t="s">
        <v>1121</v>
      </c>
      <c r="AT578" s="11" t="s">
        <v>22</v>
      </c>
      <c r="AU578" s="84" t="s">
        <v>22</v>
      </c>
      <c r="AV578" s="11" t="s">
        <v>22</v>
      </c>
      <c r="AW578" s="11" t="s">
        <v>22</v>
      </c>
      <c r="AX578" s="11">
        <v>45</v>
      </c>
      <c r="AY578" s="58" t="s">
        <v>1097</v>
      </c>
      <c r="AZ578" s="11" t="str">
        <f t="shared" si="709"/>
        <v>1.79</v>
      </c>
      <c r="BA578" s="11" t="str">
        <f t="shared" si="710"/>
        <v>1.48</v>
      </c>
      <c r="BB578" s="11" t="str">
        <f t="shared" si="711"/>
        <v>2.17</v>
      </c>
      <c r="BC578" s="11">
        <v>45</v>
      </c>
      <c r="BD578" s="58" t="s">
        <v>1107</v>
      </c>
      <c r="BE578" s="11" t="str">
        <f>LEFT(BD578,FIND(" ", BD578)-1)</f>
        <v>419.70</v>
      </c>
      <c r="BF578" s="11" t="str">
        <f>MID(LEFT(BD578,FIND("–",BD578)-1),FIND("(",BD578)+1,LEN(BD578))</f>
        <v>302.14</v>
      </c>
      <c r="BG578" s="11" t="str">
        <f>MID(LEFT(BD578,FIND(")",BD578)-1),FIND("–",BD578)+1,LEN(BD578))</f>
        <v>583.00</v>
      </c>
      <c r="BH578" s="11" t="s">
        <v>22</v>
      </c>
      <c r="BI578" s="25" t="s">
        <v>22</v>
      </c>
      <c r="CD578" s="155"/>
      <c r="CH578" s="155"/>
      <c r="CV578" s="25"/>
      <c r="CZ578" s="25"/>
    </row>
    <row r="579" spans="1:104" s="11" customFormat="1">
      <c r="A579" s="11" t="s">
        <v>1160</v>
      </c>
      <c r="K579" s="13"/>
      <c r="L579" s="25"/>
      <c r="N579" s="125"/>
      <c r="Z579" s="25"/>
      <c r="AE579" s="36"/>
      <c r="AI579" s="25"/>
      <c r="AJ579" s="11" t="s">
        <v>27</v>
      </c>
      <c r="AK579" s="11" t="s">
        <v>1129</v>
      </c>
      <c r="AL579" s="11">
        <v>5</v>
      </c>
      <c r="AM579" s="11" t="s">
        <v>1080</v>
      </c>
      <c r="AN579" s="11" t="s">
        <v>44</v>
      </c>
      <c r="AO579" s="17" t="s">
        <v>78</v>
      </c>
      <c r="AP579" s="17" t="s">
        <v>948</v>
      </c>
      <c r="AQ579" s="11" t="s">
        <v>23</v>
      </c>
      <c r="AR579" s="11" t="s">
        <v>23</v>
      </c>
      <c r="AS579" s="11" t="s">
        <v>1121</v>
      </c>
      <c r="AT579" s="11" t="s">
        <v>22</v>
      </c>
      <c r="AU579" s="84" t="s">
        <v>22</v>
      </c>
      <c r="AV579" s="30" t="s">
        <v>22</v>
      </c>
      <c r="AW579" s="11" t="s">
        <v>22</v>
      </c>
      <c r="AX579" s="11">
        <v>49</v>
      </c>
      <c r="AY579" s="58" t="s">
        <v>1098</v>
      </c>
      <c r="AZ579" s="11" t="str">
        <f t="shared" si="709"/>
        <v>2.11</v>
      </c>
      <c r="BA579" s="11" t="str">
        <f t="shared" si="710"/>
        <v>1.67</v>
      </c>
      <c r="BB579" s="11" t="str">
        <f t="shared" si="711"/>
        <v>2.68</v>
      </c>
      <c r="BC579" s="11">
        <v>48</v>
      </c>
      <c r="BD579" s="58" t="s">
        <v>1108</v>
      </c>
      <c r="BE579" s="11" t="str">
        <f t="shared" si="715"/>
        <v>471.51</v>
      </c>
      <c r="BF579" s="11" t="str">
        <f t="shared" si="716"/>
        <v>344.75</v>
      </c>
      <c r="BG579" s="11" t="str">
        <f t="shared" si="717"/>
        <v>644.87</v>
      </c>
      <c r="BH579" s="11" t="s">
        <v>22</v>
      </c>
      <c r="BI579" s="25" t="s">
        <v>22</v>
      </c>
      <c r="CD579" s="155"/>
      <c r="CH579" s="155"/>
      <c r="CV579" s="25"/>
      <c r="CZ579" s="25"/>
    </row>
    <row r="580" spans="1:104" s="11" customFormat="1" ht="16" customHeight="1">
      <c r="A580" s="11" t="s">
        <v>1160</v>
      </c>
      <c r="K580" s="13"/>
      <c r="L580" s="25"/>
      <c r="N580" s="125"/>
      <c r="Z580" s="25"/>
      <c r="AE580" s="36"/>
      <c r="AI580" s="25"/>
      <c r="AJ580" s="11" t="s">
        <v>27</v>
      </c>
      <c r="AK580" s="11" t="s">
        <v>1134</v>
      </c>
      <c r="AL580" s="11">
        <v>1</v>
      </c>
      <c r="AM580" s="11" t="s">
        <v>520</v>
      </c>
      <c r="AN580" s="11" t="s">
        <v>1083</v>
      </c>
      <c r="AO580" s="151" t="s">
        <v>1084</v>
      </c>
      <c r="AP580" s="151" t="s">
        <v>1084</v>
      </c>
      <c r="AQ580" s="11" t="s">
        <v>23</v>
      </c>
      <c r="AR580" s="11" t="s">
        <v>23</v>
      </c>
      <c r="AS580" s="11" t="s">
        <v>1164</v>
      </c>
      <c r="AT580" s="11" t="s">
        <v>22</v>
      </c>
      <c r="AU580" s="84" t="s">
        <v>22</v>
      </c>
      <c r="AV580" s="30" t="s">
        <v>22</v>
      </c>
      <c r="AW580" s="11" t="s">
        <v>22</v>
      </c>
      <c r="AX580" s="11">
        <v>47</v>
      </c>
      <c r="AY580" s="58" t="s">
        <v>480</v>
      </c>
      <c r="AZ580" s="11" t="str">
        <f t="shared" ref="AZ580:AZ589" si="718">LEFT(AY580,FIND(" ", AY580)-1)</f>
        <v>5</v>
      </c>
      <c r="BA580" s="11" t="str">
        <f t="shared" ref="BA580:BA589" si="719">MID(LEFT(AY580,FIND("–",AY580)-1),FIND("(",AY580)+1,LEN(AY580))</f>
        <v>5</v>
      </c>
      <c r="BB580" s="11" t="str">
        <f t="shared" ref="BB580:BB589" si="720">MID(LEFT(AY580,FIND(")",AY580)-1),FIND("–",AY580)+1,LEN(AY580))</f>
        <v>5</v>
      </c>
      <c r="BC580" s="11">
        <v>39</v>
      </c>
      <c r="BD580" s="58" t="s">
        <v>1109</v>
      </c>
      <c r="BE580" s="11" t="str">
        <f>LEFT(BD580,FIND(" ", BD580)-1)</f>
        <v>110</v>
      </c>
      <c r="BF580" s="11" t="str">
        <f>MID(LEFT(BD580,FIND("–",BD580)-1),FIND("(",BD580)+1,LEN(BD580))</f>
        <v>74</v>
      </c>
      <c r="BG580" s="11" t="str">
        <f>MID(LEFT(BD580,FIND(")",BD580)-1),FIND("–",BD580)+1,LEN(BD580))</f>
        <v>184</v>
      </c>
      <c r="BH580" s="11" t="s">
        <v>22</v>
      </c>
      <c r="BI580" s="25" t="s">
        <v>22</v>
      </c>
      <c r="CD580" s="155"/>
      <c r="CH580" s="155"/>
      <c r="CV580" s="25"/>
      <c r="CZ580" s="25"/>
    </row>
    <row r="581" spans="1:104" s="11" customFormat="1" ht="16" customHeight="1">
      <c r="A581" s="11" t="s">
        <v>1160</v>
      </c>
      <c r="K581" s="13"/>
      <c r="L581" s="25"/>
      <c r="N581" s="125"/>
      <c r="Z581" s="25"/>
      <c r="AE581" s="36"/>
      <c r="AI581" s="25"/>
      <c r="AJ581" s="11" t="s">
        <v>27</v>
      </c>
      <c r="AK581" s="11" t="s">
        <v>1124</v>
      </c>
      <c r="AL581" s="11">
        <v>2</v>
      </c>
      <c r="AM581" s="11" t="s">
        <v>520</v>
      </c>
      <c r="AN581" s="11" t="s">
        <v>1083</v>
      </c>
      <c r="AO581" s="151" t="s">
        <v>1084</v>
      </c>
      <c r="AP581" s="151" t="s">
        <v>1084</v>
      </c>
      <c r="AQ581" s="11" t="s">
        <v>23</v>
      </c>
      <c r="AR581" s="11" t="s">
        <v>23</v>
      </c>
      <c r="AS581" s="11" t="s">
        <v>1164</v>
      </c>
      <c r="AT581" s="11" t="s">
        <v>22</v>
      </c>
      <c r="AU581" s="84" t="s">
        <v>22</v>
      </c>
      <c r="AV581" s="30" t="s">
        <v>22</v>
      </c>
      <c r="AW581" s="11" t="s">
        <v>22</v>
      </c>
      <c r="AX581" s="11">
        <v>47</v>
      </c>
      <c r="AY581" s="58" t="s">
        <v>480</v>
      </c>
      <c r="AZ581" s="11" t="str">
        <f t="shared" si="718"/>
        <v>5</v>
      </c>
      <c r="BA581" s="11" t="str">
        <f t="shared" si="719"/>
        <v>5</v>
      </c>
      <c r="BB581" s="11" t="str">
        <f t="shared" si="720"/>
        <v>5</v>
      </c>
      <c r="BC581" s="11">
        <v>37</v>
      </c>
      <c r="BD581" s="58" t="s">
        <v>1110</v>
      </c>
      <c r="BE581" s="11" t="str">
        <f>LEFT(BD581,FIND(" ", BD581)-1)</f>
        <v>185</v>
      </c>
      <c r="BF581" s="11" t="str">
        <f>MID(LEFT(BD581,FIND("–",BD581)-1),FIND("(",BD581)+1,LEN(BD581))</f>
        <v>129</v>
      </c>
      <c r="BG581" s="11" t="str">
        <f>MID(LEFT(BD581,FIND(")",BD581)-1),FIND("–",BD581)+1,LEN(BD581))</f>
        <v>359</v>
      </c>
      <c r="BH581" s="11" t="s">
        <v>22</v>
      </c>
      <c r="BI581" s="25" t="s">
        <v>22</v>
      </c>
      <c r="CD581" s="155"/>
      <c r="CH581" s="155"/>
      <c r="CV581" s="25"/>
      <c r="CZ581" s="25"/>
    </row>
    <row r="582" spans="1:104" s="11" customFormat="1">
      <c r="A582" s="11" t="s">
        <v>1160</v>
      </c>
      <c r="K582" s="13"/>
      <c r="L582" s="25"/>
      <c r="N582" s="125"/>
      <c r="Z582" s="25"/>
      <c r="AE582" s="36"/>
      <c r="AI582" s="25"/>
      <c r="AJ582" s="11" t="s">
        <v>27</v>
      </c>
      <c r="AK582" s="11" t="s">
        <v>1125</v>
      </c>
      <c r="AL582" s="11">
        <v>1</v>
      </c>
      <c r="AM582" s="11" t="s">
        <v>1081</v>
      </c>
      <c r="AN582" s="11" t="s">
        <v>1083</v>
      </c>
      <c r="AO582" s="151" t="s">
        <v>1084</v>
      </c>
      <c r="AP582" s="151" t="s">
        <v>1084</v>
      </c>
      <c r="AQ582" s="11" t="s">
        <v>23</v>
      </c>
      <c r="AR582" s="11" t="s">
        <v>24</v>
      </c>
      <c r="AS582" s="11" t="s">
        <v>1122</v>
      </c>
      <c r="AT582" s="11" t="s">
        <v>22</v>
      </c>
      <c r="AU582" s="84" t="s">
        <v>22</v>
      </c>
      <c r="AV582" s="30" t="s">
        <v>22</v>
      </c>
      <c r="AW582" s="11" t="s">
        <v>22</v>
      </c>
      <c r="AX582" s="11">
        <v>30</v>
      </c>
      <c r="AY582" s="58" t="s">
        <v>480</v>
      </c>
      <c r="AZ582" s="11" t="str">
        <f t="shared" si="718"/>
        <v>5</v>
      </c>
      <c r="BA582" s="11" t="str">
        <f t="shared" si="719"/>
        <v>5</v>
      </c>
      <c r="BB582" s="11" t="str">
        <f t="shared" si="720"/>
        <v>5</v>
      </c>
      <c r="BC582" s="11">
        <v>18</v>
      </c>
      <c r="BD582" s="58" t="s">
        <v>1111</v>
      </c>
      <c r="BE582" s="11" t="str">
        <f>LEFT(BD582,FIND(" ", BD582)-1)</f>
        <v>64</v>
      </c>
      <c r="BF582" s="11" t="str">
        <f>MID(LEFT(BD582,FIND("–",BD582)-1),FIND("(",BD582)+1,LEN(BD582))</f>
        <v>41</v>
      </c>
      <c r="BG582" s="11" t="str">
        <f>MID(LEFT(BD582,FIND(")",BD582)-1),FIND("–",BD582)+1,LEN(BD582))</f>
        <v>93</v>
      </c>
      <c r="BH582" s="11" t="s">
        <v>22</v>
      </c>
      <c r="BI582" s="25" t="s">
        <v>22</v>
      </c>
      <c r="CD582" s="155"/>
      <c r="CH582" s="155"/>
      <c r="CV582" s="25"/>
      <c r="CZ582" s="25"/>
    </row>
    <row r="583" spans="1:104" s="11" customFormat="1">
      <c r="A583" s="11" t="s">
        <v>1160</v>
      </c>
      <c r="K583" s="13"/>
      <c r="L583" s="25"/>
      <c r="N583" s="125"/>
      <c r="Z583" s="25"/>
      <c r="AE583" s="36"/>
      <c r="AI583" s="25"/>
      <c r="AJ583" s="11" t="s">
        <v>27</v>
      </c>
      <c r="AK583" s="11" t="s">
        <v>1126</v>
      </c>
      <c r="AL583" s="11">
        <v>2</v>
      </c>
      <c r="AM583" s="11" t="s">
        <v>1081</v>
      </c>
      <c r="AN583" s="11" t="s">
        <v>1083</v>
      </c>
      <c r="AO583" s="151" t="s">
        <v>1084</v>
      </c>
      <c r="AP583" s="151" t="s">
        <v>1084</v>
      </c>
      <c r="AQ583" s="11" t="s">
        <v>23</v>
      </c>
      <c r="AR583" s="11" t="s">
        <v>24</v>
      </c>
      <c r="AS583" s="11" t="s">
        <v>1122</v>
      </c>
      <c r="AT583" s="11" t="s">
        <v>22</v>
      </c>
      <c r="AU583" s="84" t="s">
        <v>22</v>
      </c>
      <c r="AV583" s="30" t="s">
        <v>22</v>
      </c>
      <c r="AW583" s="11" t="s">
        <v>22</v>
      </c>
      <c r="AX583" s="11">
        <v>6</v>
      </c>
      <c r="AY583" s="58" t="s">
        <v>480</v>
      </c>
      <c r="AZ583" s="11" t="str">
        <f t="shared" si="718"/>
        <v>5</v>
      </c>
      <c r="BA583" s="11" t="str">
        <f t="shared" si="719"/>
        <v>5</v>
      </c>
      <c r="BB583" s="11" t="str">
        <f t="shared" si="720"/>
        <v>5</v>
      </c>
      <c r="BC583" s="11">
        <v>9</v>
      </c>
      <c r="BD583" s="58" t="s">
        <v>1112</v>
      </c>
      <c r="BE583" s="11" t="str">
        <f t="shared" ref="BE583:BE585" si="721">LEFT(BD583,FIND(" ", BD583)-1)</f>
        <v>76</v>
      </c>
      <c r="BF583" s="11" t="str">
        <f t="shared" ref="BF583:BF585" si="722">MID(LEFT(BD583,FIND("–",BD583)-1),FIND("(",BD583)+1,LEN(BD583))</f>
        <v>46</v>
      </c>
      <c r="BG583" s="11" t="str">
        <f t="shared" ref="BG583:BG585" si="723">MID(LEFT(BD583,FIND(")",BD583)-1),FIND("–",BD583)+1,LEN(BD583))</f>
        <v>179</v>
      </c>
      <c r="BH583" s="11" t="s">
        <v>22</v>
      </c>
      <c r="BI583" s="25" t="s">
        <v>22</v>
      </c>
      <c r="CD583" s="155"/>
      <c r="CH583" s="155"/>
      <c r="CV583" s="25"/>
      <c r="CZ583" s="25"/>
    </row>
    <row r="584" spans="1:104" s="11" customFormat="1">
      <c r="A584" s="11" t="s">
        <v>1160</v>
      </c>
      <c r="K584" s="13"/>
      <c r="L584" s="25"/>
      <c r="N584" s="125"/>
      <c r="Z584" s="25"/>
      <c r="AE584" s="36"/>
      <c r="AI584" s="25"/>
      <c r="AJ584" s="11" t="s">
        <v>27</v>
      </c>
      <c r="AK584" s="11" t="s">
        <v>1127</v>
      </c>
      <c r="AL584" s="11">
        <v>3</v>
      </c>
      <c r="AM584" s="11" t="s">
        <v>1081</v>
      </c>
      <c r="AN584" s="11" t="s">
        <v>1083</v>
      </c>
      <c r="AO584" s="151" t="s">
        <v>1084</v>
      </c>
      <c r="AP584" s="151" t="s">
        <v>1084</v>
      </c>
      <c r="AQ584" s="11" t="s">
        <v>23</v>
      </c>
      <c r="AR584" s="11" t="s">
        <v>24</v>
      </c>
      <c r="AS584" s="11" t="s">
        <v>1122</v>
      </c>
      <c r="AT584" s="11" t="s">
        <v>22</v>
      </c>
      <c r="AU584" s="84" t="s">
        <v>22</v>
      </c>
      <c r="AV584" s="30" t="s">
        <v>22</v>
      </c>
      <c r="AW584" s="11" t="s">
        <v>22</v>
      </c>
      <c r="AX584" s="11">
        <v>27</v>
      </c>
      <c r="AY584" s="58" t="s">
        <v>480</v>
      </c>
      <c r="AZ584" s="11" t="str">
        <f t="shared" si="718"/>
        <v>5</v>
      </c>
      <c r="BA584" s="11" t="str">
        <f t="shared" si="719"/>
        <v>5</v>
      </c>
      <c r="BB584" s="11" t="str">
        <f t="shared" si="720"/>
        <v>5</v>
      </c>
      <c r="BC584" s="11">
        <v>27</v>
      </c>
      <c r="BD584" s="58" t="s">
        <v>1113</v>
      </c>
      <c r="BE584" s="11" t="str">
        <f>LEFT(BD584,FIND(" ", BD584)-1)</f>
        <v>127</v>
      </c>
      <c r="BF584" s="11" t="str">
        <f>MID(LEFT(BD584,FIND("–",BD584)-1),FIND("(",BD584)+1,LEN(BD584))</f>
        <v>74</v>
      </c>
      <c r="BG584" s="11" t="str">
        <f>MID(LEFT(BD584,FIND(")",BD584)-1),FIND("–",BD584)+1,LEN(BD584))</f>
        <v>183</v>
      </c>
      <c r="BH584" s="11" t="s">
        <v>22</v>
      </c>
      <c r="BI584" s="25" t="s">
        <v>22</v>
      </c>
      <c r="CD584" s="155"/>
      <c r="CH584" s="155"/>
      <c r="CV584" s="25"/>
      <c r="CZ584" s="25"/>
    </row>
    <row r="585" spans="1:104" s="11" customFormat="1">
      <c r="A585" s="11" t="s">
        <v>1160</v>
      </c>
      <c r="K585" s="13"/>
      <c r="L585" s="25"/>
      <c r="N585" s="125"/>
      <c r="Z585" s="25"/>
      <c r="AE585" s="36"/>
      <c r="AI585" s="25"/>
      <c r="AJ585" s="11" t="s">
        <v>27</v>
      </c>
      <c r="AK585" s="11" t="s">
        <v>1128</v>
      </c>
      <c r="AL585" s="11">
        <v>4</v>
      </c>
      <c r="AM585" s="11" t="s">
        <v>1081</v>
      </c>
      <c r="AN585" s="11" t="s">
        <v>1083</v>
      </c>
      <c r="AO585" s="151" t="s">
        <v>1084</v>
      </c>
      <c r="AP585" s="151" t="s">
        <v>1084</v>
      </c>
      <c r="AQ585" s="11" t="s">
        <v>23</v>
      </c>
      <c r="AR585" s="11" t="s">
        <v>24</v>
      </c>
      <c r="AS585" s="11" t="s">
        <v>1122</v>
      </c>
      <c r="AT585" s="11" t="s">
        <v>22</v>
      </c>
      <c r="AU585" s="84" t="s">
        <v>22</v>
      </c>
      <c r="AV585" s="30" t="s">
        <v>22</v>
      </c>
      <c r="AW585" s="11" t="s">
        <v>22</v>
      </c>
      <c r="AX585" s="11">
        <v>27</v>
      </c>
      <c r="AY585" s="58" t="s">
        <v>480</v>
      </c>
      <c r="AZ585" s="11" t="str">
        <f t="shared" si="718"/>
        <v>5</v>
      </c>
      <c r="BA585" s="11" t="str">
        <f t="shared" si="719"/>
        <v>5</v>
      </c>
      <c r="BB585" s="11" t="str">
        <f t="shared" si="720"/>
        <v>5</v>
      </c>
      <c r="BC585" s="11">
        <v>22</v>
      </c>
      <c r="BD585" s="58" t="s">
        <v>1114</v>
      </c>
      <c r="BE585" s="11" t="str">
        <f t="shared" si="721"/>
        <v>178</v>
      </c>
      <c r="BF585" s="11" t="str">
        <f t="shared" si="722"/>
        <v>124</v>
      </c>
      <c r="BG585" s="11" t="str">
        <f t="shared" si="723"/>
        <v>416</v>
      </c>
      <c r="BH585" s="11" t="s">
        <v>22</v>
      </c>
      <c r="BI585" s="25" t="s">
        <v>22</v>
      </c>
      <c r="CD585" s="155"/>
      <c r="CH585" s="155"/>
      <c r="CV585" s="25"/>
      <c r="CZ585" s="25"/>
    </row>
    <row r="586" spans="1:104" s="11" customFormat="1">
      <c r="A586" s="11" t="s">
        <v>1160</v>
      </c>
      <c r="K586" s="13"/>
      <c r="L586" s="25"/>
      <c r="N586" s="125"/>
      <c r="Z586" s="25"/>
      <c r="AE586" s="36"/>
      <c r="AI586" s="25"/>
      <c r="AJ586" s="11" t="s">
        <v>27</v>
      </c>
      <c r="AK586" s="11" t="s">
        <v>1131</v>
      </c>
      <c r="AL586" s="11">
        <v>1</v>
      </c>
      <c r="AM586" s="11" t="s">
        <v>1082</v>
      </c>
      <c r="AN586" s="11" t="s">
        <v>1083</v>
      </c>
      <c r="AO586" s="151" t="s">
        <v>1084</v>
      </c>
      <c r="AP586" s="151" t="s">
        <v>1084</v>
      </c>
      <c r="AQ586" s="11" t="s">
        <v>23</v>
      </c>
      <c r="AR586" s="11" t="s">
        <v>23</v>
      </c>
      <c r="AS586" s="11" t="s">
        <v>1122</v>
      </c>
      <c r="AT586" s="11" t="s">
        <v>22</v>
      </c>
      <c r="AU586" s="84" t="s">
        <v>22</v>
      </c>
      <c r="AV586" s="30" t="s">
        <v>22</v>
      </c>
      <c r="AW586" s="11" t="s">
        <v>22</v>
      </c>
      <c r="AX586" s="11">
        <v>22</v>
      </c>
      <c r="AY586" s="58" t="s">
        <v>480</v>
      </c>
      <c r="AZ586" s="11" t="str">
        <f t="shared" si="718"/>
        <v>5</v>
      </c>
      <c r="BA586" s="11" t="str">
        <f t="shared" si="719"/>
        <v>5</v>
      </c>
      <c r="BB586" s="11" t="str">
        <f t="shared" si="720"/>
        <v>5</v>
      </c>
      <c r="BC586" s="11">
        <v>21</v>
      </c>
      <c r="BD586" s="58" t="s">
        <v>1115</v>
      </c>
      <c r="BE586" s="11" t="str">
        <f>LEFT(BD586,FIND(" ", BD586)-1)</f>
        <v>47</v>
      </c>
      <c r="BF586" s="11" t="str">
        <f>MID(LEFT(BD586,FIND("–",BD586)-1),FIND("(",BD586)+1,LEN(BD586))</f>
        <v>23</v>
      </c>
      <c r="BG586" s="11" t="str">
        <f>MID(LEFT(BD586,FIND(")",BD586)-1),FIND("–",BD586)+1,LEN(BD586))</f>
        <v>82</v>
      </c>
      <c r="BH586" s="11" t="s">
        <v>22</v>
      </c>
      <c r="BI586" s="25" t="s">
        <v>22</v>
      </c>
      <c r="CD586" s="155"/>
      <c r="CH586" s="155"/>
      <c r="CV586" s="25"/>
      <c r="CZ586" s="25"/>
    </row>
    <row r="587" spans="1:104" s="11" customFormat="1">
      <c r="A587" s="11" t="s">
        <v>1160</v>
      </c>
      <c r="K587" s="13"/>
      <c r="L587" s="25"/>
      <c r="N587" s="125"/>
      <c r="Z587" s="25"/>
      <c r="AE587" s="36"/>
      <c r="AI587" s="25"/>
      <c r="AJ587" s="11" t="s">
        <v>27</v>
      </c>
      <c r="AK587" s="11" t="s">
        <v>1132</v>
      </c>
      <c r="AL587" s="11">
        <v>2</v>
      </c>
      <c r="AM587" s="11" t="s">
        <v>1082</v>
      </c>
      <c r="AN587" s="11" t="s">
        <v>1083</v>
      </c>
      <c r="AO587" s="151" t="s">
        <v>1084</v>
      </c>
      <c r="AP587" s="151" t="s">
        <v>1084</v>
      </c>
      <c r="AQ587" s="11" t="s">
        <v>23</v>
      </c>
      <c r="AR587" s="11" t="s">
        <v>23</v>
      </c>
      <c r="AS587" s="11" t="s">
        <v>1122</v>
      </c>
      <c r="AT587" s="11" t="s">
        <v>22</v>
      </c>
      <c r="AU587" s="84" t="s">
        <v>22</v>
      </c>
      <c r="AV587" s="30" t="s">
        <v>22</v>
      </c>
      <c r="AW587" s="11" t="s">
        <v>22</v>
      </c>
      <c r="AX587" s="11">
        <v>47</v>
      </c>
      <c r="AY587" s="58" t="s">
        <v>480</v>
      </c>
      <c r="AZ587" s="11" t="str">
        <f t="shared" si="718"/>
        <v>5</v>
      </c>
      <c r="BA587" s="11" t="str">
        <f t="shared" si="719"/>
        <v>5</v>
      </c>
      <c r="BB587" s="11" t="str">
        <f t="shared" si="720"/>
        <v>5</v>
      </c>
      <c r="BC587" s="11">
        <v>49</v>
      </c>
      <c r="BD587" s="58" t="s">
        <v>1116</v>
      </c>
      <c r="BE587" s="11" t="str">
        <f t="shared" ref="BE587:BE589" si="724">LEFT(BD587,FIND(" ", BD587)-1)</f>
        <v>58</v>
      </c>
      <c r="BF587" s="11" t="str">
        <f t="shared" ref="BF587:BF589" si="725">MID(LEFT(BD587,FIND("–",BD587)-1),FIND("(",BD587)+1,LEN(BD587))</f>
        <v>20</v>
      </c>
      <c r="BG587" s="11" t="str">
        <f t="shared" ref="BG587:BG589" si="726">MID(LEFT(BD587,FIND(")",BD587)-1),FIND("–",BD587)+1,LEN(BD587))</f>
        <v>120</v>
      </c>
      <c r="BH587" s="11" t="s">
        <v>22</v>
      </c>
      <c r="BI587" s="25" t="s">
        <v>22</v>
      </c>
      <c r="CD587" s="155"/>
      <c r="CH587" s="155"/>
      <c r="CV587" s="25"/>
      <c r="CZ587" s="25"/>
    </row>
    <row r="588" spans="1:104" s="11" customFormat="1">
      <c r="A588" s="11" t="s">
        <v>1160</v>
      </c>
      <c r="K588" s="13"/>
      <c r="L588" s="25"/>
      <c r="N588" s="125"/>
      <c r="Z588" s="25"/>
      <c r="AE588" s="36"/>
      <c r="AI588" s="25"/>
      <c r="AJ588" s="11" t="s">
        <v>27</v>
      </c>
      <c r="AK588" s="11" t="s">
        <v>1133</v>
      </c>
      <c r="AL588" s="11">
        <v>3</v>
      </c>
      <c r="AM588" s="11" t="s">
        <v>1082</v>
      </c>
      <c r="AN588" s="11" t="s">
        <v>1083</v>
      </c>
      <c r="AO588" s="151" t="s">
        <v>1084</v>
      </c>
      <c r="AP588" s="151" t="s">
        <v>1084</v>
      </c>
      <c r="AQ588" s="11" t="s">
        <v>23</v>
      </c>
      <c r="AR588" s="11" t="s">
        <v>23</v>
      </c>
      <c r="AS588" s="11" t="s">
        <v>1122</v>
      </c>
      <c r="AT588" s="11" t="s">
        <v>22</v>
      </c>
      <c r="AU588" s="84" t="s">
        <v>22</v>
      </c>
      <c r="AV588" s="30" t="s">
        <v>22</v>
      </c>
      <c r="AW588" s="11" t="s">
        <v>22</v>
      </c>
      <c r="AX588" s="11">
        <v>35</v>
      </c>
      <c r="AY588" s="58" t="s">
        <v>480</v>
      </c>
      <c r="AZ588" s="11" t="str">
        <f t="shared" si="718"/>
        <v>5</v>
      </c>
      <c r="BA588" s="11" t="str">
        <f t="shared" si="719"/>
        <v>5</v>
      </c>
      <c r="BB588" s="11" t="str">
        <f t="shared" si="720"/>
        <v>5</v>
      </c>
      <c r="BC588" s="11">
        <v>36</v>
      </c>
      <c r="BD588" s="58" t="s">
        <v>1117</v>
      </c>
      <c r="BE588" s="11" t="str">
        <f>LEFT(BD588,FIND(" ", BD588)-1)</f>
        <v>111</v>
      </c>
      <c r="BF588" s="11" t="str">
        <f>MID(LEFT(BD588,FIND("–",BD588)-1),FIND("(",BD588)+1,LEN(BD588))</f>
        <v>61</v>
      </c>
      <c r="BG588" s="11" t="str">
        <f>MID(LEFT(BD588,FIND(")",BD588)-1),FIND("–",BD588)+1,LEN(BD588))</f>
        <v>251</v>
      </c>
      <c r="BH588" s="11" t="s">
        <v>22</v>
      </c>
      <c r="BI588" s="25" t="s">
        <v>22</v>
      </c>
      <c r="CD588" s="155"/>
      <c r="CH588" s="155"/>
      <c r="CV588" s="25"/>
      <c r="CZ588" s="25"/>
    </row>
    <row r="589" spans="1:104" s="11" customFormat="1">
      <c r="A589" s="11" t="s">
        <v>1160</v>
      </c>
      <c r="K589" s="13"/>
      <c r="L589" s="25"/>
      <c r="N589" s="125"/>
      <c r="Z589" s="25"/>
      <c r="AE589" s="36"/>
      <c r="AI589" s="25"/>
      <c r="AJ589" s="11" t="s">
        <v>27</v>
      </c>
      <c r="AK589" s="11" t="s">
        <v>1129</v>
      </c>
      <c r="AL589" s="11">
        <v>4</v>
      </c>
      <c r="AM589" s="11" t="s">
        <v>1082</v>
      </c>
      <c r="AN589" s="11" t="s">
        <v>1083</v>
      </c>
      <c r="AO589" s="151" t="s">
        <v>1084</v>
      </c>
      <c r="AP589" s="151" t="s">
        <v>1084</v>
      </c>
      <c r="AQ589" s="11" t="s">
        <v>23</v>
      </c>
      <c r="AR589" s="11" t="s">
        <v>23</v>
      </c>
      <c r="AS589" s="11" t="s">
        <v>1122</v>
      </c>
      <c r="AT589" s="11" t="s">
        <v>22</v>
      </c>
      <c r="AU589" s="84" t="s">
        <v>22</v>
      </c>
      <c r="AV589" s="30" t="s">
        <v>22</v>
      </c>
      <c r="AW589" s="11" t="s">
        <v>22</v>
      </c>
      <c r="AX589" s="11">
        <v>47</v>
      </c>
      <c r="AY589" s="58" t="s">
        <v>480</v>
      </c>
      <c r="AZ589" s="11" t="str">
        <f t="shared" si="718"/>
        <v>5</v>
      </c>
      <c r="BA589" s="11" t="str">
        <f t="shared" si="719"/>
        <v>5</v>
      </c>
      <c r="BB589" s="11" t="str">
        <f t="shared" si="720"/>
        <v>5</v>
      </c>
      <c r="BC589" s="11">
        <v>43</v>
      </c>
      <c r="BD589" s="58" t="s">
        <v>1118</v>
      </c>
      <c r="BE589" s="11" t="str">
        <f t="shared" si="724"/>
        <v>146</v>
      </c>
      <c r="BF589" s="11" t="str">
        <f t="shared" si="725"/>
        <v>56</v>
      </c>
      <c r="BG589" s="11" t="str">
        <f t="shared" si="726"/>
        <v>239</v>
      </c>
      <c r="BH589" s="11" t="s">
        <v>22</v>
      </c>
      <c r="BI589" s="25" t="s">
        <v>22</v>
      </c>
      <c r="CD589" s="155"/>
      <c r="CH589" s="155"/>
      <c r="CV589" s="25"/>
      <c r="CZ589" s="25"/>
    </row>
    <row r="590" spans="1:104" s="11" customFormat="1" ht="16" customHeight="1">
      <c r="A590" s="11" t="s">
        <v>1160</v>
      </c>
      <c r="K590" s="13"/>
      <c r="L590" s="25"/>
      <c r="N590" s="125"/>
      <c r="Z590" s="25"/>
      <c r="AE590" s="36"/>
      <c r="AI590" s="25"/>
      <c r="AJ590" s="11" t="s">
        <v>60</v>
      </c>
      <c r="AK590" s="11" t="s">
        <v>1124</v>
      </c>
      <c r="AL590" s="11">
        <v>1</v>
      </c>
      <c r="AM590" s="17" t="s">
        <v>1123</v>
      </c>
      <c r="AN590" s="17" t="s">
        <v>1159</v>
      </c>
      <c r="AO590" s="11" t="s">
        <v>152</v>
      </c>
      <c r="AP590" s="11" t="s">
        <v>959</v>
      </c>
      <c r="AQ590" s="11" t="s">
        <v>23</v>
      </c>
      <c r="AR590" s="11" t="s">
        <v>23</v>
      </c>
      <c r="AS590" s="11" t="s">
        <v>1138</v>
      </c>
      <c r="AT590" s="11" t="s">
        <v>22</v>
      </c>
      <c r="AU590" s="84" t="s">
        <v>22</v>
      </c>
      <c r="AV590" s="30" t="s">
        <v>22</v>
      </c>
      <c r="AW590" s="11" t="s">
        <v>22</v>
      </c>
      <c r="AX590" s="11">
        <v>25</v>
      </c>
      <c r="AY590" s="58" t="s">
        <v>1137</v>
      </c>
      <c r="AZ590" s="11" t="str">
        <f t="shared" ref="AZ590:AZ598" si="727">LEFT(AY590,FIND(" ", AY590)-1)</f>
        <v>58</v>
      </c>
      <c r="BA590" s="11" t="str">
        <f t="shared" ref="BA590:BA598" si="728">MID(LEFT(AY590,FIND("–",AY590)-1),FIND("(",AY590)+1,LEN(AY590))</f>
        <v>48</v>
      </c>
      <c r="BB590" s="11" t="str">
        <f t="shared" ref="BB590:BB598" si="729">MID(LEFT(AY590,FIND(")",AY590)-1),FIND("–",AY590)+1,LEN(AY590))</f>
        <v>108</v>
      </c>
      <c r="BC590" s="11">
        <v>23</v>
      </c>
      <c r="BD590" s="58" t="s">
        <v>1139</v>
      </c>
      <c r="BE590" s="11" t="str">
        <f>LEFT(BD590,FIND(" ", BD590)-1)</f>
        <v>413</v>
      </c>
      <c r="BF590" s="11" t="str">
        <f>MID(LEFT(BD590,FIND("–",BD590)-1),FIND("(",BD590)+1,LEN(BD590))</f>
        <v>245</v>
      </c>
      <c r="BG590" s="11" t="str">
        <f>MID(LEFT(BD590,FIND(")",BD590)-1),FIND("–",BD590)+1,LEN(BD590))</f>
        <v>675</v>
      </c>
      <c r="BH590" s="11" t="s">
        <v>22</v>
      </c>
      <c r="BI590" s="25" t="s">
        <v>22</v>
      </c>
      <c r="CD590" s="155"/>
      <c r="CH590" s="155"/>
      <c r="CV590" s="25"/>
      <c r="CZ590" s="25"/>
    </row>
    <row r="591" spans="1:104" s="11" customFormat="1" ht="16" customHeight="1">
      <c r="A591" s="11" t="s">
        <v>1160</v>
      </c>
      <c r="K591" s="13"/>
      <c r="L591" s="25"/>
      <c r="N591" s="125"/>
      <c r="Z591" s="25"/>
      <c r="AE591" s="36"/>
      <c r="AI591" s="25"/>
      <c r="AJ591" s="11" t="s">
        <v>60</v>
      </c>
      <c r="AK591" s="11" t="s">
        <v>1125</v>
      </c>
      <c r="AL591" s="11">
        <v>2</v>
      </c>
      <c r="AM591" s="17" t="s">
        <v>1123</v>
      </c>
      <c r="AN591" s="17" t="s">
        <v>1159</v>
      </c>
      <c r="AO591" s="11" t="s">
        <v>152</v>
      </c>
      <c r="AP591" s="11" t="s">
        <v>959</v>
      </c>
      <c r="AQ591" s="11" t="s">
        <v>23</v>
      </c>
      <c r="AR591" s="11" t="s">
        <v>23</v>
      </c>
      <c r="AS591" s="11" t="s">
        <v>1138</v>
      </c>
      <c r="AT591" s="11" t="s">
        <v>22</v>
      </c>
      <c r="AU591" s="84" t="s">
        <v>22</v>
      </c>
      <c r="AV591" s="30" t="s">
        <v>22</v>
      </c>
      <c r="AW591" s="11" t="s">
        <v>22</v>
      </c>
      <c r="AX591" s="11">
        <v>29</v>
      </c>
      <c r="AY591" s="58" t="s">
        <v>1140</v>
      </c>
      <c r="AZ591" s="11" t="str">
        <f t="shared" si="727"/>
        <v>57</v>
      </c>
      <c r="BA591" s="11" t="str">
        <f t="shared" si="728"/>
        <v>48</v>
      </c>
      <c r="BB591" s="11" t="str">
        <f t="shared" si="729"/>
        <v>103</v>
      </c>
      <c r="BC591" s="11">
        <v>30</v>
      </c>
      <c r="BD591" s="58" t="s">
        <v>1141</v>
      </c>
      <c r="BE591" s="11" t="str">
        <f>LEFT(BD591,FIND(" ", BD591)-1)</f>
        <v>1,001</v>
      </c>
      <c r="BF591" s="11" t="str">
        <f>MID(LEFT(BD591,FIND("–",BD591)-1),FIND("(",BD591)+1,LEN(BD591))</f>
        <v>662</v>
      </c>
      <c r="BG591" s="11" t="str">
        <f>MID(LEFT(BD591,FIND(")",BD591)-1),FIND("–",BD591)+1,LEN(BD591))</f>
        <v>1,965</v>
      </c>
      <c r="BH591" s="11" t="s">
        <v>22</v>
      </c>
      <c r="BI591" s="25" t="s">
        <v>22</v>
      </c>
      <c r="CD591" s="155"/>
      <c r="CH591" s="155"/>
      <c r="CV591" s="25"/>
      <c r="CZ591" s="25"/>
    </row>
    <row r="592" spans="1:104" s="11" customFormat="1">
      <c r="A592" s="11" t="s">
        <v>1160</v>
      </c>
      <c r="K592" s="13"/>
      <c r="L592" s="25"/>
      <c r="N592" s="125"/>
      <c r="Z592" s="25"/>
      <c r="AE592" s="36"/>
      <c r="AI592" s="25"/>
      <c r="AJ592" s="11" t="s">
        <v>60</v>
      </c>
      <c r="AK592" s="11" t="s">
        <v>1126</v>
      </c>
      <c r="AL592" s="11">
        <v>3</v>
      </c>
      <c r="AM592" s="17" t="s">
        <v>1123</v>
      </c>
      <c r="AN592" s="17" t="s">
        <v>1159</v>
      </c>
      <c r="AO592" s="11" t="s">
        <v>152</v>
      </c>
      <c r="AP592" s="11" t="s">
        <v>959</v>
      </c>
      <c r="AQ592" s="11" t="s">
        <v>23</v>
      </c>
      <c r="AR592" s="11" t="s">
        <v>23</v>
      </c>
      <c r="AS592" s="11" t="s">
        <v>1138</v>
      </c>
      <c r="AT592" s="11" t="s">
        <v>22</v>
      </c>
      <c r="AU592" s="84" t="s">
        <v>22</v>
      </c>
      <c r="AV592" s="30" t="s">
        <v>22</v>
      </c>
      <c r="AW592" s="11" t="s">
        <v>22</v>
      </c>
      <c r="AX592" s="11">
        <v>25</v>
      </c>
      <c r="AY592" s="58" t="s">
        <v>1142</v>
      </c>
      <c r="AZ592" s="11" t="str">
        <f t="shared" si="727"/>
        <v>48</v>
      </c>
      <c r="BA592" s="11" t="str">
        <f t="shared" si="728"/>
        <v>48</v>
      </c>
      <c r="BB592" s="11" t="str">
        <f t="shared" si="729"/>
        <v>65</v>
      </c>
      <c r="BC592" s="11">
        <v>21</v>
      </c>
      <c r="BD592" s="58" t="s">
        <v>1143</v>
      </c>
      <c r="BE592" s="11" t="str">
        <f>LEFT(BD592,FIND(" ", BD592)-1)</f>
        <v>677</v>
      </c>
      <c r="BF592" s="11" t="str">
        <f>MID(LEFT(BD592,FIND("–",BD592)-1),FIND("(",BD592)+1,LEN(BD592))</f>
        <v>411</v>
      </c>
      <c r="BG592" s="11" t="str">
        <f>MID(LEFT(BD592,FIND(")",BD592)-1),FIND("–",BD592)+1,LEN(BD592))</f>
        <v>1,503</v>
      </c>
      <c r="BH592" s="11" t="s">
        <v>22</v>
      </c>
      <c r="BI592" s="25" t="s">
        <v>22</v>
      </c>
      <c r="CD592" s="155"/>
      <c r="CH592" s="155"/>
      <c r="CV592" s="25"/>
      <c r="CZ592" s="25"/>
    </row>
    <row r="593" spans="1:105" s="11" customFormat="1">
      <c r="A593" s="11" t="s">
        <v>1160</v>
      </c>
      <c r="K593" s="13"/>
      <c r="L593" s="25"/>
      <c r="N593" s="125"/>
      <c r="Z593" s="25"/>
      <c r="AE593" s="36"/>
      <c r="AI593" s="25"/>
      <c r="AJ593" s="11" t="s">
        <v>60</v>
      </c>
      <c r="AK593" s="11" t="s">
        <v>1127</v>
      </c>
      <c r="AL593" s="11">
        <v>4</v>
      </c>
      <c r="AM593" s="17" t="s">
        <v>1123</v>
      </c>
      <c r="AN593" s="17" t="s">
        <v>1159</v>
      </c>
      <c r="AO593" s="11" t="s">
        <v>152</v>
      </c>
      <c r="AP593" s="11" t="s">
        <v>959</v>
      </c>
      <c r="AQ593" s="11" t="s">
        <v>23</v>
      </c>
      <c r="AR593" s="11" t="s">
        <v>23</v>
      </c>
      <c r="AS593" s="11" t="s">
        <v>1138</v>
      </c>
      <c r="AT593" s="11" t="s">
        <v>22</v>
      </c>
      <c r="AU593" s="84" t="s">
        <v>22</v>
      </c>
      <c r="AV593" s="30" t="s">
        <v>22</v>
      </c>
      <c r="AW593" s="11" t="s">
        <v>22</v>
      </c>
      <c r="AX593" s="11">
        <v>30</v>
      </c>
      <c r="AY593" s="58" t="s">
        <v>1144</v>
      </c>
      <c r="AZ593" s="11" t="str">
        <f t="shared" si="727"/>
        <v>67</v>
      </c>
      <c r="BA593" s="11" t="str">
        <f t="shared" si="728"/>
        <v>48</v>
      </c>
      <c r="BB593" s="11" t="str">
        <f t="shared" si="729"/>
        <v>109</v>
      </c>
      <c r="BC593" s="11">
        <v>29</v>
      </c>
      <c r="BD593" s="58" t="s">
        <v>1165</v>
      </c>
      <c r="BE593" s="11" t="str">
        <f t="shared" ref="BE593" si="730">LEFT(BD593,FIND(" ", BD593)-1)</f>
        <v>501</v>
      </c>
      <c r="BF593" s="11" t="str">
        <f t="shared" ref="BF593" si="731">MID(LEFT(BD593,FIND("–",BD593)-1),FIND("(",BD593)+1,LEN(BD593))</f>
        <v>253</v>
      </c>
      <c r="BG593" s="11" t="str">
        <f t="shared" ref="BG593" si="732">MID(LEFT(BD593,FIND(")",BD593)-1),FIND("–",BD593)+1,LEN(BD593))</f>
        <v>905</v>
      </c>
      <c r="BH593" s="11" t="s">
        <v>22</v>
      </c>
      <c r="BI593" s="25" t="s">
        <v>22</v>
      </c>
      <c r="CD593" s="155"/>
      <c r="CH593" s="155"/>
      <c r="CV593" s="25"/>
      <c r="CZ593" s="25"/>
    </row>
    <row r="594" spans="1:105" s="11" customFormat="1">
      <c r="A594" s="11" t="s">
        <v>1160</v>
      </c>
      <c r="K594" s="13"/>
      <c r="L594" s="25"/>
      <c r="N594" s="125"/>
      <c r="Z594" s="25"/>
      <c r="AE594" s="36"/>
      <c r="AI594" s="25"/>
      <c r="AJ594" s="11" t="s">
        <v>60</v>
      </c>
      <c r="AK594" s="11" t="s">
        <v>1128</v>
      </c>
      <c r="AL594" s="11">
        <v>5</v>
      </c>
      <c r="AM594" s="17" t="s">
        <v>1123</v>
      </c>
      <c r="AN594" s="17" t="s">
        <v>1159</v>
      </c>
      <c r="AO594" s="11" t="s">
        <v>152</v>
      </c>
      <c r="AP594" s="11" t="s">
        <v>959</v>
      </c>
      <c r="AQ594" s="11" t="s">
        <v>23</v>
      </c>
      <c r="AR594" s="11" t="s">
        <v>23</v>
      </c>
      <c r="AS594" s="11" t="s">
        <v>1138</v>
      </c>
      <c r="AT594" s="11" t="s">
        <v>22</v>
      </c>
      <c r="AU594" s="84" t="s">
        <v>22</v>
      </c>
      <c r="AV594" s="30" t="s">
        <v>22</v>
      </c>
      <c r="AW594" s="11" t="s">
        <v>22</v>
      </c>
      <c r="AX594" s="11">
        <v>30</v>
      </c>
      <c r="AY594" s="58" t="s">
        <v>1145</v>
      </c>
      <c r="AZ594" s="11" t="str">
        <f t="shared" si="727"/>
        <v>63</v>
      </c>
      <c r="BA594" s="11" t="str">
        <f t="shared" si="728"/>
        <v>48</v>
      </c>
      <c r="BB594" s="11" t="str">
        <f t="shared" si="729"/>
        <v>84</v>
      </c>
      <c r="BC594" s="11">
        <v>28</v>
      </c>
      <c r="BD594" s="58" t="s">
        <v>1146</v>
      </c>
      <c r="BE594" s="11" t="str">
        <f>LEFT(BD594,FIND(" ", BD594)-1)</f>
        <v>798</v>
      </c>
      <c r="BF594" s="11" t="str">
        <f>MID(LEFT(BD594,FIND("–",BD594)-1),FIND("(",BD594)+1,LEN(BD594))</f>
        <v>462</v>
      </c>
      <c r="BG594" s="11" t="str">
        <f>MID(LEFT(BD594,FIND(")",BD594)-1),FIND("–",BD594)+1,LEN(BD594))</f>
        <v>1,186</v>
      </c>
      <c r="BH594" s="11" t="s">
        <v>22</v>
      </c>
      <c r="BI594" s="25" t="s">
        <v>22</v>
      </c>
      <c r="CD594" s="155"/>
      <c r="CH594" s="155"/>
      <c r="CV594" s="25"/>
      <c r="CZ594" s="25"/>
    </row>
    <row r="595" spans="1:105" s="11" customFormat="1">
      <c r="A595" s="11" t="s">
        <v>1160</v>
      </c>
      <c r="K595" s="13"/>
      <c r="L595" s="25"/>
      <c r="N595" s="125"/>
      <c r="Z595" s="25"/>
      <c r="AE595" s="36"/>
      <c r="AI595" s="25"/>
      <c r="AJ595" s="11" t="s">
        <v>60</v>
      </c>
      <c r="AK595" s="11" t="s">
        <v>1131</v>
      </c>
      <c r="AL595" s="11">
        <v>1</v>
      </c>
      <c r="AM595" s="17" t="s">
        <v>1158</v>
      </c>
      <c r="AN595" s="17" t="s">
        <v>1159</v>
      </c>
      <c r="AO595" s="11" t="s">
        <v>152</v>
      </c>
      <c r="AP595" s="11" t="s">
        <v>959</v>
      </c>
      <c r="AQ595" s="11" t="s">
        <v>23</v>
      </c>
      <c r="AR595" s="11" t="s">
        <v>23</v>
      </c>
      <c r="AS595" s="11" t="s">
        <v>1138</v>
      </c>
      <c r="AT595" s="11" t="s">
        <v>22</v>
      </c>
      <c r="AU595" s="84" t="s">
        <v>22</v>
      </c>
      <c r="AV595" s="30" t="s">
        <v>22</v>
      </c>
      <c r="AW595" s="11" t="s">
        <v>22</v>
      </c>
      <c r="AX595" s="11">
        <v>48</v>
      </c>
      <c r="AY595" s="58" t="s">
        <v>1147</v>
      </c>
      <c r="AZ595" s="11" t="str">
        <f t="shared" si="727"/>
        <v>48</v>
      </c>
      <c r="BA595" s="11" t="str">
        <f t="shared" si="728"/>
        <v>48</v>
      </c>
      <c r="BB595" s="11" t="str">
        <f t="shared" si="729"/>
        <v>69</v>
      </c>
      <c r="BC595" s="11">
        <v>49</v>
      </c>
      <c r="BD595" s="58" t="s">
        <v>1148</v>
      </c>
      <c r="BE595" s="11" t="str">
        <f t="shared" ref="BE595" si="733">LEFT(BD595,FIND(" ", BD595)-1)</f>
        <v>1,009</v>
      </c>
      <c r="BF595" s="11" t="str">
        <f t="shared" ref="BF595" si="734">MID(LEFT(BD595,FIND("–",BD595)-1),FIND("(",BD595)+1,LEN(BD595))</f>
        <v>485</v>
      </c>
      <c r="BG595" s="11" t="str">
        <f t="shared" ref="BG595" si="735">MID(LEFT(BD595,FIND(")",BD595)-1),FIND("–",BD595)+1,LEN(BD595))</f>
        <v>2,265</v>
      </c>
      <c r="BH595" s="11" t="s">
        <v>22</v>
      </c>
      <c r="BI595" s="25" t="s">
        <v>22</v>
      </c>
      <c r="CD595" s="155"/>
      <c r="CH595" s="155"/>
      <c r="CV595" s="25"/>
      <c r="CZ595" s="25"/>
    </row>
    <row r="596" spans="1:105" s="11" customFormat="1">
      <c r="A596" s="11" t="s">
        <v>1160</v>
      </c>
      <c r="K596" s="13"/>
      <c r="L596" s="25"/>
      <c r="N596" s="125"/>
      <c r="Z596" s="25"/>
      <c r="AE596" s="36"/>
      <c r="AI596" s="25"/>
      <c r="AJ596" s="11" t="s">
        <v>60</v>
      </c>
      <c r="AK596" s="11" t="s">
        <v>1132</v>
      </c>
      <c r="AL596" s="11">
        <v>2</v>
      </c>
      <c r="AM596" s="17" t="s">
        <v>1158</v>
      </c>
      <c r="AN596" s="17" t="s">
        <v>1159</v>
      </c>
      <c r="AO596" s="11" t="s">
        <v>152</v>
      </c>
      <c r="AP596" s="11" t="s">
        <v>959</v>
      </c>
      <c r="AQ596" s="11" t="s">
        <v>23</v>
      </c>
      <c r="AR596" s="11" t="s">
        <v>23</v>
      </c>
      <c r="AS596" s="11" t="s">
        <v>1138</v>
      </c>
      <c r="AT596" s="11" t="s">
        <v>22</v>
      </c>
      <c r="AU596" s="84" t="s">
        <v>22</v>
      </c>
      <c r="AV596" s="30" t="s">
        <v>22</v>
      </c>
      <c r="AW596" s="11" t="s">
        <v>22</v>
      </c>
      <c r="AX596" s="11">
        <v>47</v>
      </c>
      <c r="AY596" s="58" t="s">
        <v>1149</v>
      </c>
      <c r="AZ596" s="11" t="str">
        <f t="shared" si="727"/>
        <v>63</v>
      </c>
      <c r="BA596" s="11" t="str">
        <f t="shared" si="728"/>
        <v>48</v>
      </c>
      <c r="BB596" s="11" t="str">
        <f t="shared" si="729"/>
        <v>96</v>
      </c>
      <c r="BC596" s="11">
        <v>48</v>
      </c>
      <c r="BD596" s="58" t="s">
        <v>1150</v>
      </c>
      <c r="BE596" s="11" t="str">
        <f>LEFT(BD596,FIND(" ", BD596)-1)</f>
        <v>975</v>
      </c>
      <c r="BF596" s="11" t="str">
        <f>MID(LEFT(BD596,FIND("–",BD596)-1),FIND("(",BD596)+1,LEN(BD596))</f>
        <v>442</v>
      </c>
      <c r="BG596" s="11" t="str">
        <f>MID(LEFT(BD596,FIND(")",BD596)-1),FIND("–",BD596)+1,LEN(BD596))</f>
        <v>1,530</v>
      </c>
      <c r="BH596" s="11" t="s">
        <v>22</v>
      </c>
      <c r="BI596" s="25" t="s">
        <v>22</v>
      </c>
      <c r="CD596" s="155"/>
      <c r="CH596" s="155"/>
      <c r="CV596" s="25"/>
      <c r="CZ596" s="25"/>
    </row>
    <row r="597" spans="1:105" s="11" customFormat="1">
      <c r="A597" s="11" t="s">
        <v>1160</v>
      </c>
      <c r="K597" s="13"/>
      <c r="L597" s="25"/>
      <c r="N597" s="125"/>
      <c r="Z597" s="25"/>
      <c r="AE597" s="36"/>
      <c r="AI597" s="25"/>
      <c r="AJ597" s="11" t="s">
        <v>60</v>
      </c>
      <c r="AK597" s="11" t="s">
        <v>1133</v>
      </c>
      <c r="AL597" s="11">
        <v>3</v>
      </c>
      <c r="AM597" s="17" t="s">
        <v>1158</v>
      </c>
      <c r="AN597" s="17" t="s">
        <v>1159</v>
      </c>
      <c r="AO597" s="11" t="s">
        <v>152</v>
      </c>
      <c r="AP597" s="11" t="s">
        <v>959</v>
      </c>
      <c r="AQ597" s="11" t="s">
        <v>23</v>
      </c>
      <c r="AR597" s="11" t="s">
        <v>23</v>
      </c>
      <c r="AS597" s="11" t="s">
        <v>1138</v>
      </c>
      <c r="AT597" s="11" t="s">
        <v>22</v>
      </c>
      <c r="AU597" s="84" t="s">
        <v>22</v>
      </c>
      <c r="AV597" s="30" t="s">
        <v>22</v>
      </c>
      <c r="AW597" s="11" t="s">
        <v>22</v>
      </c>
      <c r="AX597" s="11">
        <v>40</v>
      </c>
      <c r="AY597" s="58" t="s">
        <v>1151</v>
      </c>
      <c r="AZ597" s="11" t="str">
        <f t="shared" si="727"/>
        <v>48</v>
      </c>
      <c r="BA597" s="11" t="str">
        <f t="shared" si="728"/>
        <v>48</v>
      </c>
      <c r="BB597" s="11" t="str">
        <f t="shared" si="729"/>
        <v>72</v>
      </c>
      <c r="BC597" s="11">
        <v>43</v>
      </c>
      <c r="BD597" s="58" t="s">
        <v>1152</v>
      </c>
      <c r="BE597" s="11" t="str">
        <f t="shared" ref="BE597" si="736">LEFT(BD597,FIND(" ", BD597)-1)</f>
        <v>285</v>
      </c>
      <c r="BF597" s="11" t="str">
        <f t="shared" ref="BF597" si="737">MID(LEFT(BD597,FIND("–",BD597)-1),FIND("(",BD597)+1,LEN(BD597))</f>
        <v>172</v>
      </c>
      <c r="BG597" s="11" t="str">
        <f t="shared" ref="BG597" si="738">MID(LEFT(BD597,FIND(")",BD597)-1),FIND("–",BD597)+1,LEN(BD597))</f>
        <v>554</v>
      </c>
      <c r="BH597" s="11" t="s">
        <v>22</v>
      </c>
      <c r="BI597" s="25" t="s">
        <v>22</v>
      </c>
      <c r="CD597" s="155"/>
      <c r="CH597" s="155"/>
      <c r="CV597" s="25"/>
      <c r="CZ597" s="25"/>
    </row>
    <row r="598" spans="1:105" s="11" customFormat="1">
      <c r="A598" s="11" t="s">
        <v>1160</v>
      </c>
      <c r="K598" s="13"/>
      <c r="L598" s="25"/>
      <c r="N598" s="125"/>
      <c r="Z598" s="25"/>
      <c r="AE598" s="36"/>
      <c r="AI598" s="25"/>
      <c r="AJ598" s="11" t="s">
        <v>60</v>
      </c>
      <c r="AK598" s="11" t="s">
        <v>1129</v>
      </c>
      <c r="AL598" s="11">
        <v>4</v>
      </c>
      <c r="AM598" s="17" t="s">
        <v>1158</v>
      </c>
      <c r="AN598" s="17" t="s">
        <v>1159</v>
      </c>
      <c r="AO598" s="11" t="s">
        <v>152</v>
      </c>
      <c r="AP598" s="11" t="s">
        <v>959</v>
      </c>
      <c r="AQ598" s="11" t="s">
        <v>23</v>
      </c>
      <c r="AR598" s="11" t="s">
        <v>23</v>
      </c>
      <c r="AS598" s="11" t="s">
        <v>1138</v>
      </c>
      <c r="AT598" s="11" t="s">
        <v>22</v>
      </c>
      <c r="AU598" s="84" t="s">
        <v>22</v>
      </c>
      <c r="AV598" s="30" t="s">
        <v>22</v>
      </c>
      <c r="AW598" s="11" t="s">
        <v>22</v>
      </c>
      <c r="AX598" s="11">
        <v>47</v>
      </c>
      <c r="AY598" s="58" t="s">
        <v>1153</v>
      </c>
      <c r="AZ598" s="11" t="str">
        <f t="shared" si="727"/>
        <v>73</v>
      </c>
      <c r="BA598" s="11" t="str">
        <f t="shared" si="728"/>
        <v>48</v>
      </c>
      <c r="BB598" s="11" t="str">
        <f t="shared" si="729"/>
        <v>100</v>
      </c>
      <c r="BC598" s="11">
        <v>47</v>
      </c>
      <c r="BD598" s="58" t="s">
        <v>1154</v>
      </c>
      <c r="BE598" s="11" t="str">
        <f>LEFT(BD598,FIND(" ", BD598)-1)</f>
        <v>307</v>
      </c>
      <c r="BF598" s="11" t="str">
        <f>MID(LEFT(BD598,FIND("–",BD598)-1),FIND("(",BD598)+1,LEN(BD598))</f>
        <v>161</v>
      </c>
      <c r="BG598" s="11" t="str">
        <f>MID(LEFT(BD598,FIND(")",BD598)-1),FIND("–",BD598)+1,LEN(BD598))</f>
        <v>516</v>
      </c>
      <c r="BH598" s="11" t="s">
        <v>22</v>
      </c>
      <c r="BI598" s="25" t="s">
        <v>22</v>
      </c>
      <c r="CD598" s="155"/>
      <c r="CH598" s="155"/>
      <c r="CV598" s="25"/>
      <c r="CZ598" s="25"/>
    </row>
    <row r="599" spans="1:105" s="52" customFormat="1">
      <c r="K599" s="53"/>
      <c r="L599" s="54"/>
      <c r="N599" s="132"/>
      <c r="Z599" s="54"/>
      <c r="AE599" s="56"/>
      <c r="AI599" s="54"/>
      <c r="AJ599" s="63"/>
      <c r="AL599" s="63"/>
      <c r="AU599" s="91"/>
      <c r="AV599" s="57"/>
      <c r="BI599" s="54"/>
      <c r="CD599" s="161"/>
      <c r="CH599" s="161"/>
      <c r="CV599" s="54"/>
      <c r="CZ599" s="54"/>
    </row>
    <row r="600" spans="1:105" s="112" customFormat="1">
      <c r="A600" s="204" t="s">
        <v>2613</v>
      </c>
      <c r="B600" s="112" t="s">
        <v>2605</v>
      </c>
      <c r="C600" s="112" t="s">
        <v>35</v>
      </c>
      <c r="D600" s="94" t="s">
        <v>2655</v>
      </c>
      <c r="E600" s="112" t="s">
        <v>10</v>
      </c>
      <c r="F600" s="94" t="s">
        <v>2312</v>
      </c>
      <c r="G600" s="205" t="s">
        <v>2606</v>
      </c>
      <c r="H600" s="206" t="s">
        <v>2607</v>
      </c>
      <c r="I600" s="204" t="s">
        <v>2608</v>
      </c>
      <c r="J600" s="114" t="s">
        <v>2609</v>
      </c>
      <c r="K600" s="94" t="s">
        <v>2610</v>
      </c>
      <c r="L600" s="115">
        <v>44305</v>
      </c>
      <c r="M600" s="103" t="s">
        <v>527</v>
      </c>
      <c r="N600" s="130">
        <v>44005</v>
      </c>
      <c r="O600" s="94" t="s">
        <v>24</v>
      </c>
      <c r="P600" s="94" t="s">
        <v>24</v>
      </c>
      <c r="Q600" s="112" t="s">
        <v>236</v>
      </c>
      <c r="R600" s="112" t="s">
        <v>370</v>
      </c>
      <c r="S600" s="112" t="s">
        <v>2519</v>
      </c>
      <c r="T600" s="94" t="s">
        <v>23</v>
      </c>
      <c r="U600" s="94" t="s">
        <v>23</v>
      </c>
      <c r="V600" s="112">
        <v>120</v>
      </c>
      <c r="W600" s="112" t="s">
        <v>24</v>
      </c>
      <c r="X600" s="94" t="s">
        <v>135</v>
      </c>
      <c r="Y600" s="94" t="s">
        <v>2611</v>
      </c>
      <c r="Z600" s="113" t="s">
        <v>2612</v>
      </c>
      <c r="AA600" s="112" t="s">
        <v>2614</v>
      </c>
      <c r="AB600" s="112" t="s">
        <v>567</v>
      </c>
      <c r="AC600" s="112" t="s">
        <v>127</v>
      </c>
      <c r="AD600" s="112" t="s">
        <v>2615</v>
      </c>
      <c r="AE600" s="98" t="s">
        <v>2616</v>
      </c>
      <c r="AF600" s="94" t="s">
        <v>137</v>
      </c>
      <c r="AG600" s="112" t="s">
        <v>2617</v>
      </c>
      <c r="AH600" s="112" t="s">
        <v>2618</v>
      </c>
      <c r="AI600" s="98" t="s">
        <v>22</v>
      </c>
      <c r="AJ600" s="112" t="s">
        <v>27</v>
      </c>
      <c r="AK600" s="112" t="s">
        <v>105</v>
      </c>
      <c r="AL600" s="112">
        <v>1</v>
      </c>
      <c r="AM600" s="94" t="s">
        <v>2623</v>
      </c>
      <c r="AN600" s="94" t="s">
        <v>44</v>
      </c>
      <c r="AO600" s="94" t="s">
        <v>2625</v>
      </c>
      <c r="AP600" s="94" t="s">
        <v>2626</v>
      </c>
      <c r="AQ600" s="112" t="s">
        <v>24</v>
      </c>
      <c r="AR600" s="112" t="s">
        <v>23</v>
      </c>
      <c r="AS600" s="94" t="s">
        <v>2644</v>
      </c>
      <c r="AT600" s="97" t="s">
        <v>62</v>
      </c>
      <c r="AU600" s="102" t="s">
        <v>2656</v>
      </c>
      <c r="AV600" s="94" t="str">
        <f t="shared" ref="AV600" si="739">MID(LEFT(AU600,FIND(" (",AU600)-1),FIND("/",AU600)+1,LEN(AU600))</f>
        <v>22</v>
      </c>
      <c r="AW600" s="101" t="str">
        <f t="shared" ref="AW600" si="740">MID(LEFT(AU600,FIND("%",AU600)-1),FIND("(",AU600)+1,LEN(AU600))</f>
        <v>0</v>
      </c>
      <c r="AX600" s="112">
        <v>23</v>
      </c>
      <c r="AY600" s="105" t="s">
        <v>2630</v>
      </c>
      <c r="AZ600" s="105" t="str">
        <f t="shared" ref="AZ600:AZ605" si="741">LEFT(AY600,FIND(" ", AY600)-1)</f>
        <v>54</v>
      </c>
      <c r="BA600" s="94" t="str">
        <f t="shared" ref="BA600:BA604" si="742">MID(LEFT(AY600,FIND("–",AY600)-1),FIND("(",AY600)+1,LEN(AY600))</f>
        <v>50</v>
      </c>
      <c r="BB600" s="94" t="str">
        <f t="shared" ref="BB600:BB604" si="743">MID(LEFT(AY600,FIND(")",AY600)-1),FIND("–",AY600)+1,LEN(AY600))</f>
        <v>63</v>
      </c>
      <c r="BC600" s="112">
        <v>22</v>
      </c>
      <c r="BD600" s="102" t="s">
        <v>2636</v>
      </c>
      <c r="BE600" s="94" t="str">
        <f t="shared" ref="BE600:BE609" si="744">LEFT(BD600,FIND(" ", BD600)-1)</f>
        <v>59</v>
      </c>
      <c r="BF600" s="94" t="str">
        <f t="shared" ref="BF600:BF603" si="745">MID(LEFT(BD600,FIND("–",BD600)-1),FIND("(",BD600)+1,LEN(BD600))</f>
        <v>50</v>
      </c>
      <c r="BG600" s="94" t="str">
        <f t="shared" ref="BG600:BG603" si="746">MID(LEFT(BD600,FIND(")",BD600)-1),FIND("–",BD600)+1,LEN(BD600))</f>
        <v>69</v>
      </c>
      <c r="BH600" s="94" t="s">
        <v>22</v>
      </c>
      <c r="BI600" s="113" t="s">
        <v>2646</v>
      </c>
      <c r="BJ600" s="94" t="s">
        <v>26</v>
      </c>
      <c r="BK600" s="94" t="s">
        <v>22</v>
      </c>
      <c r="BL600" s="94" t="s">
        <v>22</v>
      </c>
      <c r="BM600" s="94" t="s">
        <v>22</v>
      </c>
      <c r="BN600" s="94" t="s">
        <v>22</v>
      </c>
      <c r="BO600" s="94" t="s">
        <v>22</v>
      </c>
      <c r="BP600" s="94" t="s">
        <v>22</v>
      </c>
      <c r="BQ600" s="94" t="s">
        <v>22</v>
      </c>
      <c r="BR600" s="94" t="s">
        <v>22</v>
      </c>
      <c r="BS600" s="94" t="s">
        <v>22</v>
      </c>
      <c r="BT600" s="94" t="s">
        <v>22</v>
      </c>
      <c r="BU600" s="94" t="s">
        <v>22</v>
      </c>
      <c r="BV600" s="94" t="s">
        <v>22</v>
      </c>
      <c r="BW600" s="94" t="s">
        <v>22</v>
      </c>
      <c r="BX600" s="94" t="s">
        <v>22</v>
      </c>
      <c r="BY600" s="94" t="s">
        <v>22</v>
      </c>
      <c r="BZ600" s="94" t="s">
        <v>22</v>
      </c>
      <c r="CA600" s="94" t="s">
        <v>22</v>
      </c>
      <c r="CB600" s="94" t="s">
        <v>22</v>
      </c>
      <c r="CC600" s="94" t="s">
        <v>22</v>
      </c>
      <c r="CD600" s="103" t="s">
        <v>22</v>
      </c>
      <c r="CE600" s="94" t="s">
        <v>22</v>
      </c>
      <c r="CF600" s="94" t="s">
        <v>22</v>
      </c>
      <c r="CG600" s="94" t="s">
        <v>22</v>
      </c>
      <c r="CH600" s="103" t="s">
        <v>26</v>
      </c>
      <c r="CI600" s="94" t="s">
        <v>22</v>
      </c>
      <c r="CJ600" s="94" t="s">
        <v>22</v>
      </c>
      <c r="CK600" s="94" t="s">
        <v>22</v>
      </c>
      <c r="CL600" s="94" t="s">
        <v>22</v>
      </c>
      <c r="CM600" s="94" t="s">
        <v>22</v>
      </c>
      <c r="CN600" s="94" t="s">
        <v>22</v>
      </c>
      <c r="CO600" s="94" t="s">
        <v>22</v>
      </c>
      <c r="CP600" s="94" t="s">
        <v>22</v>
      </c>
      <c r="CQ600" s="94" t="s">
        <v>22</v>
      </c>
      <c r="CR600" s="94" t="s">
        <v>22</v>
      </c>
      <c r="CS600" s="94" t="s">
        <v>22</v>
      </c>
      <c r="CT600" s="94" t="s">
        <v>22</v>
      </c>
      <c r="CU600" s="94" t="s">
        <v>22</v>
      </c>
      <c r="CV600" s="98" t="s">
        <v>22</v>
      </c>
      <c r="CW600" s="94" t="s">
        <v>2660</v>
      </c>
      <c r="CX600" s="112" t="s">
        <v>22</v>
      </c>
      <c r="CY600" s="98" t="s">
        <v>2662</v>
      </c>
      <c r="CZ600" s="98" t="s">
        <v>1261</v>
      </c>
      <c r="DA600" s="112" t="s">
        <v>68</v>
      </c>
    </row>
    <row r="601" spans="1:105" s="109" customFormat="1">
      <c r="A601" s="116" t="s">
        <v>2613</v>
      </c>
      <c r="L601" s="110"/>
      <c r="N601" s="131"/>
      <c r="Z601" s="111"/>
      <c r="AE601" s="110"/>
      <c r="AI601" s="110"/>
      <c r="AJ601" s="109" t="s">
        <v>27</v>
      </c>
      <c r="AK601" s="109" t="s">
        <v>2619</v>
      </c>
      <c r="AL601" s="109">
        <v>2</v>
      </c>
      <c r="AM601" s="11" t="s">
        <v>2623</v>
      </c>
      <c r="AN601" s="11" t="s">
        <v>44</v>
      </c>
      <c r="AO601" s="11" t="s">
        <v>2625</v>
      </c>
      <c r="AP601" s="11" t="s">
        <v>2626</v>
      </c>
      <c r="AQ601" s="109" t="s">
        <v>24</v>
      </c>
      <c r="AR601" s="109" t="s">
        <v>23</v>
      </c>
      <c r="AS601" s="11" t="s">
        <v>2644</v>
      </c>
      <c r="AT601" s="17" t="s">
        <v>62</v>
      </c>
      <c r="AU601" s="58" t="s">
        <v>495</v>
      </c>
      <c r="AV601" s="11" t="str">
        <f t="shared" ref="AV601:AV604" si="747">MID(LEFT(AU601,FIND(" (",AU601)-1),FIND("/",AU601)+1,LEN(AU601))</f>
        <v>24</v>
      </c>
      <c r="AW601" s="18" t="str">
        <f t="shared" ref="AW601:AW604" si="748">MID(LEFT(AU601,FIND("%",AU601)-1),FIND("(",AU601)+1,LEN(AU601))</f>
        <v>96</v>
      </c>
      <c r="AX601" s="109">
        <v>24</v>
      </c>
      <c r="AY601" s="15" t="s">
        <v>2631</v>
      </c>
      <c r="AZ601" s="15" t="str">
        <f t="shared" si="741"/>
        <v>51</v>
      </c>
      <c r="BA601" s="11" t="str">
        <f t="shared" si="742"/>
        <v>50</v>
      </c>
      <c r="BB601" s="11" t="str">
        <f t="shared" si="743"/>
        <v>67</v>
      </c>
      <c r="BC601" s="109">
        <v>24</v>
      </c>
      <c r="BD601" s="58" t="s">
        <v>2628</v>
      </c>
      <c r="BE601" s="11" t="str">
        <f t="shared" si="744"/>
        <v>102,400</v>
      </c>
      <c r="BF601" s="11" t="str">
        <f t="shared" si="745"/>
        <v>64,857</v>
      </c>
      <c r="BG601" s="11" t="str">
        <f t="shared" si="746"/>
        <v>161,676</v>
      </c>
      <c r="BH601" s="11" t="s">
        <v>22</v>
      </c>
      <c r="BI601" s="25" t="s">
        <v>22</v>
      </c>
      <c r="CD601" s="160"/>
      <c r="CH601" s="160"/>
      <c r="CV601" s="110"/>
      <c r="CW601" s="109" t="s">
        <v>2657</v>
      </c>
      <c r="CZ601" s="110"/>
    </row>
    <row r="602" spans="1:105" s="109" customFormat="1">
      <c r="A602" s="116" t="s">
        <v>2613</v>
      </c>
      <c r="L602" s="110"/>
      <c r="N602" s="131"/>
      <c r="Z602" s="111"/>
      <c r="AE602" s="110"/>
      <c r="AI602" s="110"/>
      <c r="AJ602" s="109" t="s">
        <v>27</v>
      </c>
      <c r="AK602" s="109" t="s">
        <v>2620</v>
      </c>
      <c r="AL602" s="109">
        <v>3</v>
      </c>
      <c r="AM602" s="11" t="s">
        <v>2623</v>
      </c>
      <c r="AN602" s="11" t="s">
        <v>44</v>
      </c>
      <c r="AO602" s="11" t="s">
        <v>2625</v>
      </c>
      <c r="AP602" s="11" t="s">
        <v>2626</v>
      </c>
      <c r="AQ602" s="109" t="s">
        <v>24</v>
      </c>
      <c r="AR602" s="109" t="s">
        <v>23</v>
      </c>
      <c r="AS602" s="11" t="s">
        <v>2644</v>
      </c>
      <c r="AT602" s="17" t="s">
        <v>62</v>
      </c>
      <c r="AU602" s="58" t="s">
        <v>2638</v>
      </c>
      <c r="AV602" s="11" t="str">
        <f t="shared" si="747"/>
        <v>22</v>
      </c>
      <c r="AW602" s="18" t="str">
        <f t="shared" si="748"/>
        <v>100</v>
      </c>
      <c r="AX602" s="109">
        <v>24</v>
      </c>
      <c r="AY602" s="15" t="s">
        <v>2632</v>
      </c>
      <c r="AZ602" s="15" t="str">
        <f t="shared" si="741"/>
        <v>54</v>
      </c>
      <c r="BA602" s="11" t="str">
        <f t="shared" si="742"/>
        <v>50</v>
      </c>
      <c r="BB602" s="11" t="str">
        <f t="shared" si="743"/>
        <v>73</v>
      </c>
      <c r="BC602" s="109">
        <v>22</v>
      </c>
      <c r="BD602" s="58" t="s">
        <v>2629</v>
      </c>
      <c r="BE602" s="11" t="str">
        <f t="shared" si="744"/>
        <v>74,725</v>
      </c>
      <c r="BF602" s="11" t="str">
        <f t="shared" si="745"/>
        <v>51,300</v>
      </c>
      <c r="BG602" s="11" t="str">
        <f t="shared" si="746"/>
        <v>108,847</v>
      </c>
      <c r="BH602" s="11" t="s">
        <v>22</v>
      </c>
      <c r="BI602" s="25" t="s">
        <v>22</v>
      </c>
      <c r="CD602" s="160"/>
      <c r="CH602" s="160"/>
      <c r="CV602" s="110"/>
      <c r="CW602" s="109" t="s">
        <v>2645</v>
      </c>
      <c r="CZ602" s="110"/>
    </row>
    <row r="603" spans="1:105" s="109" customFormat="1">
      <c r="A603" s="116" t="s">
        <v>2613</v>
      </c>
      <c r="L603" s="110"/>
      <c r="N603" s="131"/>
      <c r="Z603" s="111"/>
      <c r="AE603" s="110"/>
      <c r="AI603" s="110"/>
      <c r="AJ603" s="109" t="s">
        <v>27</v>
      </c>
      <c r="AK603" s="109" t="s">
        <v>2622</v>
      </c>
      <c r="AL603" s="109">
        <v>4</v>
      </c>
      <c r="AM603" s="11" t="s">
        <v>2623</v>
      </c>
      <c r="AN603" s="11" t="s">
        <v>44</v>
      </c>
      <c r="AO603" s="11" t="s">
        <v>2625</v>
      </c>
      <c r="AP603" s="11" t="s">
        <v>2626</v>
      </c>
      <c r="AQ603" s="109" t="s">
        <v>24</v>
      </c>
      <c r="AR603" s="109" t="s">
        <v>23</v>
      </c>
      <c r="AS603" s="11" t="s">
        <v>2644</v>
      </c>
      <c r="AT603" s="17" t="s">
        <v>62</v>
      </c>
      <c r="AU603" s="58" t="s">
        <v>2638</v>
      </c>
      <c r="AV603" s="11" t="str">
        <f t="shared" si="747"/>
        <v>22</v>
      </c>
      <c r="AW603" s="18" t="str">
        <f t="shared" si="748"/>
        <v>100</v>
      </c>
      <c r="AX603" s="109">
        <v>24</v>
      </c>
      <c r="AY603" s="15" t="s">
        <v>2633</v>
      </c>
      <c r="AZ603" s="15" t="str">
        <f t="shared" si="741"/>
        <v>54</v>
      </c>
      <c r="BA603" s="11" t="str">
        <f t="shared" si="742"/>
        <v>50</v>
      </c>
      <c r="BB603" s="11" t="str">
        <f t="shared" si="743"/>
        <v>75</v>
      </c>
      <c r="BC603" s="109">
        <v>22</v>
      </c>
      <c r="BD603" s="58" t="s">
        <v>2635</v>
      </c>
      <c r="BE603" s="11" t="str">
        <f t="shared" si="744"/>
        <v>79,586</v>
      </c>
      <c r="BF603" s="11" t="str">
        <f t="shared" si="745"/>
        <v>55,430</v>
      </c>
      <c r="BG603" s="11" t="str">
        <f t="shared" si="746"/>
        <v>114,268</v>
      </c>
      <c r="BH603" s="11" t="s">
        <v>22</v>
      </c>
      <c r="BI603" s="25" t="s">
        <v>22</v>
      </c>
      <c r="CD603" s="160"/>
      <c r="CH603" s="160"/>
      <c r="CV603" s="110"/>
      <c r="CW603" s="109" t="s">
        <v>2658</v>
      </c>
      <c r="CZ603" s="110"/>
    </row>
    <row r="604" spans="1:105" s="109" customFormat="1">
      <c r="A604" s="116" t="s">
        <v>2613</v>
      </c>
      <c r="L604" s="110"/>
      <c r="N604" s="131"/>
      <c r="Z604" s="111"/>
      <c r="AE604" s="110"/>
      <c r="AI604" s="110"/>
      <c r="AJ604" s="109" t="s">
        <v>27</v>
      </c>
      <c r="AK604" s="109" t="s">
        <v>2621</v>
      </c>
      <c r="AL604" s="109">
        <v>5</v>
      </c>
      <c r="AM604" s="11" t="s">
        <v>2623</v>
      </c>
      <c r="AN604" s="11" t="s">
        <v>44</v>
      </c>
      <c r="AO604" s="11" t="s">
        <v>2625</v>
      </c>
      <c r="AP604" s="11" t="s">
        <v>2626</v>
      </c>
      <c r="AQ604" s="109" t="s">
        <v>24</v>
      </c>
      <c r="AR604" s="109" t="s">
        <v>23</v>
      </c>
      <c r="AS604" s="11" t="s">
        <v>2644</v>
      </c>
      <c r="AT604" s="17" t="s">
        <v>62</v>
      </c>
      <c r="AU604" s="58" t="s">
        <v>2637</v>
      </c>
      <c r="AV604" s="11" t="str">
        <f t="shared" si="747"/>
        <v>24</v>
      </c>
      <c r="AW604" s="18" t="str">
        <f t="shared" si="748"/>
        <v>13</v>
      </c>
      <c r="AX604" s="109">
        <v>24</v>
      </c>
      <c r="AY604" s="15" t="s">
        <v>2634</v>
      </c>
      <c r="AZ604" s="15" t="str">
        <f t="shared" si="741"/>
        <v>50</v>
      </c>
      <c r="BA604" s="11" t="str">
        <f t="shared" si="742"/>
        <v>50</v>
      </c>
      <c r="BB604" s="11" t="str">
        <f t="shared" si="743"/>
        <v>57</v>
      </c>
      <c r="BC604" s="109">
        <v>24</v>
      </c>
      <c r="BD604" s="58" t="s">
        <v>2627</v>
      </c>
      <c r="BE604" s="11" t="str">
        <f t="shared" si="744"/>
        <v>8,793</v>
      </c>
      <c r="BF604" s="11" t="str">
        <f t="shared" ref="BF604" si="749">MID(LEFT(BD604,FIND("–",BD604)-1),FIND("(",BD604)+1,LEN(BD604))</f>
        <v>5,570</v>
      </c>
      <c r="BG604" s="11" t="str">
        <f t="shared" ref="BG604" si="750">MID(LEFT(BD604,FIND(")",BD604)-1),FIND("–",BD604)+1,LEN(BD604))</f>
        <v>13,881</v>
      </c>
      <c r="BH604" s="11" t="s">
        <v>22</v>
      </c>
      <c r="BI604" s="25" t="s">
        <v>22</v>
      </c>
      <c r="CD604" s="160"/>
      <c r="CH604" s="160"/>
      <c r="CV604" s="110"/>
      <c r="CW604" s="109" t="s">
        <v>2643</v>
      </c>
      <c r="CZ604" s="110"/>
    </row>
    <row r="605" spans="1:105" s="109" customFormat="1">
      <c r="A605" s="116" t="s">
        <v>2613</v>
      </c>
      <c r="L605" s="110"/>
      <c r="N605" s="131"/>
      <c r="Z605" s="111"/>
      <c r="AE605" s="110"/>
      <c r="AI605" s="110"/>
      <c r="AJ605" s="109" t="s">
        <v>27</v>
      </c>
      <c r="AK605" s="109" t="s">
        <v>105</v>
      </c>
      <c r="AL605" s="109">
        <v>1</v>
      </c>
      <c r="AM605" s="170" t="s">
        <v>344</v>
      </c>
      <c r="AN605" s="109" t="s">
        <v>2624</v>
      </c>
      <c r="AO605" s="11" t="s">
        <v>2136</v>
      </c>
      <c r="AP605" s="11" t="s">
        <v>2137</v>
      </c>
      <c r="AQ605" s="109" t="s">
        <v>24</v>
      </c>
      <c r="AR605" s="109" t="s">
        <v>23</v>
      </c>
      <c r="AS605" s="11" t="s">
        <v>2649</v>
      </c>
      <c r="AT605" s="11" t="s">
        <v>22</v>
      </c>
      <c r="AU605" s="11" t="s">
        <v>22</v>
      </c>
      <c r="AV605" s="11" t="s">
        <v>22</v>
      </c>
      <c r="AW605" s="11" t="s">
        <v>22</v>
      </c>
      <c r="AX605" s="109">
        <v>23</v>
      </c>
      <c r="AY605" s="15" t="s">
        <v>66</v>
      </c>
      <c r="AZ605" s="15" t="str">
        <f t="shared" si="741"/>
        <v>10</v>
      </c>
      <c r="BA605" s="11" t="str">
        <f t="shared" ref="BA605" si="751">MID(LEFT(AY605,FIND("–",AY605)-1),FIND("(",AY605)+1,LEN(AY605))</f>
        <v>10</v>
      </c>
      <c r="BB605" s="11" t="str">
        <f t="shared" ref="BB605" si="752">MID(LEFT(AY605,FIND(")",AY605)-1),FIND("–",AY605)+1,LEN(AY605))</f>
        <v>10</v>
      </c>
      <c r="BC605" s="109">
        <v>22</v>
      </c>
      <c r="BD605" s="15" t="s">
        <v>66</v>
      </c>
      <c r="BE605" s="11" t="str">
        <f t="shared" si="744"/>
        <v>10</v>
      </c>
      <c r="BF605" s="11" t="str">
        <f t="shared" ref="BF605:BF609" si="753">MID(LEFT(BD605,FIND("–",BD605)-1),FIND("(",BD605)+1,LEN(BD605))</f>
        <v>10</v>
      </c>
      <c r="BG605" s="11" t="str">
        <f t="shared" ref="BG605:BG609" si="754">MID(LEFT(BD605,FIND(")",BD605)-1),FIND("–",BD605)+1,LEN(BD605))</f>
        <v>10</v>
      </c>
      <c r="BH605" s="11" t="s">
        <v>22</v>
      </c>
      <c r="BI605" s="25" t="s">
        <v>22</v>
      </c>
      <c r="CD605" s="160"/>
      <c r="CH605" s="160"/>
      <c r="CV605" s="110"/>
      <c r="CW605" s="109" t="s">
        <v>2659</v>
      </c>
      <c r="CZ605" s="110"/>
      <c r="DA605" s="109" t="s">
        <v>68</v>
      </c>
    </row>
    <row r="606" spans="1:105" s="109" customFormat="1">
      <c r="A606" s="116" t="s">
        <v>2613</v>
      </c>
      <c r="L606" s="110"/>
      <c r="N606" s="131"/>
      <c r="Z606" s="111"/>
      <c r="AE606" s="110"/>
      <c r="AI606" s="110"/>
      <c r="AJ606" s="109" t="s">
        <v>27</v>
      </c>
      <c r="AK606" s="109" t="s">
        <v>2619</v>
      </c>
      <c r="AL606" s="109">
        <v>2</v>
      </c>
      <c r="AM606" s="170" t="s">
        <v>344</v>
      </c>
      <c r="AN606" s="109" t="s">
        <v>2624</v>
      </c>
      <c r="AO606" s="11" t="s">
        <v>2136</v>
      </c>
      <c r="AP606" s="11" t="s">
        <v>2137</v>
      </c>
      <c r="AQ606" s="109" t="s">
        <v>24</v>
      </c>
      <c r="AR606" s="109" t="s">
        <v>23</v>
      </c>
      <c r="AS606" s="11" t="s">
        <v>2649</v>
      </c>
      <c r="AT606" s="11" t="s">
        <v>22</v>
      </c>
      <c r="AU606" s="11" t="s">
        <v>22</v>
      </c>
      <c r="AV606" s="11" t="s">
        <v>22</v>
      </c>
      <c r="AW606" s="11" t="s">
        <v>22</v>
      </c>
      <c r="AX606" s="109">
        <v>24</v>
      </c>
      <c r="AY606" s="15" t="s">
        <v>66</v>
      </c>
      <c r="AZ606" s="15" t="str">
        <f t="shared" ref="AZ606:AZ607" si="755">LEFT(AY606,FIND(" ", AY606)-1)</f>
        <v>10</v>
      </c>
      <c r="BA606" s="11" t="str">
        <f t="shared" ref="BA606:BA607" si="756">MID(LEFT(AY606,FIND("–",AY606)-1),FIND("(",AY606)+1,LEN(AY606))</f>
        <v>10</v>
      </c>
      <c r="BB606" s="11" t="str">
        <f t="shared" ref="BB606:BB607" si="757">MID(LEFT(AY606,FIND(")",AY606)-1),FIND("–",AY606)+1,LEN(AY606))</f>
        <v>10</v>
      </c>
      <c r="BC606" s="109">
        <v>24</v>
      </c>
      <c r="BD606" s="58" t="s">
        <v>2639</v>
      </c>
      <c r="BE606" s="11" t="str">
        <f t="shared" si="744"/>
        <v>228</v>
      </c>
      <c r="BF606" s="11" t="str">
        <f t="shared" si="753"/>
        <v>146</v>
      </c>
      <c r="BG606" s="11" t="str">
        <f t="shared" si="754"/>
        <v>356</v>
      </c>
      <c r="BH606" s="11" t="s">
        <v>22</v>
      </c>
      <c r="BI606" s="25" t="s">
        <v>22</v>
      </c>
      <c r="CD606" s="160"/>
      <c r="CH606" s="160"/>
      <c r="CV606" s="110"/>
      <c r="CW606" s="109" t="s">
        <v>2661</v>
      </c>
      <c r="CZ606" s="110"/>
    </row>
    <row r="607" spans="1:105" s="109" customFormat="1">
      <c r="A607" s="116" t="s">
        <v>2613</v>
      </c>
      <c r="L607" s="110"/>
      <c r="N607" s="131"/>
      <c r="Z607" s="111"/>
      <c r="AE607" s="110"/>
      <c r="AI607" s="110"/>
      <c r="AJ607" s="109" t="s">
        <v>27</v>
      </c>
      <c r="AK607" s="109" t="s">
        <v>2620</v>
      </c>
      <c r="AL607" s="109">
        <v>3</v>
      </c>
      <c r="AM607" s="170" t="s">
        <v>344</v>
      </c>
      <c r="AN607" s="109" t="s">
        <v>2624</v>
      </c>
      <c r="AO607" s="11" t="s">
        <v>2136</v>
      </c>
      <c r="AP607" s="11" t="s">
        <v>2137</v>
      </c>
      <c r="AQ607" s="109" t="s">
        <v>24</v>
      </c>
      <c r="AR607" s="109" t="s">
        <v>23</v>
      </c>
      <c r="AS607" s="11" t="s">
        <v>2649</v>
      </c>
      <c r="AT607" s="11" t="s">
        <v>22</v>
      </c>
      <c r="AU607" s="11" t="s">
        <v>22</v>
      </c>
      <c r="AV607" s="11" t="s">
        <v>22</v>
      </c>
      <c r="AW607" s="11" t="s">
        <v>22</v>
      </c>
      <c r="AX607" s="109">
        <v>24</v>
      </c>
      <c r="AY607" s="15" t="s">
        <v>66</v>
      </c>
      <c r="AZ607" s="15" t="str">
        <f t="shared" si="755"/>
        <v>10</v>
      </c>
      <c r="BA607" s="11" t="str">
        <f t="shared" si="756"/>
        <v>10</v>
      </c>
      <c r="BB607" s="11" t="str">
        <f t="shared" si="757"/>
        <v>10</v>
      </c>
      <c r="BC607" s="109">
        <v>22</v>
      </c>
      <c r="BD607" s="58" t="s">
        <v>2640</v>
      </c>
      <c r="BE607" s="11" t="str">
        <f t="shared" si="744"/>
        <v>230</v>
      </c>
      <c r="BF607" s="11" t="str">
        <f t="shared" si="753"/>
        <v>170</v>
      </c>
      <c r="BG607" s="11" t="str">
        <f t="shared" si="754"/>
        <v>312</v>
      </c>
      <c r="BH607" s="11" t="s">
        <v>22</v>
      </c>
      <c r="BI607" s="25" t="s">
        <v>22</v>
      </c>
      <c r="CD607" s="160"/>
      <c r="CH607" s="160"/>
      <c r="CV607" s="110"/>
      <c r="CZ607" s="110"/>
    </row>
    <row r="608" spans="1:105" s="109" customFormat="1">
      <c r="A608" s="116" t="s">
        <v>2613</v>
      </c>
      <c r="L608" s="110"/>
      <c r="N608" s="131"/>
      <c r="Z608" s="111"/>
      <c r="AE608" s="110"/>
      <c r="AI608" s="110"/>
      <c r="AJ608" s="109" t="s">
        <v>27</v>
      </c>
      <c r="AK608" s="109" t="s">
        <v>2622</v>
      </c>
      <c r="AL608" s="109">
        <v>4</v>
      </c>
      <c r="AM608" s="170" t="s">
        <v>344</v>
      </c>
      <c r="AN608" s="109" t="s">
        <v>2624</v>
      </c>
      <c r="AO608" s="109" t="s">
        <v>2136</v>
      </c>
      <c r="AP608" s="109" t="s">
        <v>2137</v>
      </c>
      <c r="AQ608" s="109" t="s">
        <v>24</v>
      </c>
      <c r="AR608" s="109" t="s">
        <v>23</v>
      </c>
      <c r="AS608" s="11" t="s">
        <v>2649</v>
      </c>
      <c r="AT608" s="11" t="s">
        <v>22</v>
      </c>
      <c r="AU608" s="11" t="s">
        <v>22</v>
      </c>
      <c r="AV608" s="11" t="s">
        <v>22</v>
      </c>
      <c r="AW608" s="11" t="s">
        <v>22</v>
      </c>
      <c r="AX608" s="109">
        <v>24</v>
      </c>
      <c r="AY608" s="15" t="s">
        <v>66</v>
      </c>
      <c r="AZ608" s="15" t="str">
        <f t="shared" ref="AZ608:AZ609" si="758">LEFT(AY608,FIND(" ", AY608)-1)</f>
        <v>10</v>
      </c>
      <c r="BA608" s="11" t="str">
        <f t="shared" ref="BA608:BA609" si="759">MID(LEFT(AY608,FIND("–",AY608)-1),FIND("(",AY608)+1,LEN(AY608))</f>
        <v>10</v>
      </c>
      <c r="BB608" s="11" t="str">
        <f t="shared" ref="BB608:BB609" si="760">MID(LEFT(AY608,FIND(")",AY608)-1),FIND("–",AY608)+1,LEN(AY608))</f>
        <v>10</v>
      </c>
      <c r="BC608" s="109">
        <v>22</v>
      </c>
      <c r="BD608" s="58" t="s">
        <v>2641</v>
      </c>
      <c r="BE608" s="109" t="str">
        <f t="shared" si="744"/>
        <v>239</v>
      </c>
      <c r="BF608" s="11" t="str">
        <f t="shared" si="753"/>
        <v>187</v>
      </c>
      <c r="BG608" s="11" t="str">
        <f t="shared" si="754"/>
        <v>307</v>
      </c>
      <c r="BH608" s="11" t="s">
        <v>22</v>
      </c>
      <c r="BI608" s="25" t="s">
        <v>22</v>
      </c>
      <c r="CD608" s="160"/>
      <c r="CH608" s="160"/>
      <c r="CV608" s="110"/>
      <c r="CZ608" s="110"/>
    </row>
    <row r="609" spans="1:105" s="109" customFormat="1">
      <c r="A609" s="116" t="s">
        <v>2613</v>
      </c>
      <c r="L609" s="110"/>
      <c r="N609" s="131"/>
      <c r="Z609" s="111"/>
      <c r="AE609" s="110"/>
      <c r="AI609" s="110"/>
      <c r="AJ609" s="109" t="s">
        <v>27</v>
      </c>
      <c r="AK609" s="109" t="s">
        <v>2621</v>
      </c>
      <c r="AL609" s="109">
        <v>5</v>
      </c>
      <c r="AM609" s="170" t="s">
        <v>344</v>
      </c>
      <c r="AN609" s="109" t="s">
        <v>2624</v>
      </c>
      <c r="AO609" s="109" t="s">
        <v>2136</v>
      </c>
      <c r="AP609" s="109" t="s">
        <v>2137</v>
      </c>
      <c r="AQ609" s="109" t="s">
        <v>24</v>
      </c>
      <c r="AR609" s="109" t="s">
        <v>23</v>
      </c>
      <c r="AS609" s="11" t="s">
        <v>2649</v>
      </c>
      <c r="AT609" s="11" t="s">
        <v>22</v>
      </c>
      <c r="AU609" s="11" t="s">
        <v>22</v>
      </c>
      <c r="AV609" s="11" t="s">
        <v>22</v>
      </c>
      <c r="AW609" s="11" t="s">
        <v>22</v>
      </c>
      <c r="AX609" s="109">
        <v>24</v>
      </c>
      <c r="AY609" s="15" t="s">
        <v>66</v>
      </c>
      <c r="AZ609" s="15" t="str">
        <f t="shared" si="758"/>
        <v>10</v>
      </c>
      <c r="BA609" s="11" t="str">
        <f t="shared" si="759"/>
        <v>10</v>
      </c>
      <c r="BB609" s="11" t="str">
        <f t="shared" si="760"/>
        <v>10</v>
      </c>
      <c r="BC609" s="109">
        <v>24</v>
      </c>
      <c r="BD609" s="15" t="s">
        <v>2642</v>
      </c>
      <c r="BE609" s="109" t="str">
        <f t="shared" si="744"/>
        <v>15</v>
      </c>
      <c r="BF609" s="11" t="str">
        <f t="shared" si="753"/>
        <v>10</v>
      </c>
      <c r="BG609" s="11" t="str">
        <f t="shared" si="754"/>
        <v>26</v>
      </c>
      <c r="BH609" s="11" t="s">
        <v>22</v>
      </c>
      <c r="BI609" s="25" t="s">
        <v>22</v>
      </c>
      <c r="CD609" s="160"/>
      <c r="CH609" s="160"/>
      <c r="CV609" s="110"/>
      <c r="CZ609" s="110"/>
    </row>
    <row r="610" spans="1:105" s="109" customFormat="1">
      <c r="A610" s="116" t="s">
        <v>2613</v>
      </c>
      <c r="L610" s="110"/>
      <c r="N610" s="131"/>
      <c r="Z610" s="111"/>
      <c r="AE610" s="110"/>
      <c r="AI610" s="110"/>
      <c r="AJ610" s="109" t="s">
        <v>60</v>
      </c>
      <c r="AK610" s="109" t="s">
        <v>105</v>
      </c>
      <c r="AL610" s="109">
        <v>1</v>
      </c>
      <c r="AM610" s="11" t="s">
        <v>571</v>
      </c>
      <c r="AN610" s="109" t="s">
        <v>2647</v>
      </c>
      <c r="AO610" s="11" t="s">
        <v>575</v>
      </c>
      <c r="AP610" s="11" t="s">
        <v>575</v>
      </c>
      <c r="AQ610" s="109" t="s">
        <v>24</v>
      </c>
      <c r="AR610" s="109" t="s">
        <v>23</v>
      </c>
      <c r="AS610" s="11" t="s">
        <v>2649</v>
      </c>
      <c r="AT610" s="11" t="s">
        <v>22</v>
      </c>
      <c r="AU610" s="11" t="s">
        <v>22</v>
      </c>
      <c r="AV610" s="11" t="s">
        <v>22</v>
      </c>
      <c r="AW610" s="11" t="s">
        <v>22</v>
      </c>
      <c r="AX610" s="11" t="s">
        <v>22</v>
      </c>
      <c r="AY610" s="11" t="s">
        <v>22</v>
      </c>
      <c r="AZ610" s="11" t="s">
        <v>22</v>
      </c>
      <c r="BA610" s="11" t="s">
        <v>22</v>
      </c>
      <c r="BB610" s="11" t="s">
        <v>22</v>
      </c>
      <c r="BC610" s="109">
        <v>22</v>
      </c>
      <c r="BD610" s="15" t="s">
        <v>158</v>
      </c>
      <c r="BE610" s="11" t="str">
        <f t="shared" ref="BE610" si="761">LEFT(BD610,FIND(" ", BD610)-1)</f>
        <v>0.00</v>
      </c>
      <c r="BF610" s="11" t="str">
        <f t="shared" ref="BF610" si="762">MID(LEFT(BD610,FIND("–",BD610)-1),FIND("(",BD610)+1,LEN(BD610))</f>
        <v>0.00</v>
      </c>
      <c r="BG610" s="11" t="str">
        <f t="shared" ref="BG610" si="763">MID(LEFT(BD610,FIND(")",BD610)-1),FIND("–",BD610)+1,LEN(BD610))</f>
        <v>0.01</v>
      </c>
      <c r="BH610" s="11">
        <v>0.2</v>
      </c>
      <c r="BI610" s="25" t="s">
        <v>22</v>
      </c>
      <c r="CD610" s="160"/>
      <c r="CH610" s="160"/>
      <c r="CV610" s="110"/>
      <c r="CZ610" s="110"/>
      <c r="DA610" s="109" t="s">
        <v>68</v>
      </c>
    </row>
    <row r="611" spans="1:105" s="109" customFormat="1">
      <c r="A611" s="116" t="s">
        <v>2613</v>
      </c>
      <c r="L611" s="110"/>
      <c r="N611" s="131"/>
      <c r="Z611" s="111"/>
      <c r="AE611" s="110"/>
      <c r="AI611" s="110"/>
      <c r="AJ611" s="109" t="s">
        <v>60</v>
      </c>
      <c r="AK611" s="109" t="s">
        <v>2619</v>
      </c>
      <c r="AL611" s="109">
        <v>2</v>
      </c>
      <c r="AM611" s="11" t="s">
        <v>571</v>
      </c>
      <c r="AN611" s="109" t="s">
        <v>2647</v>
      </c>
      <c r="AO611" s="11" t="s">
        <v>575</v>
      </c>
      <c r="AP611" s="11" t="s">
        <v>575</v>
      </c>
      <c r="AQ611" s="109" t="s">
        <v>24</v>
      </c>
      <c r="AR611" s="109" t="s">
        <v>23</v>
      </c>
      <c r="AS611" s="11" t="s">
        <v>2649</v>
      </c>
      <c r="AT611" s="11" t="s">
        <v>22</v>
      </c>
      <c r="AU611" s="11" t="s">
        <v>22</v>
      </c>
      <c r="AV611" s="11" t="s">
        <v>22</v>
      </c>
      <c r="AW611" s="11" t="s">
        <v>22</v>
      </c>
      <c r="AX611" s="11" t="s">
        <v>22</v>
      </c>
      <c r="AY611" s="11" t="s">
        <v>22</v>
      </c>
      <c r="AZ611" s="11" t="s">
        <v>22</v>
      </c>
      <c r="BA611" s="11" t="s">
        <v>22</v>
      </c>
      <c r="BB611" s="11" t="s">
        <v>22</v>
      </c>
      <c r="BC611" s="109">
        <v>24</v>
      </c>
      <c r="BD611" s="15" t="s">
        <v>2650</v>
      </c>
      <c r="BE611" s="11" t="str">
        <f t="shared" ref="BE611:BE619" si="764">LEFT(BD611,FIND(" ", BD611)-1)</f>
        <v>0.03</v>
      </c>
      <c r="BF611" s="11" t="str">
        <f t="shared" ref="BF611:BF619" si="765">MID(LEFT(BD611,FIND("–",BD611)-1),FIND("(",BD611)+1,LEN(BD611))</f>
        <v>0.01</v>
      </c>
      <c r="BG611" s="11" t="str">
        <f t="shared" ref="BG611:BG619" si="766">MID(LEFT(BD611,FIND(")",BD611)-1),FIND("–",BD611)+1,LEN(BD611))</f>
        <v>0.07</v>
      </c>
      <c r="BH611" s="11">
        <v>0.2</v>
      </c>
      <c r="BI611" s="25" t="s">
        <v>22</v>
      </c>
      <c r="CD611" s="160"/>
      <c r="CH611" s="160"/>
      <c r="CV611" s="110"/>
      <c r="CZ611" s="110"/>
    </row>
    <row r="612" spans="1:105" s="109" customFormat="1">
      <c r="A612" s="116" t="s">
        <v>2613</v>
      </c>
      <c r="L612" s="110"/>
      <c r="N612" s="131"/>
      <c r="Z612" s="111"/>
      <c r="AE612" s="110"/>
      <c r="AI612" s="110"/>
      <c r="AJ612" s="109" t="s">
        <v>60</v>
      </c>
      <c r="AK612" s="109" t="s">
        <v>2620</v>
      </c>
      <c r="AL612" s="109">
        <v>3</v>
      </c>
      <c r="AM612" s="11" t="s">
        <v>571</v>
      </c>
      <c r="AN612" s="109" t="s">
        <v>2647</v>
      </c>
      <c r="AO612" s="11" t="s">
        <v>575</v>
      </c>
      <c r="AP612" s="11" t="s">
        <v>575</v>
      </c>
      <c r="AQ612" s="109" t="s">
        <v>24</v>
      </c>
      <c r="AR612" s="109" t="s">
        <v>23</v>
      </c>
      <c r="AS612" s="11" t="s">
        <v>2649</v>
      </c>
      <c r="AT612" s="11" t="s">
        <v>22</v>
      </c>
      <c r="AU612" s="11" t="s">
        <v>22</v>
      </c>
      <c r="AV612" s="11" t="s">
        <v>22</v>
      </c>
      <c r="AW612" s="11" t="s">
        <v>22</v>
      </c>
      <c r="AX612" s="11" t="s">
        <v>22</v>
      </c>
      <c r="AY612" s="11" t="s">
        <v>22</v>
      </c>
      <c r="AZ612" s="11" t="s">
        <v>22</v>
      </c>
      <c r="BA612" s="11" t="s">
        <v>22</v>
      </c>
      <c r="BB612" s="11" t="s">
        <v>22</v>
      </c>
      <c r="BC612" s="109">
        <v>22</v>
      </c>
      <c r="BD612" s="15" t="s">
        <v>2651</v>
      </c>
      <c r="BE612" s="11" t="str">
        <f t="shared" si="764"/>
        <v>0.03</v>
      </c>
      <c r="BF612" s="11" t="str">
        <f t="shared" si="765"/>
        <v>0.01</v>
      </c>
      <c r="BG612" s="11" t="str">
        <f t="shared" si="766"/>
        <v>0.04</v>
      </c>
      <c r="BH612" s="11">
        <v>0.2</v>
      </c>
      <c r="BI612" s="25" t="s">
        <v>22</v>
      </c>
      <c r="CD612" s="160"/>
      <c r="CH612" s="160"/>
      <c r="CV612" s="110"/>
      <c r="CZ612" s="110"/>
    </row>
    <row r="613" spans="1:105" s="109" customFormat="1">
      <c r="A613" s="116" t="s">
        <v>2613</v>
      </c>
      <c r="L613" s="110"/>
      <c r="N613" s="131"/>
      <c r="Z613" s="111"/>
      <c r="AE613" s="110"/>
      <c r="AI613" s="110"/>
      <c r="AJ613" s="109" t="s">
        <v>60</v>
      </c>
      <c r="AK613" s="109" t="s">
        <v>2622</v>
      </c>
      <c r="AL613" s="109">
        <v>4</v>
      </c>
      <c r="AM613" s="11" t="s">
        <v>571</v>
      </c>
      <c r="AN613" s="109" t="s">
        <v>2647</v>
      </c>
      <c r="AO613" s="11" t="s">
        <v>575</v>
      </c>
      <c r="AP613" s="11" t="s">
        <v>575</v>
      </c>
      <c r="AQ613" s="109" t="s">
        <v>24</v>
      </c>
      <c r="AR613" s="109" t="s">
        <v>23</v>
      </c>
      <c r="AS613" s="11" t="s">
        <v>2649</v>
      </c>
      <c r="AT613" s="11" t="s">
        <v>22</v>
      </c>
      <c r="AU613" s="11" t="s">
        <v>22</v>
      </c>
      <c r="AV613" s="11" t="s">
        <v>22</v>
      </c>
      <c r="AW613" s="11" t="s">
        <v>22</v>
      </c>
      <c r="AX613" s="11" t="s">
        <v>22</v>
      </c>
      <c r="AY613" s="11" t="s">
        <v>22</v>
      </c>
      <c r="AZ613" s="11" t="s">
        <v>22</v>
      </c>
      <c r="BA613" s="11" t="s">
        <v>22</v>
      </c>
      <c r="BB613" s="11" t="s">
        <v>22</v>
      </c>
      <c r="BC613" s="109">
        <v>22</v>
      </c>
      <c r="BD613" s="15" t="s">
        <v>2652</v>
      </c>
      <c r="BE613" s="11" t="str">
        <f t="shared" si="764"/>
        <v>0.03</v>
      </c>
      <c r="BF613" s="11" t="str">
        <f t="shared" si="765"/>
        <v>0.02</v>
      </c>
      <c r="BG613" s="11" t="str">
        <f t="shared" si="766"/>
        <v>0.06</v>
      </c>
      <c r="BH613" s="11">
        <v>0.2</v>
      </c>
      <c r="BI613" s="25" t="s">
        <v>22</v>
      </c>
      <c r="CD613" s="160"/>
      <c r="CH613" s="160"/>
      <c r="CV613" s="110"/>
      <c r="CZ613" s="110"/>
    </row>
    <row r="614" spans="1:105" s="109" customFormat="1">
      <c r="A614" s="116" t="s">
        <v>2613</v>
      </c>
      <c r="L614" s="110"/>
      <c r="N614" s="131"/>
      <c r="Z614" s="111"/>
      <c r="AE614" s="110"/>
      <c r="AI614" s="110"/>
      <c r="AJ614" s="109" t="s">
        <v>60</v>
      </c>
      <c r="AK614" s="109" t="s">
        <v>2621</v>
      </c>
      <c r="AL614" s="109">
        <v>5</v>
      </c>
      <c r="AM614" s="11" t="s">
        <v>571</v>
      </c>
      <c r="AN614" s="109" t="s">
        <v>2647</v>
      </c>
      <c r="AO614" s="11" t="s">
        <v>575</v>
      </c>
      <c r="AP614" s="11" t="s">
        <v>575</v>
      </c>
      <c r="AQ614" s="109" t="s">
        <v>24</v>
      </c>
      <c r="AR614" s="109" t="s">
        <v>23</v>
      </c>
      <c r="AS614" s="11" t="s">
        <v>2649</v>
      </c>
      <c r="AT614" s="11" t="s">
        <v>22</v>
      </c>
      <c r="AU614" s="11" t="s">
        <v>22</v>
      </c>
      <c r="AV614" s="11" t="s">
        <v>22</v>
      </c>
      <c r="AW614" s="11" t="s">
        <v>22</v>
      </c>
      <c r="AX614" s="11" t="s">
        <v>22</v>
      </c>
      <c r="AY614" s="11" t="s">
        <v>22</v>
      </c>
      <c r="AZ614" s="11" t="s">
        <v>22</v>
      </c>
      <c r="BA614" s="11" t="s">
        <v>22</v>
      </c>
      <c r="BB614" s="11" t="s">
        <v>22</v>
      </c>
      <c r="BC614" s="109">
        <v>24</v>
      </c>
      <c r="BD614" s="15" t="s">
        <v>811</v>
      </c>
      <c r="BE614" s="11" t="str">
        <f t="shared" si="764"/>
        <v>0.01</v>
      </c>
      <c r="BF614" s="11" t="str">
        <f t="shared" si="765"/>
        <v>0.00</v>
      </c>
      <c r="BG614" s="11" t="str">
        <f t="shared" si="766"/>
        <v>0.03</v>
      </c>
      <c r="BH614" s="11">
        <v>0.2</v>
      </c>
      <c r="BI614" s="25" t="s">
        <v>22</v>
      </c>
      <c r="CD614" s="160"/>
      <c r="CH614" s="160"/>
      <c r="CV614" s="110"/>
      <c r="CZ614" s="110"/>
    </row>
    <row r="615" spans="1:105" s="109" customFormat="1">
      <c r="A615" s="116" t="s">
        <v>2613</v>
      </c>
      <c r="L615" s="110"/>
      <c r="N615" s="131"/>
      <c r="Z615" s="111"/>
      <c r="AE615" s="110"/>
      <c r="AI615" s="110"/>
      <c r="AJ615" s="109" t="s">
        <v>60</v>
      </c>
      <c r="AK615" s="109" t="s">
        <v>105</v>
      </c>
      <c r="AL615" s="109">
        <v>1</v>
      </c>
      <c r="AM615" s="11" t="s">
        <v>2648</v>
      </c>
      <c r="AN615" s="109" t="s">
        <v>2647</v>
      </c>
      <c r="AO615" s="11" t="s">
        <v>575</v>
      </c>
      <c r="AP615" s="11" t="s">
        <v>575</v>
      </c>
      <c r="AQ615" s="109" t="s">
        <v>24</v>
      </c>
      <c r="AR615" s="109" t="s">
        <v>23</v>
      </c>
      <c r="AS615" s="11" t="s">
        <v>2649</v>
      </c>
      <c r="AT615" s="11" t="s">
        <v>22</v>
      </c>
      <c r="AU615" s="11" t="s">
        <v>22</v>
      </c>
      <c r="AV615" s="11" t="s">
        <v>22</v>
      </c>
      <c r="AW615" s="11" t="s">
        <v>22</v>
      </c>
      <c r="AX615" s="11" t="s">
        <v>22</v>
      </c>
      <c r="AY615" s="11" t="s">
        <v>22</v>
      </c>
      <c r="AZ615" s="11" t="s">
        <v>22</v>
      </c>
      <c r="BA615" s="11" t="s">
        <v>22</v>
      </c>
      <c r="BB615" s="11" t="s">
        <v>22</v>
      </c>
      <c r="BC615" s="109">
        <v>22</v>
      </c>
      <c r="BD615" s="15" t="s">
        <v>158</v>
      </c>
      <c r="BE615" s="11" t="str">
        <f t="shared" si="764"/>
        <v>0.00</v>
      </c>
      <c r="BF615" s="11" t="str">
        <f t="shared" si="765"/>
        <v>0.00</v>
      </c>
      <c r="BG615" s="11" t="str">
        <f t="shared" si="766"/>
        <v>0.01</v>
      </c>
      <c r="BH615" s="11">
        <v>0.2</v>
      </c>
      <c r="BI615" s="25" t="s">
        <v>22</v>
      </c>
      <c r="CD615" s="160"/>
      <c r="CH615" s="160"/>
      <c r="CV615" s="110"/>
      <c r="CZ615" s="110"/>
      <c r="DA615" s="109" t="s">
        <v>68</v>
      </c>
    </row>
    <row r="616" spans="1:105" s="109" customFormat="1">
      <c r="A616" s="116" t="s">
        <v>2613</v>
      </c>
      <c r="L616" s="110"/>
      <c r="N616" s="131"/>
      <c r="Z616" s="111"/>
      <c r="AE616" s="110"/>
      <c r="AI616" s="110"/>
      <c r="AJ616" s="109" t="s">
        <v>60</v>
      </c>
      <c r="AK616" s="109" t="s">
        <v>2619</v>
      </c>
      <c r="AL616" s="109">
        <v>2</v>
      </c>
      <c r="AM616" s="11" t="s">
        <v>2648</v>
      </c>
      <c r="AN616" s="109" t="s">
        <v>2647</v>
      </c>
      <c r="AO616" s="11" t="s">
        <v>575</v>
      </c>
      <c r="AP616" s="11" t="s">
        <v>575</v>
      </c>
      <c r="AQ616" s="109" t="s">
        <v>24</v>
      </c>
      <c r="AR616" s="109" t="s">
        <v>23</v>
      </c>
      <c r="AS616" s="11" t="s">
        <v>2649</v>
      </c>
      <c r="AT616" s="11" t="s">
        <v>22</v>
      </c>
      <c r="AU616" s="11" t="s">
        <v>22</v>
      </c>
      <c r="AV616" s="11" t="s">
        <v>22</v>
      </c>
      <c r="AW616" s="11" t="s">
        <v>22</v>
      </c>
      <c r="AX616" s="11" t="s">
        <v>22</v>
      </c>
      <c r="AY616" s="11" t="s">
        <v>22</v>
      </c>
      <c r="AZ616" s="11" t="s">
        <v>22</v>
      </c>
      <c r="BA616" s="11" t="s">
        <v>22</v>
      </c>
      <c r="BB616" s="11" t="s">
        <v>22</v>
      </c>
      <c r="BC616" s="109">
        <v>24</v>
      </c>
      <c r="BD616" s="15" t="s">
        <v>158</v>
      </c>
      <c r="BE616" s="11" t="str">
        <f t="shared" si="764"/>
        <v>0.00</v>
      </c>
      <c r="BF616" s="11" t="str">
        <f t="shared" si="765"/>
        <v>0.00</v>
      </c>
      <c r="BG616" s="11" t="str">
        <f t="shared" si="766"/>
        <v>0.01</v>
      </c>
      <c r="BH616" s="11">
        <v>0.2</v>
      </c>
      <c r="BI616" s="25" t="s">
        <v>22</v>
      </c>
      <c r="CD616" s="160"/>
      <c r="CH616" s="160"/>
      <c r="CV616" s="110"/>
      <c r="CZ616" s="110"/>
    </row>
    <row r="617" spans="1:105" s="109" customFormat="1">
      <c r="A617" s="116" t="s">
        <v>2613</v>
      </c>
      <c r="L617" s="110"/>
      <c r="N617" s="131"/>
      <c r="Z617" s="111"/>
      <c r="AE617" s="110"/>
      <c r="AI617" s="110"/>
      <c r="AJ617" s="109" t="s">
        <v>60</v>
      </c>
      <c r="AK617" s="109" t="s">
        <v>2620</v>
      </c>
      <c r="AL617" s="109">
        <v>3</v>
      </c>
      <c r="AM617" s="11" t="s">
        <v>2648</v>
      </c>
      <c r="AN617" s="109" t="s">
        <v>2647</v>
      </c>
      <c r="AO617" s="11" t="s">
        <v>575</v>
      </c>
      <c r="AP617" s="11" t="s">
        <v>575</v>
      </c>
      <c r="AQ617" s="109" t="s">
        <v>24</v>
      </c>
      <c r="AR617" s="109" t="s">
        <v>23</v>
      </c>
      <c r="AS617" s="11" t="s">
        <v>2649</v>
      </c>
      <c r="AT617" s="11" t="s">
        <v>22</v>
      </c>
      <c r="AU617" s="11" t="s">
        <v>22</v>
      </c>
      <c r="AV617" s="11" t="s">
        <v>22</v>
      </c>
      <c r="AW617" s="11" t="s">
        <v>22</v>
      </c>
      <c r="AX617" s="11" t="s">
        <v>22</v>
      </c>
      <c r="AY617" s="11" t="s">
        <v>22</v>
      </c>
      <c r="AZ617" s="11" t="s">
        <v>22</v>
      </c>
      <c r="BA617" s="11" t="s">
        <v>22</v>
      </c>
      <c r="BB617" s="11" t="s">
        <v>22</v>
      </c>
      <c r="BC617" s="109">
        <v>22</v>
      </c>
      <c r="BD617" s="15" t="s">
        <v>2653</v>
      </c>
      <c r="BE617" s="11" t="str">
        <f t="shared" si="764"/>
        <v>0.01</v>
      </c>
      <c r="BF617" s="11" t="str">
        <f t="shared" si="765"/>
        <v>0.00</v>
      </c>
      <c r="BG617" s="11" t="str">
        <f t="shared" si="766"/>
        <v>0.02</v>
      </c>
      <c r="BH617" s="11">
        <v>0.2</v>
      </c>
      <c r="BI617" s="25" t="s">
        <v>22</v>
      </c>
      <c r="CD617" s="160"/>
      <c r="CH617" s="160"/>
      <c r="CV617" s="110"/>
      <c r="CZ617" s="110"/>
    </row>
    <row r="618" spans="1:105" s="109" customFormat="1">
      <c r="A618" s="116" t="s">
        <v>2613</v>
      </c>
      <c r="L618" s="110"/>
      <c r="N618" s="131"/>
      <c r="Z618" s="111"/>
      <c r="AE618" s="110"/>
      <c r="AI618" s="110"/>
      <c r="AJ618" s="109" t="s">
        <v>60</v>
      </c>
      <c r="AK618" s="109" t="s">
        <v>2622</v>
      </c>
      <c r="AL618" s="109">
        <v>4</v>
      </c>
      <c r="AM618" s="11" t="s">
        <v>2648</v>
      </c>
      <c r="AN618" s="109" t="s">
        <v>2647</v>
      </c>
      <c r="AO618" s="11" t="s">
        <v>575</v>
      </c>
      <c r="AP618" s="11" t="s">
        <v>575</v>
      </c>
      <c r="AQ618" s="109" t="s">
        <v>24</v>
      </c>
      <c r="AR618" s="109" t="s">
        <v>23</v>
      </c>
      <c r="AS618" s="11" t="s">
        <v>2649</v>
      </c>
      <c r="AT618" s="11" t="s">
        <v>22</v>
      </c>
      <c r="AU618" s="11" t="s">
        <v>22</v>
      </c>
      <c r="AV618" s="11" t="s">
        <v>22</v>
      </c>
      <c r="AW618" s="11" t="s">
        <v>22</v>
      </c>
      <c r="AX618" s="11" t="s">
        <v>22</v>
      </c>
      <c r="AY618" s="11" t="s">
        <v>22</v>
      </c>
      <c r="AZ618" s="11" t="s">
        <v>22</v>
      </c>
      <c r="BA618" s="11" t="s">
        <v>22</v>
      </c>
      <c r="BB618" s="11" t="s">
        <v>22</v>
      </c>
      <c r="BC618" s="109">
        <v>22</v>
      </c>
      <c r="BD618" s="15" t="s">
        <v>2654</v>
      </c>
      <c r="BE618" s="11" t="str">
        <f t="shared" si="764"/>
        <v>0.00</v>
      </c>
      <c r="BF618" s="11" t="str">
        <f t="shared" si="765"/>
        <v>0.00</v>
      </c>
      <c r="BG618" s="11" t="str">
        <f t="shared" si="766"/>
        <v>0.02</v>
      </c>
      <c r="BH618" s="11">
        <v>0.2</v>
      </c>
      <c r="BI618" s="25" t="s">
        <v>22</v>
      </c>
      <c r="CD618" s="160"/>
      <c r="CH618" s="160"/>
      <c r="CV618" s="110"/>
      <c r="CZ618" s="110"/>
    </row>
    <row r="619" spans="1:105" s="109" customFormat="1">
      <c r="A619" s="116" t="s">
        <v>2613</v>
      </c>
      <c r="L619" s="110"/>
      <c r="N619" s="131"/>
      <c r="Z619" s="111"/>
      <c r="AE619" s="110"/>
      <c r="AI619" s="110"/>
      <c r="AJ619" s="109" t="s">
        <v>60</v>
      </c>
      <c r="AK619" s="109" t="s">
        <v>2621</v>
      </c>
      <c r="AL619" s="109">
        <v>5</v>
      </c>
      <c r="AM619" s="11" t="s">
        <v>2648</v>
      </c>
      <c r="AN619" s="109" t="s">
        <v>2647</v>
      </c>
      <c r="AO619" s="11" t="s">
        <v>575</v>
      </c>
      <c r="AP619" s="11" t="s">
        <v>575</v>
      </c>
      <c r="AQ619" s="109" t="s">
        <v>24</v>
      </c>
      <c r="AR619" s="109" t="s">
        <v>23</v>
      </c>
      <c r="AS619" s="11" t="s">
        <v>2649</v>
      </c>
      <c r="AT619" s="11" t="s">
        <v>22</v>
      </c>
      <c r="AU619" s="11" t="s">
        <v>22</v>
      </c>
      <c r="AV619" s="11" t="s">
        <v>22</v>
      </c>
      <c r="AW619" s="11" t="s">
        <v>22</v>
      </c>
      <c r="AX619" s="11" t="s">
        <v>22</v>
      </c>
      <c r="AY619" s="11" t="s">
        <v>22</v>
      </c>
      <c r="AZ619" s="11" t="s">
        <v>22</v>
      </c>
      <c r="BA619" s="11" t="s">
        <v>22</v>
      </c>
      <c r="BB619" s="11" t="s">
        <v>22</v>
      </c>
      <c r="BC619" s="109">
        <v>24</v>
      </c>
      <c r="BD619" s="15" t="s">
        <v>158</v>
      </c>
      <c r="BE619" s="11" t="str">
        <f t="shared" si="764"/>
        <v>0.00</v>
      </c>
      <c r="BF619" s="11" t="str">
        <f t="shared" si="765"/>
        <v>0.00</v>
      </c>
      <c r="BG619" s="11" t="str">
        <f t="shared" si="766"/>
        <v>0.01</v>
      </c>
      <c r="BH619" s="11">
        <v>0.2</v>
      </c>
      <c r="BI619" s="25" t="s">
        <v>22</v>
      </c>
      <c r="CD619" s="160"/>
      <c r="CH619" s="160"/>
      <c r="CV619" s="110"/>
      <c r="CZ619" s="110"/>
    </row>
    <row r="621" spans="1:105" s="112" customFormat="1">
      <c r="A621" s="204" t="s">
        <v>2511</v>
      </c>
      <c r="B621" s="112" t="s">
        <v>2512</v>
      </c>
      <c r="C621" s="112" t="s">
        <v>35</v>
      </c>
      <c r="D621" s="94" t="s">
        <v>2601</v>
      </c>
      <c r="E621" s="112" t="s">
        <v>9</v>
      </c>
      <c r="F621" s="94" t="s">
        <v>2312</v>
      </c>
      <c r="G621" s="205" t="s">
        <v>2513</v>
      </c>
      <c r="H621" s="206" t="s">
        <v>2514</v>
      </c>
      <c r="I621" s="204" t="s">
        <v>2515</v>
      </c>
      <c r="J621" s="114" t="s">
        <v>2516</v>
      </c>
      <c r="K621" s="94" t="s">
        <v>2517</v>
      </c>
      <c r="L621" s="115">
        <v>44305</v>
      </c>
      <c r="M621" s="112" t="s">
        <v>2518</v>
      </c>
      <c r="N621" s="130">
        <v>44077</v>
      </c>
      <c r="O621" s="94" t="s">
        <v>24</v>
      </c>
      <c r="P621" s="94" t="s">
        <v>24</v>
      </c>
      <c r="Q621" s="112" t="s">
        <v>236</v>
      </c>
      <c r="R621" s="112" t="s">
        <v>45</v>
      </c>
      <c r="S621" s="112" t="s">
        <v>2519</v>
      </c>
      <c r="T621" s="94" t="s">
        <v>23</v>
      </c>
      <c r="U621" s="94" t="s">
        <v>23</v>
      </c>
      <c r="V621" s="112">
        <v>441</v>
      </c>
      <c r="W621" s="112" t="s">
        <v>24</v>
      </c>
      <c r="X621" s="94" t="s">
        <v>104</v>
      </c>
      <c r="Y621" s="94" t="s">
        <v>2520</v>
      </c>
      <c r="Z621" s="113" t="s">
        <v>2521</v>
      </c>
      <c r="AA621" s="112" t="s">
        <v>2522</v>
      </c>
      <c r="AB621" s="112" t="s">
        <v>539</v>
      </c>
      <c r="AC621" s="112" t="s">
        <v>127</v>
      </c>
      <c r="AD621" s="112" t="s">
        <v>2523</v>
      </c>
      <c r="AE621" s="98" t="s">
        <v>2524</v>
      </c>
      <c r="AF621" s="94" t="s">
        <v>137</v>
      </c>
      <c r="AG621" s="112" t="s">
        <v>2525</v>
      </c>
      <c r="AH621" s="112" t="s">
        <v>2526</v>
      </c>
      <c r="AI621" s="98" t="s">
        <v>2603</v>
      </c>
      <c r="AJ621" s="112" t="s">
        <v>27</v>
      </c>
      <c r="AK621" s="112" t="s">
        <v>2554</v>
      </c>
      <c r="AL621" s="112">
        <v>1</v>
      </c>
      <c r="AM621" s="97" t="s">
        <v>2561</v>
      </c>
      <c r="AN621" s="94" t="s">
        <v>44</v>
      </c>
      <c r="AO621" s="94" t="s">
        <v>1788</v>
      </c>
      <c r="AP621" s="94" t="s">
        <v>2565</v>
      </c>
      <c r="AQ621" s="112" t="s">
        <v>24</v>
      </c>
      <c r="AR621" s="112" t="s">
        <v>23</v>
      </c>
      <c r="AS621" s="112" t="s">
        <v>2559</v>
      </c>
      <c r="AT621" s="94" t="s">
        <v>22</v>
      </c>
      <c r="AU621" s="94" t="s">
        <v>22</v>
      </c>
      <c r="AV621" s="94" t="s">
        <v>22</v>
      </c>
      <c r="AW621" s="94" t="s">
        <v>22</v>
      </c>
      <c r="AX621" s="112" t="s">
        <v>960</v>
      </c>
      <c r="AY621" s="105" t="s">
        <v>2566</v>
      </c>
      <c r="AZ621" s="105" t="str">
        <f t="shared" ref="AZ621:AZ630" si="767">LEFT(AY621,FIND(" ", AY621)-1)</f>
        <v>10</v>
      </c>
      <c r="BA621" s="105">
        <v>10</v>
      </c>
      <c r="BB621" s="105">
        <v>10</v>
      </c>
      <c r="BC621" s="112" t="s">
        <v>960</v>
      </c>
      <c r="BD621" s="105" t="s">
        <v>2566</v>
      </c>
      <c r="BE621" s="94" t="str">
        <f t="shared" ref="BE621:BE625" si="768">LEFT(BD621,FIND(" ", BD621)-1)</f>
        <v>10</v>
      </c>
      <c r="BF621" s="105">
        <v>10</v>
      </c>
      <c r="BG621" s="105">
        <v>10</v>
      </c>
      <c r="BH621" s="94" t="s">
        <v>22</v>
      </c>
      <c r="BI621" s="98" t="s">
        <v>2602</v>
      </c>
      <c r="BJ621" s="94" t="s">
        <v>26</v>
      </c>
      <c r="BK621" s="94" t="s">
        <v>22</v>
      </c>
      <c r="BL621" s="94" t="s">
        <v>22</v>
      </c>
      <c r="BM621" s="94" t="s">
        <v>22</v>
      </c>
      <c r="BN621" s="94" t="s">
        <v>22</v>
      </c>
      <c r="BO621" s="94" t="s">
        <v>22</v>
      </c>
      <c r="BP621" s="94" t="s">
        <v>22</v>
      </c>
      <c r="BQ621" s="94" t="s">
        <v>22</v>
      </c>
      <c r="BR621" s="94" t="s">
        <v>22</v>
      </c>
      <c r="BS621" s="94" t="s">
        <v>22</v>
      </c>
      <c r="BT621" s="94" t="s">
        <v>22</v>
      </c>
      <c r="BU621" s="94" t="s">
        <v>22</v>
      </c>
      <c r="BV621" s="94" t="s">
        <v>22</v>
      </c>
      <c r="BW621" s="94" t="s">
        <v>22</v>
      </c>
      <c r="BX621" s="94" t="s">
        <v>22</v>
      </c>
      <c r="BY621" s="94" t="s">
        <v>22</v>
      </c>
      <c r="BZ621" s="94" t="s">
        <v>22</v>
      </c>
      <c r="CA621" s="94" t="s">
        <v>22</v>
      </c>
      <c r="CB621" s="94" t="s">
        <v>22</v>
      </c>
      <c r="CC621" s="94" t="s">
        <v>22</v>
      </c>
      <c r="CD621" s="103" t="s">
        <v>22</v>
      </c>
      <c r="CE621" s="94" t="s">
        <v>22</v>
      </c>
      <c r="CF621" s="94" t="s">
        <v>22</v>
      </c>
      <c r="CG621" s="94" t="s">
        <v>22</v>
      </c>
      <c r="CH621" s="103" t="s">
        <v>26</v>
      </c>
      <c r="CI621" s="94" t="s">
        <v>22</v>
      </c>
      <c r="CJ621" s="94" t="s">
        <v>22</v>
      </c>
      <c r="CK621" s="94" t="s">
        <v>22</v>
      </c>
      <c r="CL621" s="94" t="s">
        <v>22</v>
      </c>
      <c r="CM621" s="94" t="s">
        <v>22</v>
      </c>
      <c r="CN621" s="94" t="s">
        <v>22</v>
      </c>
      <c r="CO621" s="94" t="s">
        <v>22</v>
      </c>
      <c r="CP621" s="94" t="s">
        <v>22</v>
      </c>
      <c r="CQ621" s="94" t="s">
        <v>22</v>
      </c>
      <c r="CR621" s="94" t="s">
        <v>22</v>
      </c>
      <c r="CS621" s="94" t="s">
        <v>22</v>
      </c>
      <c r="CT621" s="94" t="s">
        <v>22</v>
      </c>
      <c r="CU621" s="94" t="s">
        <v>22</v>
      </c>
      <c r="CV621" s="98" t="s">
        <v>22</v>
      </c>
      <c r="CW621" s="94" t="s">
        <v>2596</v>
      </c>
      <c r="CX621" s="112" t="s">
        <v>22</v>
      </c>
      <c r="CY621" s="112" t="s">
        <v>2604</v>
      </c>
      <c r="CZ621" s="98" t="s">
        <v>1261</v>
      </c>
      <c r="DA621" s="112" t="s">
        <v>68</v>
      </c>
    </row>
    <row r="622" spans="1:105" s="109" customFormat="1">
      <c r="A622" s="116" t="s">
        <v>2511</v>
      </c>
      <c r="L622" s="110"/>
      <c r="N622" s="131"/>
      <c r="Z622" s="111"/>
      <c r="AE622" s="110"/>
      <c r="AI622" s="110"/>
      <c r="AJ622" s="109" t="s">
        <v>27</v>
      </c>
      <c r="AK622" s="109" t="s">
        <v>2555</v>
      </c>
      <c r="AL622" s="109">
        <v>2</v>
      </c>
      <c r="AM622" s="17" t="s">
        <v>2561</v>
      </c>
      <c r="AN622" s="11" t="s">
        <v>44</v>
      </c>
      <c r="AO622" s="11" t="s">
        <v>1788</v>
      </c>
      <c r="AP622" s="11" t="s">
        <v>2565</v>
      </c>
      <c r="AQ622" s="109" t="s">
        <v>24</v>
      </c>
      <c r="AR622" s="109" t="s">
        <v>23</v>
      </c>
      <c r="AS622" s="109" t="s">
        <v>2559</v>
      </c>
      <c r="AT622" s="11" t="s">
        <v>22</v>
      </c>
      <c r="AU622" s="11" t="s">
        <v>22</v>
      </c>
      <c r="AV622" s="11" t="s">
        <v>22</v>
      </c>
      <c r="AW622" s="11" t="s">
        <v>22</v>
      </c>
      <c r="AX622" s="109" t="s">
        <v>960</v>
      </c>
      <c r="AY622" s="15" t="s">
        <v>2566</v>
      </c>
      <c r="AZ622" s="15" t="str">
        <f t="shared" si="767"/>
        <v>10</v>
      </c>
      <c r="BA622" s="15">
        <v>10</v>
      </c>
      <c r="BB622" s="15">
        <v>10</v>
      </c>
      <c r="BC622" s="109" t="s">
        <v>960</v>
      </c>
      <c r="BD622" s="15" t="s">
        <v>2579</v>
      </c>
      <c r="BE622" s="11" t="str">
        <f t="shared" si="768"/>
        <v>33</v>
      </c>
      <c r="BF622" s="11" t="str">
        <f t="shared" ref="BF622:BF625" si="769">MID(LEFT(BD622,FIND("–",BD622)-1),FIND("(",BD622)+1,LEN(BD622))</f>
        <v>19</v>
      </c>
      <c r="BG622" s="11" t="str">
        <f t="shared" ref="BG622:BG625" si="770">MID(LEFT(BD622,FIND(")",BD622)-1),FIND("–",BD622)+1,LEN(BD622))</f>
        <v>58</v>
      </c>
      <c r="BH622" s="11" t="s">
        <v>22</v>
      </c>
      <c r="BI622" s="25" t="s">
        <v>22</v>
      </c>
      <c r="BJ622" s="180"/>
      <c r="BK622" s="180"/>
      <c r="BL622" s="180"/>
      <c r="BM622" s="180"/>
      <c r="BN622" s="180"/>
      <c r="BO622" s="180"/>
      <c r="BP622" s="180"/>
      <c r="BQ622" s="180"/>
      <c r="BR622" s="180"/>
      <c r="BS622" s="180"/>
      <c r="BT622" s="180"/>
      <c r="BU622" s="180"/>
      <c r="BV622" s="180"/>
      <c r="BW622" s="180"/>
      <c r="BX622" s="180"/>
      <c r="BY622" s="180"/>
      <c r="BZ622" s="180"/>
      <c r="CA622" s="180"/>
      <c r="CB622" s="180"/>
      <c r="CC622" s="180"/>
      <c r="CD622" s="160"/>
      <c r="CE622" s="180"/>
      <c r="CF622" s="180"/>
      <c r="CG622" s="180"/>
      <c r="CH622" s="160"/>
      <c r="CI622" s="180"/>
      <c r="CJ622" s="180"/>
      <c r="CK622" s="180"/>
      <c r="CL622" s="180"/>
      <c r="CM622" s="180"/>
      <c r="CN622" s="180"/>
      <c r="CO622" s="180"/>
      <c r="CP622" s="180"/>
      <c r="CQ622" s="180"/>
      <c r="CR622" s="180"/>
      <c r="CS622" s="180"/>
      <c r="CT622" s="180"/>
      <c r="CU622" s="180"/>
      <c r="CV622" s="110"/>
      <c r="CW622" s="180" t="s">
        <v>2598</v>
      </c>
      <c r="CX622" s="180"/>
      <c r="CY622" s="180"/>
      <c r="CZ622" s="110"/>
    </row>
    <row r="623" spans="1:105" s="109" customFormat="1">
      <c r="A623" s="116" t="s">
        <v>2511</v>
      </c>
      <c r="L623" s="110"/>
      <c r="N623" s="131"/>
      <c r="Z623" s="111"/>
      <c r="AE623" s="110"/>
      <c r="AI623" s="110"/>
      <c r="AJ623" s="109" t="s">
        <v>27</v>
      </c>
      <c r="AK623" s="109" t="s">
        <v>2556</v>
      </c>
      <c r="AL623" s="109">
        <v>3</v>
      </c>
      <c r="AM623" s="17" t="s">
        <v>2561</v>
      </c>
      <c r="AN623" s="11" t="s">
        <v>44</v>
      </c>
      <c r="AO623" s="11" t="s">
        <v>1788</v>
      </c>
      <c r="AP623" s="11" t="s">
        <v>2565</v>
      </c>
      <c r="AQ623" s="109" t="s">
        <v>24</v>
      </c>
      <c r="AR623" s="109" t="s">
        <v>23</v>
      </c>
      <c r="AS623" s="109" t="s">
        <v>2559</v>
      </c>
      <c r="AT623" s="11" t="s">
        <v>22</v>
      </c>
      <c r="AU623" s="11" t="s">
        <v>22</v>
      </c>
      <c r="AV623" s="11" t="s">
        <v>22</v>
      </c>
      <c r="AW623" s="11" t="s">
        <v>22</v>
      </c>
      <c r="AX623" s="109" t="s">
        <v>960</v>
      </c>
      <c r="AY623" s="15" t="s">
        <v>2566</v>
      </c>
      <c r="AZ623" s="15" t="str">
        <f t="shared" si="767"/>
        <v>10</v>
      </c>
      <c r="BA623" s="15">
        <v>10</v>
      </c>
      <c r="BB623" s="15">
        <v>10</v>
      </c>
      <c r="BC623" s="109" t="s">
        <v>960</v>
      </c>
      <c r="BD623" s="15" t="s">
        <v>2580</v>
      </c>
      <c r="BE623" s="11" t="str">
        <f t="shared" si="768"/>
        <v>73</v>
      </c>
      <c r="BF623" s="11" t="str">
        <f t="shared" si="769"/>
        <v>38</v>
      </c>
      <c r="BG623" s="11" t="str">
        <f t="shared" si="770"/>
        <v>132</v>
      </c>
      <c r="BH623" s="11" t="s">
        <v>22</v>
      </c>
      <c r="BI623" s="25" t="s">
        <v>22</v>
      </c>
      <c r="CD623" s="160"/>
      <c r="CH623" s="160"/>
      <c r="CV623" s="110"/>
      <c r="CZ623" s="110"/>
    </row>
    <row r="624" spans="1:105" s="109" customFormat="1">
      <c r="A624" s="116" t="s">
        <v>2511</v>
      </c>
      <c r="L624" s="110"/>
      <c r="N624" s="131"/>
      <c r="Z624" s="111"/>
      <c r="AE624" s="110"/>
      <c r="AI624" s="110"/>
      <c r="AJ624" s="109" t="s">
        <v>27</v>
      </c>
      <c r="AK624" s="109" t="s">
        <v>2557</v>
      </c>
      <c r="AL624" s="109">
        <v>4</v>
      </c>
      <c r="AM624" s="17" t="s">
        <v>2561</v>
      </c>
      <c r="AN624" s="11" t="s">
        <v>44</v>
      </c>
      <c r="AO624" s="11" t="s">
        <v>1788</v>
      </c>
      <c r="AP624" s="11" t="s">
        <v>2565</v>
      </c>
      <c r="AQ624" s="109" t="s">
        <v>24</v>
      </c>
      <c r="AR624" s="109" t="s">
        <v>23</v>
      </c>
      <c r="AS624" s="109" t="s">
        <v>2559</v>
      </c>
      <c r="AT624" s="11" t="s">
        <v>22</v>
      </c>
      <c r="AU624" s="11" t="s">
        <v>22</v>
      </c>
      <c r="AV624" s="11" t="s">
        <v>22</v>
      </c>
      <c r="AW624" s="11" t="s">
        <v>22</v>
      </c>
      <c r="AX624" s="109" t="s">
        <v>960</v>
      </c>
      <c r="AY624" s="15" t="s">
        <v>2566</v>
      </c>
      <c r="AZ624" s="15" t="str">
        <f t="shared" si="767"/>
        <v>10</v>
      </c>
      <c r="BA624" s="15">
        <v>10</v>
      </c>
      <c r="BB624" s="15">
        <v>10</v>
      </c>
      <c r="BC624" s="109" t="s">
        <v>960</v>
      </c>
      <c r="BD624" s="15" t="s">
        <v>2581</v>
      </c>
      <c r="BE624" s="11" t="str">
        <f t="shared" si="768"/>
        <v>54</v>
      </c>
      <c r="BF624" s="11" t="str">
        <f t="shared" si="769"/>
        <v>25</v>
      </c>
      <c r="BG624" s="11" t="str">
        <f t="shared" si="770"/>
        <v>114</v>
      </c>
      <c r="BH624" s="11" t="s">
        <v>22</v>
      </c>
      <c r="BI624" s="25" t="s">
        <v>22</v>
      </c>
      <c r="CD624" s="160"/>
      <c r="CH624" s="160"/>
      <c r="CV624" s="110"/>
      <c r="CZ624" s="110"/>
    </row>
    <row r="625" spans="1:105" s="109" customFormat="1">
      <c r="A625" s="116" t="s">
        <v>2511</v>
      </c>
      <c r="L625" s="110"/>
      <c r="N625" s="131"/>
      <c r="Z625" s="111"/>
      <c r="AE625" s="110"/>
      <c r="AI625" s="110"/>
      <c r="AJ625" s="109" t="s">
        <v>27</v>
      </c>
      <c r="AK625" s="109" t="s">
        <v>2558</v>
      </c>
      <c r="AL625" s="109">
        <v>5</v>
      </c>
      <c r="AM625" s="17" t="s">
        <v>2561</v>
      </c>
      <c r="AN625" s="11" t="s">
        <v>44</v>
      </c>
      <c r="AO625" s="11" t="s">
        <v>1788</v>
      </c>
      <c r="AP625" s="11" t="s">
        <v>2565</v>
      </c>
      <c r="AQ625" s="109" t="s">
        <v>24</v>
      </c>
      <c r="AR625" s="109" t="s">
        <v>23</v>
      </c>
      <c r="AS625" s="109" t="s">
        <v>2559</v>
      </c>
      <c r="AT625" s="11" t="s">
        <v>22</v>
      </c>
      <c r="AU625" s="11" t="s">
        <v>22</v>
      </c>
      <c r="AV625" s="11" t="s">
        <v>22</v>
      </c>
      <c r="AW625" s="11" t="s">
        <v>22</v>
      </c>
      <c r="AX625" s="109" t="s">
        <v>960</v>
      </c>
      <c r="AY625" s="15" t="s">
        <v>2566</v>
      </c>
      <c r="AZ625" s="15" t="str">
        <f t="shared" si="767"/>
        <v>10</v>
      </c>
      <c r="BA625" s="15">
        <v>10</v>
      </c>
      <c r="BB625" s="15">
        <v>10</v>
      </c>
      <c r="BC625" s="109" t="s">
        <v>960</v>
      </c>
      <c r="BD625" s="15" t="s">
        <v>2582</v>
      </c>
      <c r="BE625" s="11" t="str">
        <f t="shared" si="768"/>
        <v>311</v>
      </c>
      <c r="BF625" s="11" t="str">
        <f t="shared" si="769"/>
        <v>150</v>
      </c>
      <c r="BG625" s="11" t="str">
        <f t="shared" si="770"/>
        <v>581</v>
      </c>
      <c r="BH625" s="11" t="s">
        <v>22</v>
      </c>
      <c r="BI625" s="25" t="s">
        <v>22</v>
      </c>
      <c r="CD625" s="160"/>
      <c r="CH625" s="160"/>
      <c r="CV625" s="110"/>
      <c r="CZ625" s="110"/>
    </row>
    <row r="626" spans="1:105" s="109" customFormat="1">
      <c r="A626" s="116" t="s">
        <v>2511</v>
      </c>
      <c r="L626" s="110"/>
      <c r="N626" s="131"/>
      <c r="Z626" s="111"/>
      <c r="AE626" s="110"/>
      <c r="AI626" s="110"/>
      <c r="AJ626" s="109" t="s">
        <v>27</v>
      </c>
      <c r="AK626" s="109" t="s">
        <v>2554</v>
      </c>
      <c r="AL626" s="109">
        <v>1</v>
      </c>
      <c r="AM626" s="17" t="s">
        <v>2562</v>
      </c>
      <c r="AN626" s="11" t="s">
        <v>44</v>
      </c>
      <c r="AO626" s="11" t="s">
        <v>1788</v>
      </c>
      <c r="AP626" s="11" t="s">
        <v>2565</v>
      </c>
      <c r="AQ626" s="109" t="s">
        <v>24</v>
      </c>
      <c r="AR626" s="109" t="s">
        <v>23</v>
      </c>
      <c r="AS626" s="109" t="s">
        <v>2559</v>
      </c>
      <c r="AT626" s="11" t="s">
        <v>22</v>
      </c>
      <c r="AU626" s="11" t="s">
        <v>22</v>
      </c>
      <c r="AV626" s="11" t="s">
        <v>22</v>
      </c>
      <c r="AW626" s="11" t="s">
        <v>22</v>
      </c>
      <c r="AX626" s="109" t="s">
        <v>960</v>
      </c>
      <c r="AY626" s="15" t="s">
        <v>2566</v>
      </c>
      <c r="AZ626" s="15" t="str">
        <f t="shared" si="767"/>
        <v>10</v>
      </c>
      <c r="BA626" s="15">
        <v>10</v>
      </c>
      <c r="BB626" s="15">
        <v>10</v>
      </c>
      <c r="BC626" s="109" t="s">
        <v>960</v>
      </c>
      <c r="BD626" s="15" t="s">
        <v>2566</v>
      </c>
      <c r="BE626" s="11" t="str">
        <f t="shared" ref="BE626:BE630" si="771">LEFT(BD626,FIND(" ", BD626)-1)</f>
        <v>10</v>
      </c>
      <c r="BF626" s="15">
        <v>10</v>
      </c>
      <c r="BG626" s="15">
        <v>10</v>
      </c>
      <c r="BH626" s="11" t="s">
        <v>22</v>
      </c>
      <c r="BI626" s="25" t="s">
        <v>22</v>
      </c>
      <c r="CD626" s="160"/>
      <c r="CH626" s="160"/>
      <c r="CV626" s="110"/>
      <c r="CZ626" s="110"/>
      <c r="DA626" s="109" t="s">
        <v>68</v>
      </c>
    </row>
    <row r="627" spans="1:105" s="109" customFormat="1">
      <c r="A627" s="116" t="s">
        <v>2511</v>
      </c>
      <c r="L627" s="110"/>
      <c r="N627" s="131"/>
      <c r="Z627" s="111"/>
      <c r="AE627" s="110"/>
      <c r="AI627" s="110"/>
      <c r="AJ627" s="109" t="s">
        <v>27</v>
      </c>
      <c r="AK627" s="109" t="s">
        <v>2555</v>
      </c>
      <c r="AL627" s="109">
        <v>2</v>
      </c>
      <c r="AM627" s="17" t="s">
        <v>2562</v>
      </c>
      <c r="AN627" s="11" t="s">
        <v>44</v>
      </c>
      <c r="AO627" s="11" t="s">
        <v>1788</v>
      </c>
      <c r="AP627" s="11" t="s">
        <v>2565</v>
      </c>
      <c r="AQ627" s="109" t="s">
        <v>24</v>
      </c>
      <c r="AR627" s="109" t="s">
        <v>23</v>
      </c>
      <c r="AS627" s="109" t="s">
        <v>2559</v>
      </c>
      <c r="AT627" s="11" t="s">
        <v>22</v>
      </c>
      <c r="AU627" s="11" t="s">
        <v>22</v>
      </c>
      <c r="AV627" s="11" t="s">
        <v>22</v>
      </c>
      <c r="AW627" s="11" t="s">
        <v>22</v>
      </c>
      <c r="AX627" s="109" t="s">
        <v>960</v>
      </c>
      <c r="AY627" s="15" t="s">
        <v>2566</v>
      </c>
      <c r="AZ627" s="15" t="str">
        <f t="shared" si="767"/>
        <v>10</v>
      </c>
      <c r="BA627" s="15">
        <v>10</v>
      </c>
      <c r="BB627" s="15">
        <v>10</v>
      </c>
      <c r="BC627" s="109" t="s">
        <v>960</v>
      </c>
      <c r="BD627" s="15" t="s">
        <v>2583</v>
      </c>
      <c r="BE627" s="11" t="str">
        <f t="shared" si="771"/>
        <v>31</v>
      </c>
      <c r="BF627" s="11" t="str">
        <f t="shared" ref="BF627:BF630" si="772">MID(LEFT(BD627,FIND("–",BD627)-1),FIND("(",BD627)+1,LEN(BD627))</f>
        <v>1</v>
      </c>
      <c r="BG627" s="11" t="str">
        <f t="shared" ref="BG627:BG630" si="773">MID(LEFT(BD627,FIND(")",BD627)-1),FIND("–",BD627)+1,LEN(BD627))</f>
        <v>1,520</v>
      </c>
      <c r="BH627" s="11" t="s">
        <v>22</v>
      </c>
      <c r="BI627" s="25" t="s">
        <v>22</v>
      </c>
      <c r="CD627" s="160"/>
      <c r="CH627" s="160"/>
      <c r="CV627" s="110"/>
      <c r="CZ627" s="110"/>
    </row>
    <row r="628" spans="1:105" s="109" customFormat="1">
      <c r="A628" s="116" t="s">
        <v>2511</v>
      </c>
      <c r="L628" s="110"/>
      <c r="N628" s="131"/>
      <c r="Z628" s="111"/>
      <c r="AE628" s="110"/>
      <c r="AI628" s="110"/>
      <c r="AJ628" s="109" t="s">
        <v>27</v>
      </c>
      <c r="AK628" s="109" t="s">
        <v>2556</v>
      </c>
      <c r="AL628" s="109">
        <v>3</v>
      </c>
      <c r="AM628" s="17" t="s">
        <v>2562</v>
      </c>
      <c r="AN628" s="11" t="s">
        <v>44</v>
      </c>
      <c r="AO628" s="11" t="s">
        <v>1788</v>
      </c>
      <c r="AP628" s="11" t="s">
        <v>2565</v>
      </c>
      <c r="AQ628" s="109" t="s">
        <v>24</v>
      </c>
      <c r="AR628" s="109" t="s">
        <v>23</v>
      </c>
      <c r="AS628" s="109" t="s">
        <v>2559</v>
      </c>
      <c r="AT628" s="11" t="s">
        <v>22</v>
      </c>
      <c r="AU628" s="11" t="s">
        <v>22</v>
      </c>
      <c r="AV628" s="11" t="s">
        <v>22</v>
      </c>
      <c r="AW628" s="11" t="s">
        <v>22</v>
      </c>
      <c r="AX628" s="109" t="s">
        <v>960</v>
      </c>
      <c r="AY628" s="15" t="s">
        <v>2578</v>
      </c>
      <c r="AZ628" s="15" t="str">
        <f t="shared" si="767"/>
        <v>10</v>
      </c>
      <c r="BA628" s="11" t="str">
        <f t="shared" ref="BA628" si="774">MID(LEFT(AY628,FIND("–",AY628)-1),FIND("(",AY628)+1,LEN(AY628))</f>
        <v>7</v>
      </c>
      <c r="BB628" s="11" t="str">
        <f t="shared" ref="BB628" si="775">MID(LEFT(AY628,FIND(")",AY628)-1),FIND("–",AY628)+1,LEN(AY628))</f>
        <v>16</v>
      </c>
      <c r="BC628" s="109" t="s">
        <v>960</v>
      </c>
      <c r="BD628" s="15" t="s">
        <v>2584</v>
      </c>
      <c r="BE628" s="11" t="str">
        <f t="shared" si="771"/>
        <v>32</v>
      </c>
      <c r="BF628" s="11" t="str">
        <f t="shared" si="772"/>
        <v>9</v>
      </c>
      <c r="BG628" s="11" t="str">
        <f t="shared" si="773"/>
        <v>128</v>
      </c>
      <c r="BH628" s="11" t="s">
        <v>22</v>
      </c>
      <c r="BI628" s="25" t="s">
        <v>22</v>
      </c>
      <c r="CD628" s="160"/>
      <c r="CH628" s="160"/>
      <c r="CV628" s="110"/>
      <c r="CZ628" s="110"/>
    </row>
    <row r="629" spans="1:105" s="109" customFormat="1">
      <c r="A629" s="116" t="s">
        <v>2511</v>
      </c>
      <c r="L629" s="110"/>
      <c r="N629" s="131"/>
      <c r="Z629" s="111"/>
      <c r="AE629" s="110"/>
      <c r="AI629" s="110"/>
      <c r="AJ629" s="109" t="s">
        <v>27</v>
      </c>
      <c r="AK629" s="109" t="s">
        <v>2557</v>
      </c>
      <c r="AL629" s="109">
        <v>4</v>
      </c>
      <c r="AM629" s="17" t="s">
        <v>2562</v>
      </c>
      <c r="AN629" s="11" t="s">
        <v>44</v>
      </c>
      <c r="AO629" s="11" t="s">
        <v>1788</v>
      </c>
      <c r="AP629" s="11" t="s">
        <v>2565</v>
      </c>
      <c r="AQ629" s="109" t="s">
        <v>24</v>
      </c>
      <c r="AR629" s="109" t="s">
        <v>23</v>
      </c>
      <c r="AS629" s="109" t="s">
        <v>2559</v>
      </c>
      <c r="AT629" s="11" t="s">
        <v>22</v>
      </c>
      <c r="AU629" s="11" t="s">
        <v>22</v>
      </c>
      <c r="AV629" s="11" t="s">
        <v>22</v>
      </c>
      <c r="AW629" s="11" t="s">
        <v>22</v>
      </c>
      <c r="AX629" s="109" t="s">
        <v>960</v>
      </c>
      <c r="AY629" s="15" t="s">
        <v>2566</v>
      </c>
      <c r="AZ629" s="15" t="str">
        <f t="shared" si="767"/>
        <v>10</v>
      </c>
      <c r="BA629" s="15">
        <v>10</v>
      </c>
      <c r="BB629" s="15">
        <v>10</v>
      </c>
      <c r="BC629" s="109" t="s">
        <v>960</v>
      </c>
      <c r="BD629" s="15" t="s">
        <v>2585</v>
      </c>
      <c r="BE629" s="11" t="str">
        <f t="shared" si="771"/>
        <v>23</v>
      </c>
      <c r="BF629" s="11" t="str">
        <f t="shared" si="772"/>
        <v>9</v>
      </c>
      <c r="BG629" s="11" t="str">
        <f t="shared" si="773"/>
        <v>65</v>
      </c>
      <c r="BH629" s="11" t="s">
        <v>22</v>
      </c>
      <c r="BI629" s="25" t="s">
        <v>22</v>
      </c>
      <c r="CD629" s="160"/>
      <c r="CH629" s="160"/>
      <c r="CV629" s="110"/>
      <c r="CZ629" s="110"/>
    </row>
    <row r="630" spans="1:105" s="109" customFormat="1">
      <c r="A630" s="116" t="s">
        <v>2511</v>
      </c>
      <c r="L630" s="110"/>
      <c r="N630" s="131"/>
      <c r="Z630" s="111"/>
      <c r="AE630" s="110"/>
      <c r="AI630" s="110"/>
      <c r="AJ630" s="109" t="s">
        <v>27</v>
      </c>
      <c r="AK630" s="109" t="s">
        <v>2558</v>
      </c>
      <c r="AL630" s="109">
        <v>5</v>
      </c>
      <c r="AM630" s="17" t="s">
        <v>2562</v>
      </c>
      <c r="AN630" s="11" t="s">
        <v>44</v>
      </c>
      <c r="AO630" s="11" t="s">
        <v>1788</v>
      </c>
      <c r="AP630" s="11" t="s">
        <v>2565</v>
      </c>
      <c r="AQ630" s="109" t="s">
        <v>24</v>
      </c>
      <c r="AR630" s="109" t="s">
        <v>23</v>
      </c>
      <c r="AS630" s="109" t="s">
        <v>2559</v>
      </c>
      <c r="AT630" s="11" t="s">
        <v>22</v>
      </c>
      <c r="AU630" s="11" t="s">
        <v>22</v>
      </c>
      <c r="AV630" s="11" t="s">
        <v>22</v>
      </c>
      <c r="AW630" s="11" t="s">
        <v>22</v>
      </c>
      <c r="AX630" s="109" t="s">
        <v>960</v>
      </c>
      <c r="AY630" s="15" t="s">
        <v>2566</v>
      </c>
      <c r="AZ630" s="15" t="str">
        <f t="shared" si="767"/>
        <v>10</v>
      </c>
      <c r="BA630" s="15">
        <v>10</v>
      </c>
      <c r="BB630" s="15">
        <v>10</v>
      </c>
      <c r="BC630" s="109" t="s">
        <v>960</v>
      </c>
      <c r="BD630" s="15" t="s">
        <v>2586</v>
      </c>
      <c r="BE630" s="11" t="str">
        <f t="shared" si="771"/>
        <v>39</v>
      </c>
      <c r="BF630" s="11" t="str">
        <f t="shared" si="772"/>
        <v>10</v>
      </c>
      <c r="BG630" s="11" t="str">
        <f t="shared" si="773"/>
        <v>145</v>
      </c>
      <c r="BH630" s="11" t="s">
        <v>22</v>
      </c>
      <c r="BI630" s="25" t="s">
        <v>22</v>
      </c>
      <c r="CD630" s="160"/>
      <c r="CH630" s="160"/>
      <c r="CV630" s="110"/>
      <c r="CZ630" s="110"/>
    </row>
    <row r="631" spans="1:105" s="109" customFormat="1">
      <c r="A631" s="116" t="s">
        <v>2511</v>
      </c>
      <c r="L631" s="110"/>
      <c r="N631" s="131"/>
      <c r="Z631" s="111"/>
      <c r="AE631" s="110"/>
      <c r="AI631" s="110"/>
      <c r="AJ631" s="109" t="s">
        <v>27</v>
      </c>
      <c r="AK631" s="109" t="s">
        <v>2360</v>
      </c>
      <c r="AL631" s="109">
        <v>1</v>
      </c>
      <c r="AM631" s="17" t="s">
        <v>2563</v>
      </c>
      <c r="AN631" s="11" t="s">
        <v>44</v>
      </c>
      <c r="AO631" s="11" t="s">
        <v>1788</v>
      </c>
      <c r="AP631" s="11" t="s">
        <v>2565</v>
      </c>
      <c r="AQ631" s="109" t="s">
        <v>24</v>
      </c>
      <c r="AR631" s="109" t="s">
        <v>23</v>
      </c>
      <c r="AS631" s="109" t="s">
        <v>486</v>
      </c>
      <c r="AT631" s="11" t="s">
        <v>22</v>
      </c>
      <c r="AU631" s="11" t="s">
        <v>22</v>
      </c>
      <c r="AV631" s="11" t="s">
        <v>22</v>
      </c>
      <c r="AW631" s="11" t="s">
        <v>22</v>
      </c>
      <c r="AX631" s="109" t="s">
        <v>960</v>
      </c>
      <c r="AY631" s="15" t="s">
        <v>2568</v>
      </c>
      <c r="AZ631" s="15" t="str">
        <f t="shared" ref="AZ631:AZ640" si="776">LEFT(AY631,FIND(" ", AY631)-1)</f>
        <v>10</v>
      </c>
      <c r="BA631" s="11" t="str">
        <f t="shared" ref="BA631" si="777">MID(LEFT(AY631,FIND("–",AY631)-1),FIND("(",AY631)+1,LEN(AY631))</f>
        <v>10</v>
      </c>
      <c r="BB631" s="11" t="str">
        <f t="shared" ref="BB631" si="778">MID(LEFT(AY631,FIND(")",AY631)-1),FIND("–",AY631)+1,LEN(AY631))</f>
        <v>12</v>
      </c>
      <c r="BC631" s="109" t="s">
        <v>960</v>
      </c>
      <c r="BD631" s="15" t="s">
        <v>2569</v>
      </c>
      <c r="BE631" s="11" t="str">
        <f t="shared" ref="BE631:BE640" si="779">LEFT(BD631,FIND(" ", BD631)-1)</f>
        <v>26</v>
      </c>
      <c r="BF631" s="11" t="str">
        <f t="shared" ref="BF631:BF634" si="780">MID(LEFT(BD631,FIND("–",BD631)-1),FIND("(",BD631)+1,LEN(BD631))</f>
        <v>14</v>
      </c>
      <c r="BG631" s="11" t="str">
        <f t="shared" ref="BG631:BG634" si="781">MID(LEFT(BD631,FIND(")",BD631)-1),FIND("–",BD631)+1,LEN(BD631))</f>
        <v>46</v>
      </c>
      <c r="BH631" s="11" t="s">
        <v>22</v>
      </c>
      <c r="BI631" s="25" t="s">
        <v>22</v>
      </c>
      <c r="CD631" s="160"/>
      <c r="CH631" s="160"/>
      <c r="CV631" s="110"/>
      <c r="CZ631" s="110"/>
      <c r="DA631" s="109" t="s">
        <v>68</v>
      </c>
    </row>
    <row r="632" spans="1:105" s="109" customFormat="1">
      <c r="A632" s="116" t="s">
        <v>2511</v>
      </c>
      <c r="L632" s="110"/>
      <c r="N632" s="131"/>
      <c r="Z632" s="111"/>
      <c r="AE632" s="110"/>
      <c r="AI632" s="110"/>
      <c r="AJ632" s="109" t="s">
        <v>27</v>
      </c>
      <c r="AK632" s="109" t="s">
        <v>2537</v>
      </c>
      <c r="AL632" s="109">
        <v>2</v>
      </c>
      <c r="AM632" s="17" t="s">
        <v>2563</v>
      </c>
      <c r="AN632" s="11" t="s">
        <v>44</v>
      </c>
      <c r="AO632" s="11" t="s">
        <v>1788</v>
      </c>
      <c r="AP632" s="11" t="s">
        <v>2565</v>
      </c>
      <c r="AQ632" s="109" t="s">
        <v>24</v>
      </c>
      <c r="AR632" s="109" t="s">
        <v>23</v>
      </c>
      <c r="AS632" s="109" t="s">
        <v>486</v>
      </c>
      <c r="AT632" s="11" t="s">
        <v>22</v>
      </c>
      <c r="AU632" s="11" t="s">
        <v>22</v>
      </c>
      <c r="AV632" s="11" t="s">
        <v>22</v>
      </c>
      <c r="AW632" s="11" t="s">
        <v>22</v>
      </c>
      <c r="AX632" s="109" t="s">
        <v>960</v>
      </c>
      <c r="AY632" s="15" t="s">
        <v>2566</v>
      </c>
      <c r="AZ632" s="15" t="str">
        <f t="shared" si="776"/>
        <v>10</v>
      </c>
      <c r="BA632" s="15">
        <v>10</v>
      </c>
      <c r="BB632" s="15">
        <v>10</v>
      </c>
      <c r="BC632" s="109" t="s">
        <v>960</v>
      </c>
      <c r="BD632" s="15" t="s">
        <v>2570</v>
      </c>
      <c r="BE632" s="11" t="str">
        <f t="shared" si="779"/>
        <v>1,561</v>
      </c>
      <c r="BF632" s="11" t="str">
        <f t="shared" si="780"/>
        <v>775</v>
      </c>
      <c r="BG632" s="11" t="str">
        <f t="shared" si="781"/>
        <v>2,976</v>
      </c>
      <c r="BH632" s="11" t="s">
        <v>22</v>
      </c>
      <c r="BI632" s="25" t="s">
        <v>22</v>
      </c>
      <c r="CD632" s="160"/>
      <c r="CH632" s="160"/>
      <c r="CV632" s="110"/>
      <c r="CZ632" s="110"/>
    </row>
    <row r="633" spans="1:105" s="109" customFormat="1">
      <c r="A633" s="116" t="s">
        <v>2511</v>
      </c>
      <c r="L633" s="110"/>
      <c r="N633" s="131"/>
      <c r="Z633" s="111"/>
      <c r="AE633" s="110"/>
      <c r="AI633" s="110"/>
      <c r="AJ633" s="109" t="s">
        <v>27</v>
      </c>
      <c r="AK633" s="109" t="s">
        <v>2538</v>
      </c>
      <c r="AL633" s="109">
        <v>3</v>
      </c>
      <c r="AM633" s="17" t="s">
        <v>2563</v>
      </c>
      <c r="AN633" s="11" t="s">
        <v>44</v>
      </c>
      <c r="AO633" s="11" t="s">
        <v>1788</v>
      </c>
      <c r="AP633" s="11" t="s">
        <v>2565</v>
      </c>
      <c r="AQ633" s="109" t="s">
        <v>24</v>
      </c>
      <c r="AR633" s="109" t="s">
        <v>23</v>
      </c>
      <c r="AS633" s="109" t="s">
        <v>486</v>
      </c>
      <c r="AT633" s="11" t="s">
        <v>22</v>
      </c>
      <c r="AU633" s="11" t="s">
        <v>22</v>
      </c>
      <c r="AV633" s="11" t="s">
        <v>22</v>
      </c>
      <c r="AW633" s="11" t="s">
        <v>22</v>
      </c>
      <c r="AX633" s="109" t="s">
        <v>960</v>
      </c>
      <c r="AY633" s="15" t="s">
        <v>2566</v>
      </c>
      <c r="AZ633" s="15" t="str">
        <f t="shared" si="776"/>
        <v>10</v>
      </c>
      <c r="BA633" s="15">
        <v>10</v>
      </c>
      <c r="BB633" s="15">
        <v>10</v>
      </c>
      <c r="BC633" s="109" t="s">
        <v>960</v>
      </c>
      <c r="BD633" s="15" t="s">
        <v>2571</v>
      </c>
      <c r="BE633" s="11" t="str">
        <f t="shared" si="779"/>
        <v>4,458</v>
      </c>
      <c r="BF633" s="11" t="str">
        <f t="shared" si="780"/>
        <v>3,143</v>
      </c>
      <c r="BG633" s="11" t="str">
        <f t="shared" si="781"/>
        <v>5,679</v>
      </c>
      <c r="BH633" s="11" t="s">
        <v>22</v>
      </c>
      <c r="BI633" s="25" t="s">
        <v>22</v>
      </c>
      <c r="CD633" s="160"/>
      <c r="CH633" s="160"/>
      <c r="CV633" s="110"/>
      <c r="CZ633" s="110"/>
    </row>
    <row r="634" spans="1:105" s="109" customFormat="1">
      <c r="A634" s="116" t="s">
        <v>2511</v>
      </c>
      <c r="L634" s="110"/>
      <c r="N634" s="131"/>
      <c r="Z634" s="111"/>
      <c r="AE634" s="110"/>
      <c r="AI634" s="110"/>
      <c r="AJ634" s="109" t="s">
        <v>27</v>
      </c>
      <c r="AK634" s="109" t="s">
        <v>2539</v>
      </c>
      <c r="AL634" s="109">
        <v>4</v>
      </c>
      <c r="AM634" s="17" t="s">
        <v>2563</v>
      </c>
      <c r="AN634" s="11" t="s">
        <v>44</v>
      </c>
      <c r="AO634" s="11" t="s">
        <v>1788</v>
      </c>
      <c r="AP634" s="11" t="s">
        <v>2565</v>
      </c>
      <c r="AQ634" s="109" t="s">
        <v>24</v>
      </c>
      <c r="AR634" s="109" t="s">
        <v>23</v>
      </c>
      <c r="AS634" s="109" t="s">
        <v>486</v>
      </c>
      <c r="AT634" s="11" t="s">
        <v>22</v>
      </c>
      <c r="AU634" s="11" t="s">
        <v>22</v>
      </c>
      <c r="AV634" s="11" t="s">
        <v>22</v>
      </c>
      <c r="AW634" s="11" t="s">
        <v>22</v>
      </c>
      <c r="AX634" s="109" t="s">
        <v>960</v>
      </c>
      <c r="AY634" s="15" t="s">
        <v>2566</v>
      </c>
      <c r="AZ634" s="15" t="str">
        <f t="shared" si="776"/>
        <v>10</v>
      </c>
      <c r="BA634" s="15">
        <v>10</v>
      </c>
      <c r="BB634" s="15">
        <v>10</v>
      </c>
      <c r="BC634" s="109" t="s">
        <v>960</v>
      </c>
      <c r="BD634" s="15" t="s">
        <v>2572</v>
      </c>
      <c r="BE634" s="11" t="str">
        <f t="shared" si="779"/>
        <v>5,103</v>
      </c>
      <c r="BF634" s="11" t="str">
        <f t="shared" si="780"/>
        <v>3,796</v>
      </c>
      <c r="BG634" s="11" t="str">
        <f t="shared" si="781"/>
        <v>6,501</v>
      </c>
      <c r="BH634" s="11" t="s">
        <v>22</v>
      </c>
      <c r="BI634" s="25" t="s">
        <v>22</v>
      </c>
      <c r="CD634" s="160"/>
      <c r="CH634" s="160"/>
      <c r="CV634" s="110"/>
      <c r="CZ634" s="110"/>
    </row>
    <row r="635" spans="1:105" s="109" customFormat="1">
      <c r="A635" s="116" t="s">
        <v>2511</v>
      </c>
      <c r="L635" s="110"/>
      <c r="N635" s="131"/>
      <c r="Z635" s="111"/>
      <c r="AE635" s="110"/>
      <c r="AI635" s="110"/>
      <c r="AJ635" s="109" t="s">
        <v>27</v>
      </c>
      <c r="AK635" s="109" t="s">
        <v>2527</v>
      </c>
      <c r="AL635" s="109">
        <v>5</v>
      </c>
      <c r="AM635" s="17" t="s">
        <v>2563</v>
      </c>
      <c r="AN635" s="11" t="s">
        <v>44</v>
      </c>
      <c r="AO635" s="11" t="s">
        <v>1788</v>
      </c>
      <c r="AP635" s="11" t="s">
        <v>2565</v>
      </c>
      <c r="AQ635" s="109" t="s">
        <v>24</v>
      </c>
      <c r="AR635" s="109" t="s">
        <v>23</v>
      </c>
      <c r="AS635" s="109" t="s">
        <v>486</v>
      </c>
      <c r="AT635" s="11" t="s">
        <v>22</v>
      </c>
      <c r="AU635" s="11" t="s">
        <v>22</v>
      </c>
      <c r="AV635" s="11" t="s">
        <v>22</v>
      </c>
      <c r="AW635" s="11" t="s">
        <v>22</v>
      </c>
      <c r="AX635" s="109" t="s">
        <v>960</v>
      </c>
      <c r="AY635" s="15" t="s">
        <v>2566</v>
      </c>
      <c r="AZ635" s="15" t="str">
        <f t="shared" si="776"/>
        <v>10</v>
      </c>
      <c r="BA635" s="15">
        <v>10</v>
      </c>
      <c r="BB635" s="15">
        <v>10</v>
      </c>
      <c r="BC635" s="109" t="s">
        <v>960</v>
      </c>
      <c r="BD635" s="15" t="s">
        <v>2573</v>
      </c>
      <c r="BE635" s="11" t="str">
        <f t="shared" si="779"/>
        <v>8,744</v>
      </c>
      <c r="BF635" s="11" t="str">
        <f t="shared" ref="BF635:BF640" si="782">MID(LEFT(BD635,FIND("–",BD635)-1),FIND("(",BD635)+1,LEN(BD635))</f>
        <v>6,332</v>
      </c>
      <c r="BG635" s="11" t="str">
        <f t="shared" ref="BG635:BG640" si="783">MID(LEFT(BD635,FIND(")",BD635)-1),FIND("–",BD635)+1,LEN(BD635))</f>
        <v>10,843</v>
      </c>
      <c r="BH635" s="11" t="s">
        <v>22</v>
      </c>
      <c r="BI635" s="25" t="s">
        <v>22</v>
      </c>
      <c r="CD635" s="160"/>
      <c r="CH635" s="160"/>
      <c r="CV635" s="110"/>
      <c r="CZ635" s="110"/>
    </row>
    <row r="636" spans="1:105" s="109" customFormat="1">
      <c r="A636" s="116" t="s">
        <v>2511</v>
      </c>
      <c r="L636" s="110"/>
      <c r="N636" s="131"/>
      <c r="Z636" s="111"/>
      <c r="AE636" s="110"/>
      <c r="AI636" s="110"/>
      <c r="AJ636" s="109" t="s">
        <v>27</v>
      </c>
      <c r="AK636" s="109" t="s">
        <v>2360</v>
      </c>
      <c r="AL636" s="109">
        <v>1</v>
      </c>
      <c r="AM636" s="17" t="s">
        <v>2564</v>
      </c>
      <c r="AN636" s="11" t="s">
        <v>44</v>
      </c>
      <c r="AO636" s="11" t="s">
        <v>1788</v>
      </c>
      <c r="AP636" s="11" t="s">
        <v>2565</v>
      </c>
      <c r="AQ636" s="109" t="s">
        <v>24</v>
      </c>
      <c r="AR636" s="109" t="s">
        <v>23</v>
      </c>
      <c r="AS636" s="109" t="s">
        <v>486</v>
      </c>
      <c r="AT636" s="11" t="s">
        <v>22</v>
      </c>
      <c r="AU636" s="11" t="s">
        <v>22</v>
      </c>
      <c r="AV636" s="11" t="s">
        <v>22</v>
      </c>
      <c r="AW636" s="11" t="s">
        <v>22</v>
      </c>
      <c r="AX636" s="109" t="s">
        <v>960</v>
      </c>
      <c r="AY636" s="15" t="s">
        <v>2566</v>
      </c>
      <c r="AZ636" s="15" t="str">
        <f t="shared" si="776"/>
        <v>10</v>
      </c>
      <c r="BA636" s="50">
        <v>10</v>
      </c>
      <c r="BB636" s="50">
        <v>10</v>
      </c>
      <c r="BC636" s="109" t="s">
        <v>960</v>
      </c>
      <c r="BD636" s="15" t="s">
        <v>2566</v>
      </c>
      <c r="BE636" s="11" t="str">
        <f t="shared" si="779"/>
        <v>10</v>
      </c>
      <c r="BF636" s="50">
        <v>10</v>
      </c>
      <c r="BG636" s="50">
        <v>10</v>
      </c>
      <c r="BH636" s="11" t="s">
        <v>22</v>
      </c>
      <c r="BI636" s="25" t="s">
        <v>22</v>
      </c>
      <c r="BJ636" s="180"/>
      <c r="BK636" s="180"/>
      <c r="BL636" s="180"/>
      <c r="BM636" s="180"/>
      <c r="BN636" s="180"/>
      <c r="BO636" s="180"/>
      <c r="BP636" s="180"/>
      <c r="BQ636" s="180"/>
      <c r="BR636" s="180"/>
      <c r="BS636" s="180"/>
      <c r="BT636" s="180"/>
      <c r="BU636" s="180"/>
      <c r="BV636" s="180"/>
      <c r="BW636" s="180"/>
      <c r="BX636" s="180"/>
      <c r="BY636" s="180"/>
      <c r="BZ636" s="180"/>
      <c r="CA636" s="180"/>
      <c r="CB636" s="180"/>
      <c r="CC636" s="180"/>
      <c r="CD636" s="160"/>
      <c r="CE636" s="180"/>
      <c r="CF636" s="180"/>
      <c r="CG636" s="180"/>
      <c r="CH636" s="160"/>
      <c r="CI636" s="180"/>
      <c r="CJ636" s="180"/>
      <c r="CK636" s="180"/>
      <c r="CL636" s="180"/>
      <c r="CM636" s="180"/>
      <c r="CN636" s="180"/>
      <c r="CO636" s="180"/>
      <c r="CP636" s="180"/>
      <c r="CQ636" s="180"/>
      <c r="CR636" s="180"/>
      <c r="CS636" s="180"/>
      <c r="CT636" s="180"/>
      <c r="CU636" s="180"/>
      <c r="CV636" s="110"/>
      <c r="CW636" s="180"/>
      <c r="CX636" s="180"/>
      <c r="CY636" s="180"/>
      <c r="CZ636" s="110"/>
      <c r="DA636" s="109" t="s">
        <v>68</v>
      </c>
    </row>
    <row r="637" spans="1:105" s="180" customFormat="1">
      <c r="A637" s="116" t="s">
        <v>2511</v>
      </c>
      <c r="L637" s="110"/>
      <c r="N637" s="207"/>
      <c r="Z637" s="111"/>
      <c r="AE637" s="110"/>
      <c r="AI637" s="110"/>
      <c r="AJ637" s="180" t="s">
        <v>27</v>
      </c>
      <c r="AK637" s="109" t="s">
        <v>2537</v>
      </c>
      <c r="AL637" s="180">
        <v>2</v>
      </c>
      <c r="AM637" s="17" t="s">
        <v>2564</v>
      </c>
      <c r="AN637" s="11" t="s">
        <v>44</v>
      </c>
      <c r="AO637" s="11" t="s">
        <v>1788</v>
      </c>
      <c r="AP637" s="11" t="s">
        <v>2565</v>
      </c>
      <c r="AQ637" s="109" t="s">
        <v>24</v>
      </c>
      <c r="AR637" s="180" t="s">
        <v>23</v>
      </c>
      <c r="AS637" s="109" t="s">
        <v>486</v>
      </c>
      <c r="AT637" s="20" t="s">
        <v>22</v>
      </c>
      <c r="AU637" s="20" t="s">
        <v>22</v>
      </c>
      <c r="AV637" s="11" t="s">
        <v>22</v>
      </c>
      <c r="AW637" s="11" t="s">
        <v>22</v>
      </c>
      <c r="AX637" s="109" t="s">
        <v>960</v>
      </c>
      <c r="AY637" s="15" t="s">
        <v>2567</v>
      </c>
      <c r="AZ637" s="50" t="str">
        <f t="shared" si="776"/>
        <v>27</v>
      </c>
      <c r="BA637" s="20" t="str">
        <f t="shared" ref="BA637" si="784">MID(LEFT(AY637,FIND("–",AY637)-1),FIND("(",AY637)+1,LEN(AY637))</f>
        <v>5</v>
      </c>
      <c r="BB637" s="20" t="str">
        <f t="shared" ref="BB637" si="785">MID(LEFT(AY637,FIND(")",AY637)-1),FIND("–",AY637)+1,LEN(AY637))</f>
        <v>147</v>
      </c>
      <c r="BC637" s="109" t="s">
        <v>960</v>
      </c>
      <c r="BD637" s="15" t="s">
        <v>2574</v>
      </c>
      <c r="BE637" s="20" t="str">
        <f t="shared" si="779"/>
        <v>554</v>
      </c>
      <c r="BF637" s="20" t="str">
        <f t="shared" si="782"/>
        <v>30</v>
      </c>
      <c r="BG637" s="20" t="str">
        <f t="shared" si="783"/>
        <v>10,402</v>
      </c>
      <c r="BH637" s="20" t="s">
        <v>22</v>
      </c>
      <c r="BI637" s="25" t="s">
        <v>22</v>
      </c>
      <c r="CD637" s="160"/>
      <c r="CH637" s="160"/>
      <c r="CV637" s="110"/>
      <c r="CZ637" s="110"/>
    </row>
    <row r="638" spans="1:105" s="180" customFormat="1">
      <c r="A638" s="116" t="s">
        <v>2511</v>
      </c>
      <c r="L638" s="110"/>
      <c r="N638" s="207"/>
      <c r="Z638" s="111"/>
      <c r="AE638" s="110"/>
      <c r="AI638" s="110"/>
      <c r="AJ638" s="180" t="s">
        <v>27</v>
      </c>
      <c r="AK638" s="180" t="s">
        <v>2538</v>
      </c>
      <c r="AL638" s="180">
        <v>3</v>
      </c>
      <c r="AM638" s="17" t="s">
        <v>2564</v>
      </c>
      <c r="AN638" s="11" t="s">
        <v>44</v>
      </c>
      <c r="AO638" s="11" t="s">
        <v>1788</v>
      </c>
      <c r="AP638" s="11" t="s">
        <v>2565</v>
      </c>
      <c r="AQ638" s="109" t="s">
        <v>24</v>
      </c>
      <c r="AR638" s="180" t="s">
        <v>23</v>
      </c>
      <c r="AS638" s="109" t="s">
        <v>486</v>
      </c>
      <c r="AT638" s="20" t="s">
        <v>22</v>
      </c>
      <c r="AU638" s="20" t="s">
        <v>22</v>
      </c>
      <c r="AV638" s="11" t="s">
        <v>22</v>
      </c>
      <c r="AW638" s="11" t="s">
        <v>22</v>
      </c>
      <c r="AX638" s="109" t="s">
        <v>960</v>
      </c>
      <c r="AY638" s="15" t="s">
        <v>2566</v>
      </c>
      <c r="AZ638" s="50" t="str">
        <f t="shared" si="776"/>
        <v>10</v>
      </c>
      <c r="BA638" s="50">
        <v>10</v>
      </c>
      <c r="BB638" s="50">
        <v>10</v>
      </c>
      <c r="BC638" s="109" t="s">
        <v>960</v>
      </c>
      <c r="BD638" s="15" t="s">
        <v>2575</v>
      </c>
      <c r="BE638" s="20" t="str">
        <f t="shared" si="779"/>
        <v>3,848</v>
      </c>
      <c r="BF638" s="20" t="str">
        <f t="shared" si="782"/>
        <v>2,073</v>
      </c>
      <c r="BG638" s="20" t="str">
        <f t="shared" si="783"/>
        <v>6,589</v>
      </c>
      <c r="BH638" s="20" t="s">
        <v>22</v>
      </c>
      <c r="BI638" s="25" t="s">
        <v>22</v>
      </c>
      <c r="CD638" s="160"/>
      <c r="CH638" s="160"/>
      <c r="CV638" s="110"/>
      <c r="CZ638" s="110"/>
    </row>
    <row r="639" spans="1:105" s="180" customFormat="1">
      <c r="A639" s="116" t="s">
        <v>2511</v>
      </c>
      <c r="L639" s="110"/>
      <c r="N639" s="207"/>
      <c r="Z639" s="111"/>
      <c r="AE639" s="110"/>
      <c r="AI639" s="110"/>
      <c r="AJ639" s="180" t="s">
        <v>27</v>
      </c>
      <c r="AK639" s="180" t="s">
        <v>2539</v>
      </c>
      <c r="AL639" s="180">
        <v>4</v>
      </c>
      <c r="AM639" s="17" t="s">
        <v>2564</v>
      </c>
      <c r="AN639" s="11" t="s">
        <v>44</v>
      </c>
      <c r="AO639" s="11" t="s">
        <v>1788</v>
      </c>
      <c r="AP639" s="11" t="s">
        <v>2565</v>
      </c>
      <c r="AQ639" s="109" t="s">
        <v>24</v>
      </c>
      <c r="AR639" s="180" t="s">
        <v>23</v>
      </c>
      <c r="AS639" s="109" t="s">
        <v>486</v>
      </c>
      <c r="AT639" s="20" t="s">
        <v>22</v>
      </c>
      <c r="AU639" s="20" t="s">
        <v>22</v>
      </c>
      <c r="AV639" s="11" t="s">
        <v>22</v>
      </c>
      <c r="AW639" s="11" t="s">
        <v>22</v>
      </c>
      <c r="AX639" s="109" t="s">
        <v>960</v>
      </c>
      <c r="AY639" s="15" t="s">
        <v>2566</v>
      </c>
      <c r="AZ639" s="50" t="str">
        <f t="shared" si="776"/>
        <v>10</v>
      </c>
      <c r="BA639" s="50">
        <v>10</v>
      </c>
      <c r="BB639" s="50">
        <v>10</v>
      </c>
      <c r="BC639" s="109" t="s">
        <v>960</v>
      </c>
      <c r="BD639" s="15" t="s">
        <v>2576</v>
      </c>
      <c r="BE639" s="20" t="str">
        <f t="shared" si="779"/>
        <v>1,244</v>
      </c>
      <c r="BF639" s="20" t="str">
        <f t="shared" si="782"/>
        <v>307</v>
      </c>
      <c r="BG639" s="20" t="str">
        <f t="shared" si="783"/>
        <v>5,318</v>
      </c>
      <c r="BH639" s="20" t="s">
        <v>22</v>
      </c>
      <c r="BI639" s="25" t="s">
        <v>22</v>
      </c>
      <c r="CD639" s="160"/>
      <c r="CH639" s="160"/>
      <c r="CV639" s="110"/>
      <c r="CZ639" s="110"/>
    </row>
    <row r="640" spans="1:105" s="180" customFormat="1">
      <c r="A640" s="116" t="s">
        <v>2511</v>
      </c>
      <c r="L640" s="110"/>
      <c r="N640" s="207"/>
      <c r="Z640" s="111"/>
      <c r="AE640" s="110"/>
      <c r="AI640" s="110"/>
      <c r="AJ640" s="180" t="s">
        <v>27</v>
      </c>
      <c r="AK640" s="180" t="s">
        <v>2527</v>
      </c>
      <c r="AL640" s="180">
        <v>5</v>
      </c>
      <c r="AM640" s="17" t="s">
        <v>2564</v>
      </c>
      <c r="AN640" s="11" t="s">
        <v>44</v>
      </c>
      <c r="AO640" s="11" t="s">
        <v>1788</v>
      </c>
      <c r="AP640" s="11" t="s">
        <v>2565</v>
      </c>
      <c r="AQ640" s="109" t="s">
        <v>24</v>
      </c>
      <c r="AR640" s="180" t="s">
        <v>23</v>
      </c>
      <c r="AS640" s="109" t="s">
        <v>486</v>
      </c>
      <c r="AT640" s="20" t="s">
        <v>22</v>
      </c>
      <c r="AU640" s="20" t="s">
        <v>22</v>
      </c>
      <c r="AV640" s="11" t="s">
        <v>22</v>
      </c>
      <c r="AW640" s="11" t="s">
        <v>22</v>
      </c>
      <c r="AX640" s="109" t="s">
        <v>960</v>
      </c>
      <c r="AY640" s="15" t="s">
        <v>2566</v>
      </c>
      <c r="AZ640" s="15" t="str">
        <f t="shared" si="776"/>
        <v>10</v>
      </c>
      <c r="BA640" s="50">
        <v>10</v>
      </c>
      <c r="BB640" s="50">
        <v>10</v>
      </c>
      <c r="BC640" s="109" t="s">
        <v>960</v>
      </c>
      <c r="BD640" s="15" t="s">
        <v>2577</v>
      </c>
      <c r="BE640" s="11" t="str">
        <f t="shared" si="779"/>
        <v>9,879</v>
      </c>
      <c r="BF640" s="20" t="str">
        <f t="shared" si="782"/>
        <v>6,424</v>
      </c>
      <c r="BG640" s="20" t="str">
        <f t="shared" si="783"/>
        <v>14,015</v>
      </c>
      <c r="BH640" s="20" t="s">
        <v>22</v>
      </c>
      <c r="BI640" s="25" t="s">
        <v>22</v>
      </c>
      <c r="CD640" s="160"/>
      <c r="CH640" s="160"/>
      <c r="CV640" s="110"/>
      <c r="CZ640" s="110"/>
    </row>
    <row r="641" spans="1:105" s="109" customFormat="1">
      <c r="A641" s="116" t="s">
        <v>2511</v>
      </c>
      <c r="AJ641" s="109" t="s">
        <v>27</v>
      </c>
      <c r="AK641" s="109" t="s">
        <v>2554</v>
      </c>
      <c r="AL641" s="109">
        <v>1</v>
      </c>
      <c r="AM641" s="17" t="s">
        <v>2550</v>
      </c>
      <c r="AN641" s="11" t="s">
        <v>2532</v>
      </c>
      <c r="AO641" s="11" t="s">
        <v>2533</v>
      </c>
      <c r="AP641" s="11" t="s">
        <v>2534</v>
      </c>
      <c r="AQ641" s="109" t="s">
        <v>24</v>
      </c>
      <c r="AR641" s="109" t="s">
        <v>23</v>
      </c>
      <c r="AS641" s="109" t="s">
        <v>2559</v>
      </c>
      <c r="AT641" s="11" t="s">
        <v>22</v>
      </c>
      <c r="AU641" s="11" t="s">
        <v>22</v>
      </c>
      <c r="AV641" s="11" t="s">
        <v>22</v>
      </c>
      <c r="AW641" s="11" t="s">
        <v>22</v>
      </c>
      <c r="AX641" s="109" t="s">
        <v>960</v>
      </c>
      <c r="AY641" s="15" t="s">
        <v>2535</v>
      </c>
      <c r="AZ641" s="15" t="str">
        <f t="shared" ref="AZ641:AZ650" si="786">LEFT(AY641,FIND(" ", AY641)-1)</f>
        <v>5</v>
      </c>
      <c r="BA641" s="15">
        <v>5</v>
      </c>
      <c r="BB641" s="15">
        <v>5</v>
      </c>
      <c r="BC641" s="109" t="s">
        <v>960</v>
      </c>
      <c r="BD641" s="15" t="s">
        <v>2535</v>
      </c>
      <c r="BE641" s="11" t="str">
        <f t="shared" ref="BE641:BE650" si="787">LEFT(BD641,FIND(" ", BD641)-1)</f>
        <v>5</v>
      </c>
      <c r="BF641" s="15">
        <v>5</v>
      </c>
      <c r="BG641" s="15">
        <v>5</v>
      </c>
      <c r="BH641" s="11" t="s">
        <v>22</v>
      </c>
      <c r="BI641" s="25" t="s">
        <v>22</v>
      </c>
      <c r="CV641" s="110"/>
      <c r="DA641" s="109" t="s">
        <v>68</v>
      </c>
    </row>
    <row r="642" spans="1:105" s="180" customFormat="1">
      <c r="A642" s="116" t="s">
        <v>2511</v>
      </c>
      <c r="L642" s="110"/>
      <c r="N642" s="207"/>
      <c r="Z642" s="111"/>
      <c r="AE642" s="110"/>
      <c r="AI642" s="110"/>
      <c r="AJ642" s="180" t="s">
        <v>27</v>
      </c>
      <c r="AK642" s="109" t="s">
        <v>2555</v>
      </c>
      <c r="AL642" s="180">
        <v>2</v>
      </c>
      <c r="AM642" s="17" t="s">
        <v>2550</v>
      </c>
      <c r="AN642" s="11" t="s">
        <v>2532</v>
      </c>
      <c r="AO642" s="11" t="s">
        <v>2533</v>
      </c>
      <c r="AP642" s="11" t="s">
        <v>2534</v>
      </c>
      <c r="AQ642" s="109" t="s">
        <v>24</v>
      </c>
      <c r="AR642" s="180" t="s">
        <v>23</v>
      </c>
      <c r="AS642" s="109" t="s">
        <v>2559</v>
      </c>
      <c r="AT642" s="20" t="s">
        <v>22</v>
      </c>
      <c r="AU642" s="20" t="s">
        <v>22</v>
      </c>
      <c r="AV642" s="20" t="s">
        <v>22</v>
      </c>
      <c r="AW642" s="20" t="s">
        <v>22</v>
      </c>
      <c r="AX642" s="109" t="s">
        <v>960</v>
      </c>
      <c r="AY642" s="15" t="s">
        <v>2535</v>
      </c>
      <c r="AZ642" s="50" t="str">
        <f t="shared" si="786"/>
        <v>5</v>
      </c>
      <c r="BA642" s="50">
        <v>5</v>
      </c>
      <c r="BB642" s="50">
        <v>5</v>
      </c>
      <c r="BC642" s="109" t="s">
        <v>960</v>
      </c>
      <c r="BD642" s="15" t="s">
        <v>2535</v>
      </c>
      <c r="BE642" s="20" t="str">
        <f t="shared" si="787"/>
        <v>5</v>
      </c>
      <c r="BF642" s="15">
        <v>5</v>
      </c>
      <c r="BG642" s="15">
        <v>5</v>
      </c>
      <c r="BH642" s="20" t="s">
        <v>22</v>
      </c>
      <c r="BI642" s="25" t="s">
        <v>22</v>
      </c>
      <c r="CV642" s="110"/>
    </row>
    <row r="643" spans="1:105" s="180" customFormat="1">
      <c r="A643" s="116" t="s">
        <v>2511</v>
      </c>
      <c r="L643" s="110"/>
      <c r="N643" s="207"/>
      <c r="Z643" s="111"/>
      <c r="AE643" s="110"/>
      <c r="AI643" s="110"/>
      <c r="AJ643" s="180" t="s">
        <v>27</v>
      </c>
      <c r="AK643" s="180" t="s">
        <v>2556</v>
      </c>
      <c r="AL643" s="180">
        <v>3</v>
      </c>
      <c r="AM643" s="17" t="s">
        <v>2550</v>
      </c>
      <c r="AN643" s="11" t="s">
        <v>2532</v>
      </c>
      <c r="AO643" s="11" t="s">
        <v>2533</v>
      </c>
      <c r="AP643" s="11" t="s">
        <v>2534</v>
      </c>
      <c r="AQ643" s="109" t="s">
        <v>24</v>
      </c>
      <c r="AR643" s="180" t="s">
        <v>23</v>
      </c>
      <c r="AS643" s="109" t="s">
        <v>2559</v>
      </c>
      <c r="AT643" s="20" t="s">
        <v>22</v>
      </c>
      <c r="AU643" s="20" t="s">
        <v>22</v>
      </c>
      <c r="AV643" s="20" t="s">
        <v>22</v>
      </c>
      <c r="AW643" s="20" t="s">
        <v>22</v>
      </c>
      <c r="AX643" s="109" t="s">
        <v>960</v>
      </c>
      <c r="AY643" s="15" t="s">
        <v>2535</v>
      </c>
      <c r="AZ643" s="50" t="str">
        <f t="shared" si="786"/>
        <v>5</v>
      </c>
      <c r="BA643" s="50">
        <v>5</v>
      </c>
      <c r="BB643" s="50">
        <v>5</v>
      </c>
      <c r="BC643" s="109" t="s">
        <v>960</v>
      </c>
      <c r="BD643" s="15" t="s">
        <v>2535</v>
      </c>
      <c r="BE643" s="20" t="str">
        <f t="shared" si="787"/>
        <v>5</v>
      </c>
      <c r="BF643" s="15">
        <v>5</v>
      </c>
      <c r="BG643" s="15">
        <v>5</v>
      </c>
      <c r="BH643" s="20" t="s">
        <v>22</v>
      </c>
      <c r="BI643" s="25" t="s">
        <v>22</v>
      </c>
      <c r="CD643" s="160"/>
      <c r="CH643" s="160"/>
      <c r="CV643" s="110"/>
      <c r="CZ643" s="110"/>
    </row>
    <row r="644" spans="1:105" s="180" customFormat="1">
      <c r="A644" s="116" t="s">
        <v>2511</v>
      </c>
      <c r="L644" s="110"/>
      <c r="N644" s="207"/>
      <c r="Z644" s="111"/>
      <c r="AE644" s="110"/>
      <c r="AI644" s="110"/>
      <c r="AJ644" s="180" t="s">
        <v>27</v>
      </c>
      <c r="AK644" s="180" t="s">
        <v>2557</v>
      </c>
      <c r="AL644" s="180">
        <v>4</v>
      </c>
      <c r="AM644" s="17" t="s">
        <v>2550</v>
      </c>
      <c r="AN644" s="11" t="s">
        <v>2532</v>
      </c>
      <c r="AO644" s="11" t="s">
        <v>2533</v>
      </c>
      <c r="AP644" s="11" t="s">
        <v>2534</v>
      </c>
      <c r="AQ644" s="109" t="s">
        <v>24</v>
      </c>
      <c r="AR644" s="180" t="s">
        <v>23</v>
      </c>
      <c r="AS644" s="109" t="s">
        <v>2559</v>
      </c>
      <c r="AT644" s="20" t="s">
        <v>22</v>
      </c>
      <c r="AU644" s="20" t="s">
        <v>22</v>
      </c>
      <c r="AV644" s="20" t="s">
        <v>22</v>
      </c>
      <c r="AW644" s="20" t="s">
        <v>22</v>
      </c>
      <c r="AX644" s="109" t="s">
        <v>960</v>
      </c>
      <c r="AY644" s="15" t="s">
        <v>2535</v>
      </c>
      <c r="AZ644" s="50" t="str">
        <f t="shared" si="786"/>
        <v>5</v>
      </c>
      <c r="BA644" s="50">
        <v>5</v>
      </c>
      <c r="BB644" s="50">
        <v>5</v>
      </c>
      <c r="BC644" s="109" t="s">
        <v>960</v>
      </c>
      <c r="BD644" s="15" t="s">
        <v>2535</v>
      </c>
      <c r="BE644" s="20" t="str">
        <f t="shared" si="787"/>
        <v>5</v>
      </c>
      <c r="BF644" s="15">
        <v>5</v>
      </c>
      <c r="BG644" s="15">
        <v>5</v>
      </c>
      <c r="BH644" s="20" t="s">
        <v>22</v>
      </c>
      <c r="BI644" s="25" t="s">
        <v>22</v>
      </c>
      <c r="CD644" s="160"/>
      <c r="CH644" s="160"/>
      <c r="CV644" s="110"/>
      <c r="CZ644" s="110"/>
    </row>
    <row r="645" spans="1:105" s="180" customFormat="1">
      <c r="A645" s="116" t="s">
        <v>2511</v>
      </c>
      <c r="L645" s="110"/>
      <c r="N645" s="207"/>
      <c r="Z645" s="111"/>
      <c r="AE645" s="110"/>
      <c r="AI645" s="110"/>
      <c r="AJ645" s="180" t="s">
        <v>27</v>
      </c>
      <c r="AK645" s="180" t="s">
        <v>2558</v>
      </c>
      <c r="AL645" s="180">
        <v>5</v>
      </c>
      <c r="AM645" s="17" t="s">
        <v>2550</v>
      </c>
      <c r="AN645" s="11" t="s">
        <v>2532</v>
      </c>
      <c r="AO645" s="11" t="s">
        <v>2533</v>
      </c>
      <c r="AP645" s="11" t="s">
        <v>2534</v>
      </c>
      <c r="AQ645" s="109" t="s">
        <v>24</v>
      </c>
      <c r="AR645" s="180" t="s">
        <v>23</v>
      </c>
      <c r="AS645" s="109" t="s">
        <v>2559</v>
      </c>
      <c r="AT645" s="20" t="s">
        <v>22</v>
      </c>
      <c r="AU645" s="20" t="s">
        <v>22</v>
      </c>
      <c r="AV645" s="20" t="s">
        <v>22</v>
      </c>
      <c r="AW645" s="20" t="s">
        <v>22</v>
      </c>
      <c r="AX645" s="109" t="s">
        <v>960</v>
      </c>
      <c r="AY645" s="15" t="s">
        <v>2535</v>
      </c>
      <c r="AZ645" s="50" t="str">
        <f t="shared" si="786"/>
        <v>5</v>
      </c>
      <c r="BA645" s="50">
        <v>5</v>
      </c>
      <c r="BB645" s="50">
        <v>5</v>
      </c>
      <c r="BC645" s="109" t="s">
        <v>960</v>
      </c>
      <c r="BD645" s="15" t="s">
        <v>2560</v>
      </c>
      <c r="BE645" s="20" t="str">
        <f t="shared" si="787"/>
        <v>5.8</v>
      </c>
      <c r="BF645" s="20" t="str">
        <f t="shared" ref="BF645" si="788">MID(LEFT(BD645,FIND("–",BD645)-1),FIND("(",BD645)+1,LEN(BD645))</f>
        <v>5</v>
      </c>
      <c r="BG645" s="20" t="str">
        <f t="shared" ref="BG645" si="789">MID(LEFT(BD645,FIND(")",BD645)-1),FIND("–",BD645)+1,LEN(BD645))</f>
        <v>6.4</v>
      </c>
      <c r="BH645" s="20" t="s">
        <v>22</v>
      </c>
      <c r="BI645" s="25" t="s">
        <v>22</v>
      </c>
      <c r="CD645" s="160"/>
      <c r="CH645" s="160"/>
      <c r="CV645" s="110"/>
      <c r="CZ645" s="110"/>
    </row>
    <row r="646" spans="1:105" s="109" customFormat="1">
      <c r="A646" s="116" t="s">
        <v>2511</v>
      </c>
      <c r="L646" s="110"/>
      <c r="N646" s="131"/>
      <c r="Z646" s="111"/>
      <c r="AE646" s="110"/>
      <c r="AI646" s="110"/>
      <c r="AJ646" s="109" t="s">
        <v>27</v>
      </c>
      <c r="AK646" s="109" t="s">
        <v>2554</v>
      </c>
      <c r="AL646" s="109">
        <v>1</v>
      </c>
      <c r="AM646" s="17" t="s">
        <v>2551</v>
      </c>
      <c r="AN646" s="11" t="s">
        <v>2532</v>
      </c>
      <c r="AO646" s="11" t="s">
        <v>2533</v>
      </c>
      <c r="AP646" s="11" t="s">
        <v>2534</v>
      </c>
      <c r="AQ646" s="109" t="s">
        <v>24</v>
      </c>
      <c r="AR646" s="109" t="s">
        <v>23</v>
      </c>
      <c r="AS646" s="109" t="s">
        <v>2559</v>
      </c>
      <c r="AT646" s="11" t="s">
        <v>22</v>
      </c>
      <c r="AU646" s="11" t="s">
        <v>22</v>
      </c>
      <c r="AV646" s="11" t="s">
        <v>22</v>
      </c>
      <c r="AW646" s="11" t="s">
        <v>22</v>
      </c>
      <c r="AX646" s="109" t="s">
        <v>960</v>
      </c>
      <c r="AY646" s="15" t="s">
        <v>2535</v>
      </c>
      <c r="AZ646" s="15" t="str">
        <f t="shared" si="786"/>
        <v>5</v>
      </c>
      <c r="BA646" s="15">
        <v>5</v>
      </c>
      <c r="BB646" s="15">
        <v>5</v>
      </c>
      <c r="BC646" s="109" t="s">
        <v>960</v>
      </c>
      <c r="BD646" s="15" t="s">
        <v>2535</v>
      </c>
      <c r="BE646" s="11" t="str">
        <f t="shared" si="787"/>
        <v>5</v>
      </c>
      <c r="BF646" s="15">
        <v>5</v>
      </c>
      <c r="BG646" s="15">
        <v>5</v>
      </c>
      <c r="BH646" s="20" t="s">
        <v>22</v>
      </c>
      <c r="BI646" s="25" t="s">
        <v>22</v>
      </c>
      <c r="BJ646" s="180"/>
      <c r="BK646" s="180"/>
      <c r="BL646" s="180"/>
      <c r="BM646" s="180"/>
      <c r="BN646" s="180"/>
      <c r="BO646" s="180"/>
      <c r="BP646" s="180"/>
      <c r="BQ646" s="180"/>
      <c r="BR646" s="180"/>
      <c r="BS646" s="180"/>
      <c r="BT646" s="180"/>
      <c r="BU646" s="180"/>
      <c r="BV646" s="180"/>
      <c r="BW646" s="180"/>
      <c r="BX646" s="180"/>
      <c r="BY646" s="180"/>
      <c r="BZ646" s="180"/>
      <c r="CA646" s="180"/>
      <c r="CB646" s="180"/>
      <c r="CC646" s="180"/>
      <c r="CD646" s="160"/>
      <c r="CE646" s="180"/>
      <c r="CF646" s="180"/>
      <c r="CG646" s="180"/>
      <c r="CH646" s="160"/>
      <c r="CI646" s="180"/>
      <c r="CJ646" s="180"/>
      <c r="CK646" s="180"/>
      <c r="CL646" s="180"/>
      <c r="CM646" s="180"/>
      <c r="CN646" s="180"/>
      <c r="CO646" s="180"/>
      <c r="CP646" s="180"/>
      <c r="CQ646" s="180"/>
      <c r="CR646" s="180"/>
      <c r="CS646" s="180"/>
      <c r="CT646" s="180"/>
      <c r="CU646" s="180"/>
      <c r="CV646" s="110"/>
      <c r="CW646" s="180"/>
      <c r="CX646" s="180"/>
      <c r="CY646" s="180"/>
      <c r="CZ646" s="110"/>
      <c r="DA646" s="109" t="s">
        <v>68</v>
      </c>
    </row>
    <row r="647" spans="1:105" s="180" customFormat="1">
      <c r="A647" s="116" t="s">
        <v>2511</v>
      </c>
      <c r="L647" s="110"/>
      <c r="N647" s="207"/>
      <c r="Z647" s="111"/>
      <c r="AE647" s="110"/>
      <c r="AI647" s="110"/>
      <c r="AJ647" s="180" t="s">
        <v>27</v>
      </c>
      <c r="AK647" s="109" t="s">
        <v>2555</v>
      </c>
      <c r="AL647" s="180">
        <v>2</v>
      </c>
      <c r="AM647" s="17" t="s">
        <v>2551</v>
      </c>
      <c r="AN647" s="11" t="s">
        <v>2532</v>
      </c>
      <c r="AO647" s="11" t="s">
        <v>2533</v>
      </c>
      <c r="AP647" s="11" t="s">
        <v>2534</v>
      </c>
      <c r="AQ647" s="109" t="s">
        <v>24</v>
      </c>
      <c r="AR647" s="180" t="s">
        <v>23</v>
      </c>
      <c r="AS647" s="109" t="s">
        <v>2559</v>
      </c>
      <c r="AT647" s="20" t="s">
        <v>22</v>
      </c>
      <c r="AU647" s="20" t="s">
        <v>22</v>
      </c>
      <c r="AV647" s="20" t="s">
        <v>22</v>
      </c>
      <c r="AW647" s="20" t="s">
        <v>22</v>
      </c>
      <c r="AX647" s="109" t="s">
        <v>960</v>
      </c>
      <c r="AY647" s="15" t="s">
        <v>2535</v>
      </c>
      <c r="AZ647" s="50" t="str">
        <f t="shared" si="786"/>
        <v>5</v>
      </c>
      <c r="BA647" s="50">
        <v>5</v>
      </c>
      <c r="BB647" s="50">
        <v>5</v>
      </c>
      <c r="BC647" s="109" t="s">
        <v>960</v>
      </c>
      <c r="BD647" s="15" t="s">
        <v>2535</v>
      </c>
      <c r="BE647" s="20" t="str">
        <f t="shared" si="787"/>
        <v>5</v>
      </c>
      <c r="BF647" s="15">
        <v>5</v>
      </c>
      <c r="BG647" s="15">
        <v>5</v>
      </c>
      <c r="BH647" s="20" t="s">
        <v>22</v>
      </c>
      <c r="BI647" s="25" t="s">
        <v>22</v>
      </c>
      <c r="CD647" s="160"/>
      <c r="CH647" s="160"/>
      <c r="CV647" s="110"/>
      <c r="CZ647" s="110"/>
    </row>
    <row r="648" spans="1:105" s="180" customFormat="1">
      <c r="A648" s="116" t="s">
        <v>2511</v>
      </c>
      <c r="L648" s="110"/>
      <c r="N648" s="207"/>
      <c r="Z648" s="111"/>
      <c r="AE648" s="110"/>
      <c r="AI648" s="110"/>
      <c r="AJ648" s="180" t="s">
        <v>27</v>
      </c>
      <c r="AK648" s="180" t="s">
        <v>2556</v>
      </c>
      <c r="AL648" s="180">
        <v>3</v>
      </c>
      <c r="AM648" s="17" t="s">
        <v>2551</v>
      </c>
      <c r="AN648" s="11" t="s">
        <v>2532</v>
      </c>
      <c r="AO648" s="11" t="s">
        <v>2533</v>
      </c>
      <c r="AP648" s="11" t="s">
        <v>2534</v>
      </c>
      <c r="AQ648" s="109" t="s">
        <v>24</v>
      </c>
      <c r="AR648" s="180" t="s">
        <v>23</v>
      </c>
      <c r="AS648" s="109" t="s">
        <v>2559</v>
      </c>
      <c r="AT648" s="20" t="s">
        <v>22</v>
      </c>
      <c r="AU648" s="20" t="s">
        <v>22</v>
      </c>
      <c r="AV648" s="20" t="s">
        <v>22</v>
      </c>
      <c r="AW648" s="20" t="s">
        <v>22</v>
      </c>
      <c r="AX648" s="109" t="s">
        <v>960</v>
      </c>
      <c r="AY648" s="15" t="s">
        <v>2535</v>
      </c>
      <c r="AZ648" s="50" t="str">
        <f t="shared" si="786"/>
        <v>5</v>
      </c>
      <c r="BA648" s="50">
        <v>5</v>
      </c>
      <c r="BB648" s="50">
        <v>5</v>
      </c>
      <c r="BC648" s="109" t="s">
        <v>960</v>
      </c>
      <c r="BD648" s="15" t="s">
        <v>2535</v>
      </c>
      <c r="BE648" s="20" t="str">
        <f t="shared" si="787"/>
        <v>5</v>
      </c>
      <c r="BF648" s="15">
        <v>5</v>
      </c>
      <c r="BG648" s="15">
        <v>5</v>
      </c>
      <c r="BH648" s="20" t="s">
        <v>22</v>
      </c>
      <c r="BI648" s="25" t="s">
        <v>22</v>
      </c>
      <c r="CD648" s="160"/>
      <c r="CH648" s="160"/>
      <c r="CV648" s="110"/>
      <c r="CZ648" s="110"/>
    </row>
    <row r="649" spans="1:105" s="180" customFormat="1">
      <c r="A649" s="116" t="s">
        <v>2511</v>
      </c>
      <c r="L649" s="110"/>
      <c r="N649" s="207"/>
      <c r="Z649" s="111"/>
      <c r="AE649" s="110"/>
      <c r="AI649" s="110"/>
      <c r="AJ649" s="180" t="s">
        <v>27</v>
      </c>
      <c r="AK649" s="180" t="s">
        <v>2557</v>
      </c>
      <c r="AL649" s="180">
        <v>4</v>
      </c>
      <c r="AM649" s="17" t="s">
        <v>2551</v>
      </c>
      <c r="AN649" s="11" t="s">
        <v>2532</v>
      </c>
      <c r="AO649" s="11" t="s">
        <v>2533</v>
      </c>
      <c r="AP649" s="11" t="s">
        <v>2534</v>
      </c>
      <c r="AQ649" s="109" t="s">
        <v>24</v>
      </c>
      <c r="AR649" s="180" t="s">
        <v>23</v>
      </c>
      <c r="AS649" s="109" t="s">
        <v>2559</v>
      </c>
      <c r="AT649" s="20" t="s">
        <v>22</v>
      </c>
      <c r="AU649" s="20" t="s">
        <v>22</v>
      </c>
      <c r="AV649" s="20" t="s">
        <v>22</v>
      </c>
      <c r="AW649" s="20" t="s">
        <v>22</v>
      </c>
      <c r="AX649" s="109" t="s">
        <v>960</v>
      </c>
      <c r="AY649" s="15" t="s">
        <v>2535</v>
      </c>
      <c r="AZ649" s="50" t="str">
        <f t="shared" si="786"/>
        <v>5</v>
      </c>
      <c r="BA649" s="50">
        <v>5</v>
      </c>
      <c r="BB649" s="50">
        <v>5</v>
      </c>
      <c r="BC649" s="109" t="s">
        <v>960</v>
      </c>
      <c r="BD649" s="15" t="s">
        <v>2535</v>
      </c>
      <c r="BE649" s="20" t="str">
        <f t="shared" si="787"/>
        <v>5</v>
      </c>
      <c r="BF649" s="15">
        <v>5</v>
      </c>
      <c r="BG649" s="15">
        <v>5</v>
      </c>
      <c r="BH649" s="20" t="s">
        <v>22</v>
      </c>
      <c r="BI649" s="25" t="s">
        <v>22</v>
      </c>
      <c r="CD649" s="160"/>
      <c r="CH649" s="160"/>
      <c r="CV649" s="110"/>
      <c r="CZ649" s="110"/>
    </row>
    <row r="650" spans="1:105" s="109" customFormat="1">
      <c r="A650" s="116" t="s">
        <v>2511</v>
      </c>
      <c r="B650" s="180"/>
      <c r="C650" s="180"/>
      <c r="D650" s="180"/>
      <c r="E650" s="180"/>
      <c r="F650" s="180"/>
      <c r="G650" s="180"/>
      <c r="H650" s="180"/>
      <c r="I650" s="180"/>
      <c r="J650" s="180"/>
      <c r="K650" s="180"/>
      <c r="L650" s="110"/>
      <c r="M650" s="180"/>
      <c r="N650" s="207"/>
      <c r="O650" s="180"/>
      <c r="P650" s="180"/>
      <c r="Q650" s="180"/>
      <c r="R650" s="180"/>
      <c r="S650" s="180"/>
      <c r="T650" s="180"/>
      <c r="U650" s="180"/>
      <c r="V650" s="180"/>
      <c r="W650" s="180"/>
      <c r="X650" s="180"/>
      <c r="Y650" s="180"/>
      <c r="Z650" s="111"/>
      <c r="AA650" s="180"/>
      <c r="AB650" s="180"/>
      <c r="AC650" s="180"/>
      <c r="AD650" s="180"/>
      <c r="AE650" s="110"/>
      <c r="AF650" s="180"/>
      <c r="AG650" s="180"/>
      <c r="AH650" s="180"/>
      <c r="AI650" s="110"/>
      <c r="AJ650" s="109" t="s">
        <v>27</v>
      </c>
      <c r="AK650" s="180" t="s">
        <v>2558</v>
      </c>
      <c r="AL650" s="109">
        <v>5</v>
      </c>
      <c r="AM650" s="17" t="s">
        <v>2551</v>
      </c>
      <c r="AN650" s="11" t="s">
        <v>2532</v>
      </c>
      <c r="AO650" s="11" t="s">
        <v>2533</v>
      </c>
      <c r="AP650" s="11" t="s">
        <v>2534</v>
      </c>
      <c r="AQ650" s="109" t="s">
        <v>24</v>
      </c>
      <c r="AR650" s="109" t="s">
        <v>23</v>
      </c>
      <c r="AS650" s="109" t="s">
        <v>2559</v>
      </c>
      <c r="AT650" s="11" t="s">
        <v>22</v>
      </c>
      <c r="AU650" s="11" t="s">
        <v>22</v>
      </c>
      <c r="AV650" s="11" t="s">
        <v>22</v>
      </c>
      <c r="AW650" s="11" t="s">
        <v>22</v>
      </c>
      <c r="AX650" s="109" t="s">
        <v>960</v>
      </c>
      <c r="AY650" s="15" t="s">
        <v>2535</v>
      </c>
      <c r="AZ650" s="15" t="str">
        <f t="shared" si="786"/>
        <v>5</v>
      </c>
      <c r="BA650" s="15">
        <v>5</v>
      </c>
      <c r="BB650" s="15">
        <v>5</v>
      </c>
      <c r="BC650" s="109" t="s">
        <v>960</v>
      </c>
      <c r="BD650" s="15" t="s">
        <v>2535</v>
      </c>
      <c r="BE650" s="11" t="str">
        <f t="shared" si="787"/>
        <v>5</v>
      </c>
      <c r="BF650" s="15">
        <v>5</v>
      </c>
      <c r="BG650" s="15">
        <v>5</v>
      </c>
      <c r="BH650" s="20" t="s">
        <v>22</v>
      </c>
      <c r="BI650" s="25" t="s">
        <v>22</v>
      </c>
      <c r="BJ650" s="180"/>
      <c r="BK650" s="180"/>
      <c r="BL650" s="180"/>
      <c r="BM650" s="180"/>
      <c r="BN650" s="180"/>
      <c r="BO650" s="180"/>
      <c r="BP650" s="180"/>
      <c r="BQ650" s="180"/>
      <c r="BR650" s="180"/>
      <c r="BS650" s="180"/>
      <c r="BT650" s="180"/>
      <c r="BU650" s="180"/>
      <c r="BV650" s="180"/>
      <c r="BW650" s="180"/>
      <c r="BX650" s="180"/>
      <c r="BY650" s="180"/>
      <c r="BZ650" s="180"/>
      <c r="CA650" s="180"/>
      <c r="CB650" s="180"/>
      <c r="CC650" s="180"/>
      <c r="CD650" s="160"/>
      <c r="CE650" s="180"/>
      <c r="CF650" s="180"/>
      <c r="CG650" s="180"/>
      <c r="CH650" s="160"/>
      <c r="CI650" s="180"/>
      <c r="CJ650" s="180"/>
      <c r="CK650" s="180"/>
      <c r="CL650" s="180"/>
      <c r="CM650" s="180"/>
      <c r="CN650" s="180"/>
      <c r="CO650" s="180"/>
      <c r="CP650" s="180"/>
      <c r="CQ650" s="180"/>
      <c r="CR650" s="180"/>
      <c r="CS650" s="180"/>
      <c r="CT650" s="180"/>
      <c r="CU650" s="180"/>
      <c r="CV650" s="110"/>
      <c r="CW650" s="180"/>
      <c r="CX650" s="180"/>
      <c r="CY650" s="180"/>
      <c r="CZ650" s="110"/>
    </row>
    <row r="651" spans="1:105" s="109" customFormat="1">
      <c r="A651" s="116" t="s">
        <v>2511</v>
      </c>
      <c r="B651" s="180"/>
      <c r="C651" s="180"/>
      <c r="D651" s="180"/>
      <c r="E651" s="180"/>
      <c r="F651" s="180"/>
      <c r="G651" s="180"/>
      <c r="H651" s="180"/>
      <c r="I651" s="180"/>
      <c r="J651" s="180"/>
      <c r="K651" s="180"/>
      <c r="L651" s="110"/>
      <c r="M651" s="180"/>
      <c r="N651" s="207"/>
      <c r="O651" s="180"/>
      <c r="P651" s="180"/>
      <c r="Q651" s="180"/>
      <c r="R651" s="180"/>
      <c r="S651" s="180"/>
      <c r="T651" s="180"/>
      <c r="U651" s="180"/>
      <c r="V651" s="180"/>
      <c r="W651" s="180"/>
      <c r="X651" s="180"/>
      <c r="Y651" s="180"/>
      <c r="Z651" s="111"/>
      <c r="AA651" s="180"/>
      <c r="AB651" s="180"/>
      <c r="AC651" s="180"/>
      <c r="AD651" s="180"/>
      <c r="AE651" s="110"/>
      <c r="AF651" s="180"/>
      <c r="AG651" s="180"/>
      <c r="AH651" s="180"/>
      <c r="AI651" s="110"/>
      <c r="AJ651" s="109" t="s">
        <v>27</v>
      </c>
      <c r="AK651" s="109" t="s">
        <v>2360</v>
      </c>
      <c r="AL651" s="109">
        <v>1</v>
      </c>
      <c r="AM651" s="17" t="s">
        <v>2552</v>
      </c>
      <c r="AN651" s="11" t="s">
        <v>2532</v>
      </c>
      <c r="AO651" s="11" t="s">
        <v>2533</v>
      </c>
      <c r="AP651" s="11" t="s">
        <v>2534</v>
      </c>
      <c r="AQ651" s="109" t="s">
        <v>24</v>
      </c>
      <c r="AR651" s="109" t="s">
        <v>23</v>
      </c>
      <c r="AS651" s="109" t="s">
        <v>486</v>
      </c>
      <c r="AT651" s="20" t="s">
        <v>2599</v>
      </c>
      <c r="AU651" s="177" t="s">
        <v>848</v>
      </c>
      <c r="AV651" s="109" t="s">
        <v>960</v>
      </c>
      <c r="AW651" s="109">
        <v>0</v>
      </c>
      <c r="AX651" s="109" t="s">
        <v>960</v>
      </c>
      <c r="AY651" s="15" t="s">
        <v>2535</v>
      </c>
      <c r="AZ651" s="15" t="str">
        <f t="shared" ref="AZ651:AZ655" si="790">LEFT(AY651,FIND(" ", AY651)-1)</f>
        <v>5</v>
      </c>
      <c r="BA651" s="15">
        <v>5</v>
      </c>
      <c r="BB651" s="15">
        <v>5</v>
      </c>
      <c r="BC651" s="109" t="s">
        <v>960</v>
      </c>
      <c r="BD651" s="58" t="s">
        <v>2535</v>
      </c>
      <c r="BE651" s="11" t="str">
        <f t="shared" ref="BE651" si="791">LEFT(BD651,FIND(" ", BD651)-1)</f>
        <v>5</v>
      </c>
      <c r="BF651" s="15">
        <v>5</v>
      </c>
      <c r="BG651" s="15">
        <v>5</v>
      </c>
      <c r="BH651" s="20" t="s">
        <v>22</v>
      </c>
      <c r="BI651" s="25" t="s">
        <v>22</v>
      </c>
      <c r="BJ651" s="180"/>
      <c r="BK651" s="180"/>
      <c r="BL651" s="180"/>
      <c r="BM651" s="180"/>
      <c r="BN651" s="180"/>
      <c r="BO651" s="180"/>
      <c r="BP651" s="180"/>
      <c r="BQ651" s="180"/>
      <c r="BR651" s="180"/>
      <c r="BS651" s="180"/>
      <c r="BT651" s="180"/>
      <c r="BU651" s="180"/>
      <c r="BV651" s="180"/>
      <c r="BW651" s="180"/>
      <c r="BX651" s="180"/>
      <c r="BY651" s="180"/>
      <c r="BZ651" s="180"/>
      <c r="CA651" s="180"/>
      <c r="CB651" s="180"/>
      <c r="CC651" s="180"/>
      <c r="CD651" s="160"/>
      <c r="CE651" s="180"/>
      <c r="CF651" s="180"/>
      <c r="CG651" s="180"/>
      <c r="CH651" s="160"/>
      <c r="CI651" s="180"/>
      <c r="CJ651" s="180"/>
      <c r="CK651" s="180"/>
      <c r="CL651" s="180"/>
      <c r="CM651" s="180"/>
      <c r="CN651" s="180"/>
      <c r="CO651" s="180"/>
      <c r="CP651" s="180"/>
      <c r="CQ651" s="180"/>
      <c r="CR651" s="180"/>
      <c r="CS651" s="180"/>
      <c r="CT651" s="180"/>
      <c r="CU651" s="180"/>
      <c r="CV651" s="110"/>
      <c r="CW651" s="180"/>
      <c r="CX651" s="180"/>
      <c r="CY651" s="180"/>
      <c r="CZ651" s="110"/>
      <c r="DA651" s="109" t="s">
        <v>68</v>
      </c>
    </row>
    <row r="652" spans="1:105" s="180" customFormat="1">
      <c r="A652" s="116" t="s">
        <v>2511</v>
      </c>
      <c r="L652" s="110"/>
      <c r="N652" s="207"/>
      <c r="Z652" s="111"/>
      <c r="AE652" s="110"/>
      <c r="AI652" s="110"/>
      <c r="AJ652" s="180" t="s">
        <v>27</v>
      </c>
      <c r="AK652" s="109" t="s">
        <v>2537</v>
      </c>
      <c r="AL652" s="180">
        <v>2</v>
      </c>
      <c r="AM652" s="17" t="s">
        <v>2552</v>
      </c>
      <c r="AN652" s="11" t="s">
        <v>2532</v>
      </c>
      <c r="AO652" s="11" t="s">
        <v>2533</v>
      </c>
      <c r="AP652" s="11" t="s">
        <v>2534</v>
      </c>
      <c r="AQ652" s="109" t="s">
        <v>24</v>
      </c>
      <c r="AR652" s="180" t="s">
        <v>23</v>
      </c>
      <c r="AS652" s="109" t="s">
        <v>486</v>
      </c>
      <c r="AT652" s="20" t="s">
        <v>2599</v>
      </c>
      <c r="AU652" s="177" t="s">
        <v>2544</v>
      </c>
      <c r="AV652" s="109" t="s">
        <v>960</v>
      </c>
      <c r="AW652" s="20">
        <v>53</v>
      </c>
      <c r="AX652" s="109" t="s">
        <v>960</v>
      </c>
      <c r="AY652" s="15" t="s">
        <v>2535</v>
      </c>
      <c r="AZ652" s="50" t="str">
        <f t="shared" si="790"/>
        <v>5</v>
      </c>
      <c r="BA652" s="50">
        <v>5</v>
      </c>
      <c r="BB652" s="50">
        <v>5</v>
      </c>
      <c r="BC652" s="109" t="s">
        <v>960</v>
      </c>
      <c r="BD652" s="58" t="s">
        <v>2528</v>
      </c>
      <c r="BE652" s="20" t="str">
        <f t="shared" ref="BE652:BE655" si="792">LEFT(BD652,FIND(" ", BD652)-1)</f>
        <v>13.1</v>
      </c>
      <c r="BF652" s="20" t="str">
        <f t="shared" ref="BF652:BF655" si="793">MID(LEFT(BD652,FIND("–",BD652)-1),FIND("(",BD652)+1,LEN(BD652))</f>
        <v>6.40</v>
      </c>
      <c r="BG652" s="20" t="str">
        <f t="shared" ref="BG652:BG655" si="794">MID(LEFT(BD652,FIND(")",BD652)-1),FIND("–",BD652)+1,LEN(BD652))</f>
        <v>26.9</v>
      </c>
      <c r="BH652" s="20" t="s">
        <v>22</v>
      </c>
      <c r="BI652" s="25" t="s">
        <v>22</v>
      </c>
      <c r="CD652" s="160"/>
      <c r="CH652" s="160"/>
      <c r="CV652" s="110"/>
      <c r="CZ652" s="110"/>
    </row>
    <row r="653" spans="1:105" s="180" customFormat="1">
      <c r="A653" s="116" t="s">
        <v>2511</v>
      </c>
      <c r="L653" s="110"/>
      <c r="N653" s="207"/>
      <c r="Z653" s="111"/>
      <c r="AE653" s="110"/>
      <c r="AI653" s="110"/>
      <c r="AJ653" s="180" t="s">
        <v>27</v>
      </c>
      <c r="AK653" s="180" t="s">
        <v>2538</v>
      </c>
      <c r="AL653" s="180">
        <v>3</v>
      </c>
      <c r="AM653" s="17" t="s">
        <v>2552</v>
      </c>
      <c r="AN653" s="11" t="s">
        <v>2532</v>
      </c>
      <c r="AO653" s="11" t="s">
        <v>2533</v>
      </c>
      <c r="AP653" s="11" t="s">
        <v>2534</v>
      </c>
      <c r="AQ653" s="109" t="s">
        <v>24</v>
      </c>
      <c r="AR653" s="180" t="s">
        <v>23</v>
      </c>
      <c r="AS653" s="109" t="s">
        <v>486</v>
      </c>
      <c r="AT653" s="20" t="s">
        <v>2599</v>
      </c>
      <c r="AU653" s="177" t="s">
        <v>2545</v>
      </c>
      <c r="AV653" s="109" t="s">
        <v>960</v>
      </c>
      <c r="AW653" s="20">
        <v>58</v>
      </c>
      <c r="AX653" s="109" t="s">
        <v>960</v>
      </c>
      <c r="AY653" s="15" t="s">
        <v>2535</v>
      </c>
      <c r="AZ653" s="50" t="str">
        <f t="shared" si="790"/>
        <v>5</v>
      </c>
      <c r="BA653" s="50">
        <v>5</v>
      </c>
      <c r="BB653" s="50">
        <v>5</v>
      </c>
      <c r="BC653" s="109" t="s">
        <v>960</v>
      </c>
      <c r="BD653" s="58" t="s">
        <v>2529</v>
      </c>
      <c r="BE653" s="20" t="str">
        <f t="shared" si="792"/>
        <v>20.5</v>
      </c>
      <c r="BF653" s="20" t="str">
        <f t="shared" si="793"/>
        <v>13.1</v>
      </c>
      <c r="BG653" s="20" t="str">
        <f t="shared" si="794"/>
        <v>32.1</v>
      </c>
      <c r="BH653" s="20" t="s">
        <v>22</v>
      </c>
      <c r="BI653" s="25" t="s">
        <v>22</v>
      </c>
      <c r="CD653" s="160"/>
      <c r="CH653" s="160"/>
      <c r="CV653" s="110"/>
      <c r="CZ653" s="110"/>
    </row>
    <row r="654" spans="1:105" s="180" customFormat="1">
      <c r="A654" s="116" t="s">
        <v>2511</v>
      </c>
      <c r="L654" s="110"/>
      <c r="N654" s="207"/>
      <c r="Z654" s="111"/>
      <c r="AE654" s="110"/>
      <c r="AI654" s="110"/>
      <c r="AJ654" s="180" t="s">
        <v>27</v>
      </c>
      <c r="AK654" s="180" t="s">
        <v>2539</v>
      </c>
      <c r="AL654" s="180">
        <v>4</v>
      </c>
      <c r="AM654" s="17" t="s">
        <v>2552</v>
      </c>
      <c r="AN654" s="11" t="s">
        <v>2532</v>
      </c>
      <c r="AO654" s="11" t="s">
        <v>2533</v>
      </c>
      <c r="AP654" s="11" t="s">
        <v>2534</v>
      </c>
      <c r="AQ654" s="109" t="s">
        <v>24</v>
      </c>
      <c r="AR654" s="180" t="s">
        <v>23</v>
      </c>
      <c r="AS654" s="109" t="s">
        <v>486</v>
      </c>
      <c r="AT654" s="20" t="s">
        <v>2599</v>
      </c>
      <c r="AU654" s="177" t="s">
        <v>2546</v>
      </c>
      <c r="AV654" s="109" t="s">
        <v>960</v>
      </c>
      <c r="AW654" s="20">
        <v>79</v>
      </c>
      <c r="AX654" s="109" t="s">
        <v>960</v>
      </c>
      <c r="AY654" s="15" t="s">
        <v>2535</v>
      </c>
      <c r="AZ654" s="50" t="str">
        <f t="shared" si="790"/>
        <v>5</v>
      </c>
      <c r="BA654" s="50">
        <v>5</v>
      </c>
      <c r="BB654" s="50">
        <v>5</v>
      </c>
      <c r="BC654" s="109" t="s">
        <v>960</v>
      </c>
      <c r="BD654" s="58" t="s">
        <v>2530</v>
      </c>
      <c r="BE654" s="20" t="str">
        <f t="shared" si="792"/>
        <v>43.2</v>
      </c>
      <c r="BF654" s="20" t="str">
        <f t="shared" si="793"/>
        <v>20.6</v>
      </c>
      <c r="BG654" s="20" t="str">
        <f t="shared" si="794"/>
        <v>90.4</v>
      </c>
      <c r="BH654" s="20" t="s">
        <v>22</v>
      </c>
      <c r="BI654" s="25" t="s">
        <v>22</v>
      </c>
      <c r="CD654" s="160"/>
      <c r="CH654" s="160"/>
      <c r="CV654" s="110"/>
      <c r="CZ654" s="110"/>
    </row>
    <row r="655" spans="1:105" s="180" customFormat="1">
      <c r="A655" s="116" t="s">
        <v>2511</v>
      </c>
      <c r="L655" s="110"/>
      <c r="N655" s="207"/>
      <c r="Z655" s="111"/>
      <c r="AE655" s="110"/>
      <c r="AI655" s="110"/>
      <c r="AJ655" s="180" t="s">
        <v>27</v>
      </c>
      <c r="AK655" s="180" t="s">
        <v>2527</v>
      </c>
      <c r="AL655" s="180">
        <v>5</v>
      </c>
      <c r="AM655" s="17" t="s">
        <v>2552</v>
      </c>
      <c r="AN655" s="11" t="s">
        <v>2532</v>
      </c>
      <c r="AO655" s="11" t="s">
        <v>2533</v>
      </c>
      <c r="AP655" s="11" t="s">
        <v>2534</v>
      </c>
      <c r="AQ655" s="109" t="s">
        <v>24</v>
      </c>
      <c r="AR655" s="180" t="s">
        <v>23</v>
      </c>
      <c r="AS655" s="109" t="s">
        <v>486</v>
      </c>
      <c r="AT655" s="20" t="s">
        <v>2599</v>
      </c>
      <c r="AU655" s="177" t="s">
        <v>974</v>
      </c>
      <c r="AV655" s="109" t="s">
        <v>960</v>
      </c>
      <c r="AW655" s="20">
        <v>89</v>
      </c>
      <c r="AX655" s="109" t="s">
        <v>960</v>
      </c>
      <c r="AY655" s="15" t="s">
        <v>2535</v>
      </c>
      <c r="AZ655" s="50" t="str">
        <f t="shared" si="790"/>
        <v>5</v>
      </c>
      <c r="BA655" s="50">
        <v>5</v>
      </c>
      <c r="BB655" s="50">
        <v>5</v>
      </c>
      <c r="BC655" s="109" t="s">
        <v>960</v>
      </c>
      <c r="BD655" s="58" t="s">
        <v>2531</v>
      </c>
      <c r="BE655" s="20" t="str">
        <f t="shared" si="792"/>
        <v>75.1</v>
      </c>
      <c r="BF655" s="20" t="str">
        <f t="shared" si="793"/>
        <v>50.5</v>
      </c>
      <c r="BG655" s="20" t="str">
        <f t="shared" si="794"/>
        <v>112.0</v>
      </c>
      <c r="BH655" s="20" t="s">
        <v>22</v>
      </c>
      <c r="BI655" s="25" t="s">
        <v>22</v>
      </c>
      <c r="CD655" s="160"/>
      <c r="CH655" s="160"/>
      <c r="CV655" s="110"/>
      <c r="CZ655" s="110"/>
    </row>
    <row r="656" spans="1:105" s="180" customFormat="1">
      <c r="A656" s="116" t="s">
        <v>2511</v>
      </c>
      <c r="L656" s="110"/>
      <c r="N656" s="207"/>
      <c r="Z656" s="111"/>
      <c r="AE656" s="110"/>
      <c r="AI656" s="110"/>
      <c r="AJ656" s="180" t="s">
        <v>27</v>
      </c>
      <c r="AK656" s="180" t="s">
        <v>2536</v>
      </c>
      <c r="AL656" s="180">
        <v>6</v>
      </c>
      <c r="AM656" s="17" t="s">
        <v>2552</v>
      </c>
      <c r="AN656" s="11" t="s">
        <v>2532</v>
      </c>
      <c r="AO656" s="11" t="s">
        <v>2533</v>
      </c>
      <c r="AP656" s="11" t="s">
        <v>2534</v>
      </c>
      <c r="AQ656" s="109" t="s">
        <v>24</v>
      </c>
      <c r="AR656" s="180" t="s">
        <v>23</v>
      </c>
      <c r="AS656" s="109" t="s">
        <v>486</v>
      </c>
      <c r="AT656" s="20" t="s">
        <v>2599</v>
      </c>
      <c r="AU656" s="177" t="s">
        <v>848</v>
      </c>
      <c r="AV656" s="109" t="s">
        <v>960</v>
      </c>
      <c r="AW656" s="109">
        <v>0</v>
      </c>
      <c r="AX656" s="109" t="s">
        <v>960</v>
      </c>
      <c r="AY656" s="15" t="s">
        <v>2535</v>
      </c>
      <c r="AZ656" s="50" t="str">
        <f t="shared" ref="AZ656:AZ661" si="795">LEFT(AY656,FIND(" ", AY656)-1)</f>
        <v>5</v>
      </c>
      <c r="BA656" s="50">
        <v>5</v>
      </c>
      <c r="BB656" s="50">
        <v>5</v>
      </c>
      <c r="BC656" s="109" t="s">
        <v>960</v>
      </c>
      <c r="BD656" s="58" t="s">
        <v>2535</v>
      </c>
      <c r="BE656" s="20" t="str">
        <f t="shared" ref="BE656:BE661" si="796">LEFT(BD656,FIND(" ", BD656)-1)</f>
        <v>5</v>
      </c>
      <c r="BF656" s="15">
        <v>5</v>
      </c>
      <c r="BG656" s="15">
        <v>5</v>
      </c>
      <c r="BH656" s="20" t="s">
        <v>22</v>
      </c>
      <c r="BI656" s="25" t="s">
        <v>22</v>
      </c>
      <c r="CD656" s="160"/>
      <c r="CH656" s="160"/>
      <c r="CV656" s="110"/>
      <c r="CZ656" s="110"/>
    </row>
    <row r="657" spans="1:105" s="109" customFormat="1">
      <c r="A657" s="116" t="s">
        <v>2511</v>
      </c>
      <c r="L657" s="110"/>
      <c r="N657" s="131"/>
      <c r="Z657" s="111"/>
      <c r="AE657" s="110"/>
      <c r="AI657" s="110"/>
      <c r="AJ657" s="109" t="s">
        <v>27</v>
      </c>
      <c r="AK657" s="109" t="s">
        <v>2360</v>
      </c>
      <c r="AL657" s="109">
        <v>1</v>
      </c>
      <c r="AM657" s="17" t="s">
        <v>2553</v>
      </c>
      <c r="AN657" s="11" t="s">
        <v>2532</v>
      </c>
      <c r="AO657" s="11" t="s">
        <v>2533</v>
      </c>
      <c r="AP657" s="11" t="s">
        <v>2534</v>
      </c>
      <c r="AQ657" s="109" t="s">
        <v>24</v>
      </c>
      <c r="AR657" s="109" t="s">
        <v>23</v>
      </c>
      <c r="AS657" s="109" t="s">
        <v>486</v>
      </c>
      <c r="AT657" s="20" t="s">
        <v>2599</v>
      </c>
      <c r="AU657" s="177" t="s">
        <v>848</v>
      </c>
      <c r="AV657" s="109" t="s">
        <v>960</v>
      </c>
      <c r="AW657" s="109">
        <v>0</v>
      </c>
      <c r="AX657" s="109" t="s">
        <v>960</v>
      </c>
      <c r="AY657" s="15" t="s">
        <v>2535</v>
      </c>
      <c r="AZ657" s="15" t="str">
        <f t="shared" si="795"/>
        <v>5</v>
      </c>
      <c r="BA657" s="15">
        <v>5</v>
      </c>
      <c r="BB657" s="15">
        <v>5</v>
      </c>
      <c r="BC657" s="109" t="s">
        <v>960</v>
      </c>
      <c r="BD657" s="58" t="s">
        <v>2535</v>
      </c>
      <c r="BE657" s="11" t="str">
        <f t="shared" si="796"/>
        <v>5</v>
      </c>
      <c r="BF657" s="15">
        <v>5</v>
      </c>
      <c r="BG657" s="15">
        <v>5</v>
      </c>
      <c r="BH657" s="11" t="s">
        <v>22</v>
      </c>
      <c r="BI657" s="25" t="s">
        <v>22</v>
      </c>
      <c r="BJ657" s="180"/>
      <c r="BK657" s="180"/>
      <c r="BL657" s="180"/>
      <c r="BM657" s="180"/>
      <c r="BN657" s="180"/>
      <c r="BO657" s="180"/>
      <c r="BP657" s="180"/>
      <c r="BQ657" s="180"/>
      <c r="BR657" s="180"/>
      <c r="BS657" s="180"/>
      <c r="BT657" s="180"/>
      <c r="BU657" s="180"/>
      <c r="BV657" s="180"/>
      <c r="BW657" s="180"/>
      <c r="BX657" s="180"/>
      <c r="BY657" s="180"/>
      <c r="BZ657" s="180"/>
      <c r="CA657" s="180"/>
      <c r="CB657" s="180"/>
      <c r="CC657" s="180"/>
      <c r="CD657" s="160"/>
      <c r="CE657" s="180"/>
      <c r="CF657" s="180"/>
      <c r="CG657" s="180"/>
      <c r="CH657" s="160"/>
      <c r="CI657" s="180"/>
      <c r="CJ657" s="180"/>
      <c r="CK657" s="180"/>
      <c r="CL657" s="180"/>
      <c r="CM657" s="180"/>
      <c r="CN657" s="180"/>
      <c r="CO657" s="180"/>
      <c r="CP657" s="180"/>
      <c r="CQ657" s="180"/>
      <c r="CR657" s="180"/>
      <c r="CS657" s="180"/>
      <c r="CT657" s="180"/>
      <c r="CU657" s="180"/>
      <c r="CV657" s="110"/>
      <c r="CW657" s="180"/>
      <c r="CX657" s="180"/>
      <c r="CY657" s="180"/>
      <c r="CZ657" s="110"/>
      <c r="DA657" s="109" t="s">
        <v>68</v>
      </c>
    </row>
    <row r="658" spans="1:105" s="180" customFormat="1">
      <c r="A658" s="116" t="s">
        <v>2511</v>
      </c>
      <c r="L658" s="110"/>
      <c r="N658" s="207"/>
      <c r="Z658" s="111"/>
      <c r="AE658" s="110"/>
      <c r="AI658" s="110"/>
      <c r="AJ658" s="180" t="s">
        <v>27</v>
      </c>
      <c r="AK658" s="109" t="s">
        <v>2537</v>
      </c>
      <c r="AL658" s="180">
        <v>2</v>
      </c>
      <c r="AM658" s="17" t="s">
        <v>2553</v>
      </c>
      <c r="AN658" s="11" t="s">
        <v>2532</v>
      </c>
      <c r="AO658" s="11" t="s">
        <v>2533</v>
      </c>
      <c r="AP658" s="11" t="s">
        <v>2534</v>
      </c>
      <c r="AQ658" s="109" t="s">
        <v>24</v>
      </c>
      <c r="AR658" s="180" t="s">
        <v>23</v>
      </c>
      <c r="AS658" s="109" t="s">
        <v>486</v>
      </c>
      <c r="AT658" s="20" t="s">
        <v>2599</v>
      </c>
      <c r="AU658" s="177" t="s">
        <v>1807</v>
      </c>
      <c r="AV658" s="109" t="s">
        <v>960</v>
      </c>
      <c r="AW658" s="20">
        <v>24</v>
      </c>
      <c r="AX658" s="109" t="s">
        <v>960</v>
      </c>
      <c r="AY658" s="15" t="s">
        <v>2535</v>
      </c>
      <c r="AZ658" s="50" t="str">
        <f t="shared" si="795"/>
        <v>5</v>
      </c>
      <c r="BA658" s="50">
        <v>5</v>
      </c>
      <c r="BB658" s="50">
        <v>5</v>
      </c>
      <c r="BC658" s="109" t="s">
        <v>960</v>
      </c>
      <c r="BD658" s="58" t="s">
        <v>2540</v>
      </c>
      <c r="BE658" s="20" t="str">
        <f t="shared" si="796"/>
        <v>8.62</v>
      </c>
      <c r="BF658" s="20" t="str">
        <f t="shared" ref="BF658:BF661" si="797">MID(LEFT(BD658,FIND("–",BD658)-1),FIND("(",BD658)+1,LEN(BD658))</f>
        <v>1.90</v>
      </c>
      <c r="BG658" s="20" t="str">
        <f t="shared" ref="BG658:BG661" si="798">MID(LEFT(BD658,FIND(")",BD658)-1),FIND("–",BD658)+1,LEN(BD658))</f>
        <v>39.0</v>
      </c>
      <c r="BH658" s="20" t="s">
        <v>22</v>
      </c>
      <c r="BI658" s="25" t="s">
        <v>22</v>
      </c>
      <c r="CD658" s="160"/>
      <c r="CH658" s="160"/>
      <c r="CV658" s="110"/>
      <c r="CZ658" s="110"/>
    </row>
    <row r="659" spans="1:105" s="180" customFormat="1">
      <c r="A659" s="116" t="s">
        <v>2511</v>
      </c>
      <c r="L659" s="110"/>
      <c r="N659" s="207"/>
      <c r="Z659" s="111"/>
      <c r="AE659" s="110"/>
      <c r="AI659" s="110"/>
      <c r="AJ659" s="180" t="s">
        <v>27</v>
      </c>
      <c r="AK659" s="180" t="s">
        <v>2538</v>
      </c>
      <c r="AL659" s="180">
        <v>3</v>
      </c>
      <c r="AM659" s="17" t="s">
        <v>2553</v>
      </c>
      <c r="AN659" s="11" t="s">
        <v>2532</v>
      </c>
      <c r="AO659" s="11" t="s">
        <v>2533</v>
      </c>
      <c r="AP659" s="11" t="s">
        <v>2534</v>
      </c>
      <c r="AQ659" s="109" t="s">
        <v>24</v>
      </c>
      <c r="AR659" s="180" t="s">
        <v>23</v>
      </c>
      <c r="AS659" s="109" t="s">
        <v>486</v>
      </c>
      <c r="AT659" s="20" t="s">
        <v>2599</v>
      </c>
      <c r="AU659" s="177" t="s">
        <v>2547</v>
      </c>
      <c r="AV659" s="109" t="s">
        <v>960</v>
      </c>
      <c r="AW659" s="20">
        <v>41</v>
      </c>
      <c r="AX659" s="109" t="s">
        <v>960</v>
      </c>
      <c r="AY659" s="15" t="s">
        <v>2535</v>
      </c>
      <c r="AZ659" s="50" t="str">
        <f t="shared" si="795"/>
        <v>5</v>
      </c>
      <c r="BA659" s="50">
        <v>5</v>
      </c>
      <c r="BB659" s="50">
        <v>5</v>
      </c>
      <c r="BC659" s="109" t="s">
        <v>960</v>
      </c>
      <c r="BD659" s="58" t="s">
        <v>2541</v>
      </c>
      <c r="BE659" s="20" t="str">
        <f t="shared" si="796"/>
        <v>12.9</v>
      </c>
      <c r="BF659" s="20" t="str">
        <f t="shared" si="797"/>
        <v>7.09</v>
      </c>
      <c r="BG659" s="20" t="str">
        <f t="shared" si="798"/>
        <v>23.4</v>
      </c>
      <c r="BH659" s="20" t="s">
        <v>22</v>
      </c>
      <c r="BI659" s="25" t="s">
        <v>22</v>
      </c>
      <c r="CD659" s="160"/>
      <c r="CH659" s="160"/>
      <c r="CV659" s="110"/>
      <c r="CZ659" s="110"/>
    </row>
    <row r="660" spans="1:105" s="180" customFormat="1">
      <c r="A660" s="116" t="s">
        <v>2511</v>
      </c>
      <c r="L660" s="110"/>
      <c r="N660" s="207"/>
      <c r="Z660" s="111"/>
      <c r="AE660" s="110"/>
      <c r="AI660" s="110"/>
      <c r="AJ660" s="180" t="s">
        <v>27</v>
      </c>
      <c r="AK660" s="180" t="s">
        <v>2539</v>
      </c>
      <c r="AL660" s="180">
        <v>4</v>
      </c>
      <c r="AM660" s="17" t="s">
        <v>2553</v>
      </c>
      <c r="AN660" s="11" t="s">
        <v>2532</v>
      </c>
      <c r="AO660" s="11" t="s">
        <v>2533</v>
      </c>
      <c r="AP660" s="11" t="s">
        <v>2534</v>
      </c>
      <c r="AQ660" s="109" t="s">
        <v>24</v>
      </c>
      <c r="AR660" s="180" t="s">
        <v>23</v>
      </c>
      <c r="AS660" s="109" t="s">
        <v>486</v>
      </c>
      <c r="AT660" s="20" t="s">
        <v>2599</v>
      </c>
      <c r="AU660" s="177" t="s">
        <v>2548</v>
      </c>
      <c r="AV660" s="109" t="s">
        <v>960</v>
      </c>
      <c r="AW660" s="20">
        <v>49</v>
      </c>
      <c r="AX660" s="109" t="s">
        <v>960</v>
      </c>
      <c r="AY660" s="15" t="s">
        <v>2535</v>
      </c>
      <c r="AZ660" s="50" t="str">
        <f t="shared" si="795"/>
        <v>5</v>
      </c>
      <c r="BA660" s="50">
        <v>5</v>
      </c>
      <c r="BB660" s="50">
        <v>5</v>
      </c>
      <c r="BC660" s="109" t="s">
        <v>960</v>
      </c>
      <c r="BD660" s="58" t="s">
        <v>2542</v>
      </c>
      <c r="BE660" s="20" t="str">
        <f t="shared" si="796"/>
        <v>12.3</v>
      </c>
      <c r="BF660" s="20" t="str">
        <f t="shared" si="797"/>
        <v>4.35</v>
      </c>
      <c r="BG660" s="20" t="str">
        <f t="shared" si="798"/>
        <v>35.0</v>
      </c>
      <c r="BH660" s="20" t="s">
        <v>22</v>
      </c>
      <c r="BI660" s="25" t="s">
        <v>22</v>
      </c>
      <c r="CD660" s="160"/>
      <c r="CH660" s="160"/>
      <c r="CV660" s="110"/>
      <c r="CZ660" s="110"/>
    </row>
    <row r="661" spans="1:105" s="180" customFormat="1">
      <c r="A661" s="116" t="s">
        <v>2511</v>
      </c>
      <c r="L661" s="110"/>
      <c r="N661" s="207"/>
      <c r="Z661" s="111"/>
      <c r="AE661" s="110"/>
      <c r="AI661" s="110"/>
      <c r="AJ661" s="180" t="s">
        <v>27</v>
      </c>
      <c r="AK661" s="180" t="s">
        <v>2527</v>
      </c>
      <c r="AL661" s="180">
        <v>5</v>
      </c>
      <c r="AM661" s="17" t="s">
        <v>2553</v>
      </c>
      <c r="AN661" s="11" t="s">
        <v>2532</v>
      </c>
      <c r="AO661" s="11" t="s">
        <v>2533</v>
      </c>
      <c r="AP661" s="11" t="s">
        <v>2534</v>
      </c>
      <c r="AQ661" s="109" t="s">
        <v>24</v>
      </c>
      <c r="AR661" s="180" t="s">
        <v>23</v>
      </c>
      <c r="AS661" s="109" t="s">
        <v>486</v>
      </c>
      <c r="AT661" s="20" t="s">
        <v>2599</v>
      </c>
      <c r="AU661" s="177" t="s">
        <v>2549</v>
      </c>
      <c r="AV661" s="109" t="s">
        <v>960</v>
      </c>
      <c r="AW661" s="20">
        <v>84</v>
      </c>
      <c r="AX661" s="109" t="s">
        <v>960</v>
      </c>
      <c r="AY661" s="15" t="s">
        <v>2535</v>
      </c>
      <c r="AZ661" s="50" t="str">
        <f t="shared" si="795"/>
        <v>5</v>
      </c>
      <c r="BA661" s="50">
        <v>5</v>
      </c>
      <c r="BB661" s="50">
        <v>5</v>
      </c>
      <c r="BC661" s="109" t="s">
        <v>960</v>
      </c>
      <c r="BD661" s="58" t="s">
        <v>2543</v>
      </c>
      <c r="BE661" s="20" t="str">
        <f t="shared" si="796"/>
        <v>52.3</v>
      </c>
      <c r="BF661" s="20" t="str">
        <f t="shared" si="797"/>
        <v>25.3</v>
      </c>
      <c r="BG661" s="20" t="str">
        <f t="shared" si="798"/>
        <v>108.0</v>
      </c>
      <c r="BH661" s="20" t="s">
        <v>22</v>
      </c>
      <c r="BI661" s="25" t="s">
        <v>22</v>
      </c>
      <c r="CD661" s="160"/>
      <c r="CH661" s="160"/>
      <c r="CV661" s="110"/>
      <c r="CZ661" s="110"/>
    </row>
    <row r="662" spans="1:105" s="109" customFormat="1">
      <c r="A662" s="116" t="s">
        <v>2511</v>
      </c>
      <c r="B662" s="180"/>
      <c r="C662" s="180"/>
      <c r="D662" s="180"/>
      <c r="E662" s="180"/>
      <c r="F662" s="180"/>
      <c r="G662" s="180"/>
      <c r="H662" s="180"/>
      <c r="I662" s="180"/>
      <c r="J662" s="180"/>
      <c r="K662" s="180"/>
      <c r="L662" s="110"/>
      <c r="M662" s="180"/>
      <c r="N662" s="207"/>
      <c r="O662" s="180"/>
      <c r="P662" s="180"/>
      <c r="Q662" s="180"/>
      <c r="R662" s="180"/>
      <c r="S662" s="180"/>
      <c r="T662" s="180"/>
      <c r="U662" s="180"/>
      <c r="V662" s="180"/>
      <c r="W662" s="180"/>
      <c r="X662" s="180"/>
      <c r="Y662" s="180"/>
      <c r="Z662" s="111"/>
      <c r="AA662" s="180"/>
      <c r="AB662" s="180"/>
      <c r="AC662" s="180"/>
      <c r="AD662" s="180"/>
      <c r="AE662" s="110"/>
      <c r="AF662" s="180"/>
      <c r="AG662" s="180"/>
      <c r="AH662" s="180"/>
      <c r="AI662" s="110"/>
      <c r="AJ662" s="151" t="s">
        <v>60</v>
      </c>
      <c r="AK662" s="109" t="s">
        <v>2360</v>
      </c>
      <c r="AL662" s="109">
        <v>1</v>
      </c>
      <c r="AM662" s="11" t="s">
        <v>2600</v>
      </c>
      <c r="AN662" s="11" t="s">
        <v>2587</v>
      </c>
      <c r="AO662" s="11" t="s">
        <v>2597</v>
      </c>
      <c r="AP662" s="11" t="s">
        <v>2589</v>
      </c>
      <c r="AQ662" s="109" t="s">
        <v>24</v>
      </c>
      <c r="AR662" s="109" t="s">
        <v>23</v>
      </c>
      <c r="AS662" s="109" t="s">
        <v>2588</v>
      </c>
      <c r="AT662" s="20" t="s">
        <v>22</v>
      </c>
      <c r="AU662" s="20" t="s">
        <v>22</v>
      </c>
      <c r="AV662" s="20" t="s">
        <v>22</v>
      </c>
      <c r="AW662" s="20" t="s">
        <v>22</v>
      </c>
      <c r="AX662" s="20" t="s">
        <v>22</v>
      </c>
      <c r="AY662" s="20" t="s">
        <v>22</v>
      </c>
      <c r="AZ662" s="20" t="s">
        <v>22</v>
      </c>
      <c r="BA662" s="20" t="s">
        <v>22</v>
      </c>
      <c r="BB662" s="20" t="s">
        <v>22</v>
      </c>
      <c r="BC662" s="109" t="s">
        <v>960</v>
      </c>
      <c r="BD662" s="15" t="s">
        <v>2590</v>
      </c>
      <c r="BE662" s="11" t="str">
        <f t="shared" ref="BE662:BE667" si="799">LEFT(BD662,FIND(" ", BD662)-1)</f>
        <v>1.5</v>
      </c>
      <c r="BF662" s="20" t="str">
        <f t="shared" ref="BF662" si="800">MID(LEFT(BD662,FIND("–",BD662)-1),FIND("(",BD662)+1,LEN(BD662))</f>
        <v>0.2</v>
      </c>
      <c r="BG662" s="20" t="str">
        <f t="shared" ref="BG662" si="801">MID(LEFT(BD662,FIND(")",BD662)-1),FIND("–",BD662)+1,LEN(BD662))</f>
        <v>8.8</v>
      </c>
      <c r="BH662" s="11" t="s">
        <v>22</v>
      </c>
      <c r="BI662" s="25" t="s">
        <v>22</v>
      </c>
      <c r="BJ662" s="180"/>
      <c r="BK662" s="180"/>
      <c r="BL662" s="180"/>
      <c r="BM662" s="180"/>
      <c r="BN662" s="180"/>
      <c r="BO662" s="180"/>
      <c r="BP662" s="180"/>
      <c r="BQ662" s="180"/>
      <c r="BR662" s="180"/>
      <c r="BS662" s="180"/>
      <c r="BT662" s="180"/>
      <c r="BU662" s="180"/>
      <c r="BV662" s="180"/>
      <c r="BW662" s="180"/>
      <c r="BX662" s="180"/>
      <c r="BY662" s="180"/>
      <c r="BZ662" s="180"/>
      <c r="CA662" s="180"/>
      <c r="CB662" s="180"/>
      <c r="CC662" s="180"/>
      <c r="CD662" s="160"/>
      <c r="CE662" s="180"/>
      <c r="CF662" s="180"/>
      <c r="CG662" s="180"/>
      <c r="CH662" s="160"/>
      <c r="CI662" s="180"/>
      <c r="CJ662" s="180"/>
      <c r="CK662" s="180"/>
      <c r="CL662" s="180"/>
      <c r="CM662" s="180"/>
      <c r="CN662" s="180"/>
      <c r="CO662" s="180"/>
      <c r="CP662" s="180"/>
      <c r="CQ662" s="180"/>
      <c r="CR662" s="180"/>
      <c r="CS662" s="180"/>
      <c r="CT662" s="180"/>
      <c r="CU662" s="180"/>
      <c r="CV662" s="110"/>
      <c r="CW662" s="180"/>
      <c r="CX662" s="180"/>
      <c r="CY662" s="180"/>
      <c r="CZ662" s="110"/>
      <c r="DA662" s="109" t="s">
        <v>68</v>
      </c>
    </row>
    <row r="663" spans="1:105" s="180" customFormat="1">
      <c r="A663" s="116" t="s">
        <v>2511</v>
      </c>
      <c r="L663" s="110"/>
      <c r="N663" s="207"/>
      <c r="Z663" s="111"/>
      <c r="AE663" s="110"/>
      <c r="AI663" s="110"/>
      <c r="AJ663" s="151" t="s">
        <v>60</v>
      </c>
      <c r="AK663" s="109" t="s">
        <v>2537</v>
      </c>
      <c r="AL663" s="180">
        <v>2</v>
      </c>
      <c r="AM663" s="11" t="s">
        <v>2600</v>
      </c>
      <c r="AN663" s="11" t="s">
        <v>2587</v>
      </c>
      <c r="AO663" s="11" t="s">
        <v>2597</v>
      </c>
      <c r="AP663" s="11" t="s">
        <v>2589</v>
      </c>
      <c r="AQ663" s="109" t="s">
        <v>24</v>
      </c>
      <c r="AR663" s="180" t="s">
        <v>23</v>
      </c>
      <c r="AS663" s="109" t="s">
        <v>2588</v>
      </c>
      <c r="AT663" s="20" t="s">
        <v>22</v>
      </c>
      <c r="AU663" s="20" t="s">
        <v>22</v>
      </c>
      <c r="AV663" s="20" t="s">
        <v>22</v>
      </c>
      <c r="AW663" s="20" t="s">
        <v>22</v>
      </c>
      <c r="AX663" s="20" t="s">
        <v>22</v>
      </c>
      <c r="AY663" s="20" t="s">
        <v>22</v>
      </c>
      <c r="AZ663" s="20" t="s">
        <v>22</v>
      </c>
      <c r="BA663" s="20" t="s">
        <v>22</v>
      </c>
      <c r="BB663" s="20" t="s">
        <v>22</v>
      </c>
      <c r="BC663" s="109" t="s">
        <v>960</v>
      </c>
      <c r="BD663" s="15" t="s">
        <v>2591</v>
      </c>
      <c r="BE663" s="20" t="str">
        <f t="shared" si="799"/>
        <v>3.7</v>
      </c>
      <c r="BF663" s="20" t="str">
        <f t="shared" ref="BF663" si="802">MID(LEFT(BD663,FIND("–",BD663)-1),FIND("(",BD663)+1,LEN(BD663))</f>
        <v>0.5</v>
      </c>
      <c r="BG663" s="20" t="str">
        <f t="shared" ref="BG663" si="803">MID(LEFT(BD663,FIND(")",BD663)-1),FIND("–",BD663)+1,LEN(BD663))</f>
        <v>28.7</v>
      </c>
      <c r="BH663" s="20" t="s">
        <v>22</v>
      </c>
      <c r="BI663" s="25" t="s">
        <v>22</v>
      </c>
      <c r="CD663" s="160"/>
      <c r="CH663" s="160"/>
      <c r="CV663" s="110"/>
      <c r="CZ663" s="110"/>
    </row>
    <row r="664" spans="1:105" s="180" customFormat="1">
      <c r="A664" s="116" t="s">
        <v>2511</v>
      </c>
      <c r="L664" s="110"/>
      <c r="N664" s="207"/>
      <c r="Z664" s="111"/>
      <c r="AE664" s="110"/>
      <c r="AI664" s="110"/>
      <c r="AJ664" s="151" t="s">
        <v>60</v>
      </c>
      <c r="AK664" s="180" t="s">
        <v>2538</v>
      </c>
      <c r="AL664" s="180">
        <v>3</v>
      </c>
      <c r="AM664" s="11" t="s">
        <v>2600</v>
      </c>
      <c r="AN664" s="11" t="s">
        <v>2587</v>
      </c>
      <c r="AO664" s="11" t="s">
        <v>2597</v>
      </c>
      <c r="AP664" s="11" t="s">
        <v>2589</v>
      </c>
      <c r="AQ664" s="109" t="s">
        <v>24</v>
      </c>
      <c r="AR664" s="180" t="s">
        <v>23</v>
      </c>
      <c r="AS664" s="109" t="s">
        <v>2588</v>
      </c>
      <c r="AT664" s="20" t="s">
        <v>22</v>
      </c>
      <c r="AU664" s="20" t="s">
        <v>22</v>
      </c>
      <c r="AV664" s="20" t="s">
        <v>22</v>
      </c>
      <c r="AW664" s="20" t="s">
        <v>22</v>
      </c>
      <c r="AX664" s="20" t="s">
        <v>22</v>
      </c>
      <c r="AY664" s="20" t="s">
        <v>22</v>
      </c>
      <c r="AZ664" s="20" t="s">
        <v>22</v>
      </c>
      <c r="BA664" s="20" t="s">
        <v>22</v>
      </c>
      <c r="BB664" s="20" t="s">
        <v>22</v>
      </c>
      <c r="BC664" s="109" t="s">
        <v>960</v>
      </c>
      <c r="BD664" s="15" t="s">
        <v>2592</v>
      </c>
      <c r="BE664" s="20" t="str">
        <f t="shared" si="799"/>
        <v>9.3</v>
      </c>
      <c r="BF664" s="20" t="str">
        <f t="shared" ref="BF664:BF667" si="804">MID(LEFT(BD664,FIND("–",BD664)-1),FIND("(",BD664)+1,LEN(BD664))</f>
        <v>3.4</v>
      </c>
      <c r="BG664" s="20" t="str">
        <f t="shared" ref="BG664:BG667" si="805">MID(LEFT(BD664,FIND(")",BD664)-1),FIND("–",BD664)+1,LEN(BD664))</f>
        <v>26.6</v>
      </c>
      <c r="BH664" s="20" t="s">
        <v>22</v>
      </c>
      <c r="BI664" s="25" t="s">
        <v>22</v>
      </c>
      <c r="CD664" s="160"/>
      <c r="CH664" s="160"/>
      <c r="CV664" s="110"/>
      <c r="CZ664" s="110"/>
    </row>
    <row r="665" spans="1:105" s="180" customFormat="1">
      <c r="A665" s="116" t="s">
        <v>2511</v>
      </c>
      <c r="L665" s="110"/>
      <c r="N665" s="207"/>
      <c r="Z665" s="111"/>
      <c r="AE665" s="110"/>
      <c r="AI665" s="110"/>
      <c r="AJ665" s="151" t="s">
        <v>60</v>
      </c>
      <c r="AK665" s="180" t="s">
        <v>2539</v>
      </c>
      <c r="AL665" s="180">
        <v>4</v>
      </c>
      <c r="AM665" s="11" t="s">
        <v>2600</v>
      </c>
      <c r="AN665" s="11" t="s">
        <v>2587</v>
      </c>
      <c r="AO665" s="11" t="s">
        <v>2597</v>
      </c>
      <c r="AP665" s="11" t="s">
        <v>2589</v>
      </c>
      <c r="AQ665" s="109" t="s">
        <v>24</v>
      </c>
      <c r="AR665" s="180" t="s">
        <v>23</v>
      </c>
      <c r="AS665" s="109" t="s">
        <v>2588</v>
      </c>
      <c r="AT665" s="20" t="s">
        <v>22</v>
      </c>
      <c r="AU665" s="20" t="s">
        <v>22</v>
      </c>
      <c r="AV665" s="20" t="s">
        <v>22</v>
      </c>
      <c r="AW665" s="20" t="s">
        <v>22</v>
      </c>
      <c r="AX665" s="20" t="s">
        <v>22</v>
      </c>
      <c r="AY665" s="20" t="s">
        <v>22</v>
      </c>
      <c r="AZ665" s="20" t="s">
        <v>22</v>
      </c>
      <c r="BA665" s="20" t="s">
        <v>22</v>
      </c>
      <c r="BB665" s="20" t="s">
        <v>22</v>
      </c>
      <c r="BC665" s="109" t="s">
        <v>960</v>
      </c>
      <c r="BD665" s="15" t="s">
        <v>2593</v>
      </c>
      <c r="BE665" s="20" t="str">
        <f t="shared" si="799"/>
        <v>3.0</v>
      </c>
      <c r="BF665" s="20" t="str">
        <f t="shared" si="804"/>
        <v>0.9</v>
      </c>
      <c r="BG665" s="20" t="str">
        <f t="shared" si="805"/>
        <v>10.4</v>
      </c>
      <c r="BH665" s="20" t="s">
        <v>22</v>
      </c>
      <c r="BI665" s="25" t="s">
        <v>22</v>
      </c>
      <c r="CD665" s="160"/>
      <c r="CH665" s="160"/>
      <c r="CV665" s="110"/>
      <c r="CZ665" s="110"/>
    </row>
    <row r="666" spans="1:105" s="180" customFormat="1">
      <c r="A666" s="116" t="s">
        <v>2511</v>
      </c>
      <c r="L666" s="110"/>
      <c r="N666" s="207"/>
      <c r="Z666" s="111"/>
      <c r="AE666" s="110"/>
      <c r="AI666" s="110"/>
      <c r="AJ666" s="151" t="s">
        <v>60</v>
      </c>
      <c r="AK666" s="180" t="s">
        <v>2527</v>
      </c>
      <c r="AL666" s="180">
        <v>5</v>
      </c>
      <c r="AM666" s="11" t="s">
        <v>2600</v>
      </c>
      <c r="AN666" s="11" t="s">
        <v>2587</v>
      </c>
      <c r="AO666" s="11" t="s">
        <v>2597</v>
      </c>
      <c r="AP666" s="11" t="s">
        <v>2589</v>
      </c>
      <c r="AQ666" s="109" t="s">
        <v>24</v>
      </c>
      <c r="AR666" s="180" t="s">
        <v>23</v>
      </c>
      <c r="AS666" s="109" t="s">
        <v>2588</v>
      </c>
      <c r="AT666" s="20" t="s">
        <v>22</v>
      </c>
      <c r="AU666" s="20" t="s">
        <v>22</v>
      </c>
      <c r="AV666" s="20" t="s">
        <v>22</v>
      </c>
      <c r="AW666" s="20" t="s">
        <v>22</v>
      </c>
      <c r="AX666" s="20" t="s">
        <v>22</v>
      </c>
      <c r="AY666" s="20" t="s">
        <v>22</v>
      </c>
      <c r="AZ666" s="20" t="s">
        <v>22</v>
      </c>
      <c r="BA666" s="20" t="s">
        <v>22</v>
      </c>
      <c r="BB666" s="20" t="s">
        <v>22</v>
      </c>
      <c r="BC666" s="109" t="s">
        <v>960</v>
      </c>
      <c r="BD666" s="15" t="s">
        <v>2594</v>
      </c>
      <c r="BE666" s="20" t="str">
        <f t="shared" si="799"/>
        <v>12.2</v>
      </c>
      <c r="BF666" s="20" t="str">
        <f t="shared" si="804"/>
        <v>6.3</v>
      </c>
      <c r="BG666" s="20" t="str">
        <f t="shared" si="805"/>
        <v>24.0</v>
      </c>
      <c r="BH666" s="20" t="s">
        <v>22</v>
      </c>
      <c r="BI666" s="25" t="s">
        <v>22</v>
      </c>
      <c r="CD666" s="160"/>
      <c r="CH666" s="160"/>
      <c r="CV666" s="110"/>
      <c r="CZ666" s="110"/>
    </row>
    <row r="667" spans="1:105" s="180" customFormat="1">
      <c r="A667" s="116" t="s">
        <v>2511</v>
      </c>
      <c r="L667" s="110"/>
      <c r="N667" s="207"/>
      <c r="Z667" s="111"/>
      <c r="AE667" s="110"/>
      <c r="AI667" s="110"/>
      <c r="AJ667" s="151" t="s">
        <v>60</v>
      </c>
      <c r="AK667" s="180" t="s">
        <v>2536</v>
      </c>
      <c r="AL667" s="180">
        <v>6</v>
      </c>
      <c r="AM667" s="11" t="s">
        <v>2600</v>
      </c>
      <c r="AN667" s="11" t="s">
        <v>2587</v>
      </c>
      <c r="AO667" s="11" t="s">
        <v>2597</v>
      </c>
      <c r="AP667" s="11" t="s">
        <v>2589</v>
      </c>
      <c r="AQ667" s="109" t="s">
        <v>24</v>
      </c>
      <c r="AR667" s="180" t="s">
        <v>23</v>
      </c>
      <c r="AS667" s="109" t="s">
        <v>2588</v>
      </c>
      <c r="AT667" s="20" t="s">
        <v>22</v>
      </c>
      <c r="AU667" s="20" t="s">
        <v>22</v>
      </c>
      <c r="AV667" s="20" t="s">
        <v>22</v>
      </c>
      <c r="AW667" s="20" t="s">
        <v>22</v>
      </c>
      <c r="AX667" s="20" t="s">
        <v>22</v>
      </c>
      <c r="AY667" s="20" t="s">
        <v>22</v>
      </c>
      <c r="AZ667" s="20" t="s">
        <v>22</v>
      </c>
      <c r="BA667" s="20" t="s">
        <v>22</v>
      </c>
      <c r="BB667" s="20" t="s">
        <v>22</v>
      </c>
      <c r="BC667" s="109" t="s">
        <v>960</v>
      </c>
      <c r="BD667" s="15" t="s">
        <v>2595</v>
      </c>
      <c r="BE667" s="20" t="str">
        <f t="shared" si="799"/>
        <v>1.3</v>
      </c>
      <c r="BF667" s="20" t="str">
        <f t="shared" si="804"/>
        <v>0.2</v>
      </c>
      <c r="BG667" s="20" t="str">
        <f t="shared" si="805"/>
        <v>8.2</v>
      </c>
      <c r="BH667" s="20" t="s">
        <v>22</v>
      </c>
      <c r="BI667" s="25" t="s">
        <v>22</v>
      </c>
      <c r="CD667" s="160"/>
      <c r="CH667" s="160"/>
      <c r="CV667" s="110"/>
      <c r="CZ667" s="110"/>
    </row>
    <row r="668" spans="1:105" s="52" customFormat="1">
      <c r="K668" s="53"/>
      <c r="L668" s="54"/>
      <c r="N668" s="132"/>
      <c r="Z668" s="54"/>
      <c r="AE668" s="56"/>
      <c r="AI668" s="54"/>
      <c r="AJ668" s="63"/>
      <c r="AL668" s="63"/>
      <c r="AU668" s="91"/>
      <c r="AV668" s="57"/>
      <c r="BI668" s="54"/>
      <c r="CD668" s="161"/>
      <c r="CH668" s="161"/>
      <c r="CV668" s="54"/>
      <c r="CZ668" s="54"/>
    </row>
    <row r="669" spans="1:105" s="94" customFormat="1">
      <c r="A669" s="93" t="s">
        <v>2847</v>
      </c>
      <c r="B669" s="94" t="s">
        <v>2848</v>
      </c>
      <c r="C669" s="112" t="s">
        <v>34</v>
      </c>
      <c r="D669" s="94" t="s">
        <v>2853</v>
      </c>
      <c r="E669" s="94" t="s">
        <v>10</v>
      </c>
      <c r="F669" s="94" t="s">
        <v>2312</v>
      </c>
      <c r="G669" s="93" t="s">
        <v>2850</v>
      </c>
      <c r="H669" s="114" t="s">
        <v>2851</v>
      </c>
      <c r="I669" s="93" t="s">
        <v>2852</v>
      </c>
      <c r="J669" s="95" t="s">
        <v>2854</v>
      </c>
      <c r="K669" s="94" t="s">
        <v>2855</v>
      </c>
      <c r="L669" s="96">
        <v>44314</v>
      </c>
      <c r="M669" s="94" t="s">
        <v>2342</v>
      </c>
      <c r="N669" s="126">
        <v>44111</v>
      </c>
      <c r="O669" s="94" t="s">
        <v>24</v>
      </c>
      <c r="P669" s="94" t="s">
        <v>24</v>
      </c>
      <c r="Q669" s="94" t="s">
        <v>236</v>
      </c>
      <c r="R669" s="94" t="s">
        <v>89</v>
      </c>
      <c r="S669" s="94" t="s">
        <v>48</v>
      </c>
      <c r="T669" s="94" t="s">
        <v>23</v>
      </c>
      <c r="U669" s="94" t="s">
        <v>23</v>
      </c>
      <c r="V669" s="94">
        <v>60</v>
      </c>
      <c r="W669" s="94" t="s">
        <v>24</v>
      </c>
      <c r="X669" s="94" t="s">
        <v>369</v>
      </c>
      <c r="Y669" s="97" t="s">
        <v>2857</v>
      </c>
      <c r="Z669" s="98" t="s">
        <v>831</v>
      </c>
      <c r="AA669" s="94" t="s">
        <v>2860</v>
      </c>
      <c r="AB669" s="94" t="s">
        <v>1534</v>
      </c>
      <c r="AC669" s="94" t="s">
        <v>127</v>
      </c>
      <c r="AD669" s="94" t="s">
        <v>2861</v>
      </c>
      <c r="AE669" s="99" t="s">
        <v>2863</v>
      </c>
      <c r="AF669" s="94" t="s">
        <v>137</v>
      </c>
      <c r="AG669" s="94" t="s">
        <v>451</v>
      </c>
      <c r="AH669" s="94" t="s">
        <v>451</v>
      </c>
      <c r="AI669" s="98" t="s">
        <v>22</v>
      </c>
      <c r="AJ669" s="94" t="s">
        <v>27</v>
      </c>
      <c r="AK669" s="94" t="s">
        <v>105</v>
      </c>
      <c r="AL669" s="94">
        <v>1</v>
      </c>
      <c r="AM669" s="94" t="s">
        <v>426</v>
      </c>
      <c r="AN669" s="94" t="s">
        <v>44</v>
      </c>
      <c r="AO669" s="97" t="s">
        <v>78</v>
      </c>
      <c r="AP669" s="97" t="s">
        <v>948</v>
      </c>
      <c r="AQ669" s="94" t="s">
        <v>23</v>
      </c>
      <c r="AR669" s="94" t="s">
        <v>23</v>
      </c>
      <c r="AS669" s="94" t="s">
        <v>843</v>
      </c>
      <c r="AT669" s="97" t="s">
        <v>2138</v>
      </c>
      <c r="AU669" s="100" t="s">
        <v>2867</v>
      </c>
      <c r="AV669" s="94" t="str">
        <f t="shared" ref="AV669" si="806">MID(LEFT(AU669,FIND(" (",AU669)-1),FIND("/",AU669)+1,LEN(AU669))</f>
        <v>12</v>
      </c>
      <c r="AW669" s="101" t="str">
        <f t="shared" ref="AW669" si="807">MID(LEFT(AU669,FIND("%",AU669)-1),FIND("(",AU669)+1,LEN(AU669))</f>
        <v>0</v>
      </c>
      <c r="AX669" s="94">
        <v>12</v>
      </c>
      <c r="AY669" s="102" t="s">
        <v>66</v>
      </c>
      <c r="AZ669" s="94" t="str">
        <f t="shared" ref="AZ669" si="808">LEFT(AY669,FIND(" ", AY669)-1)</f>
        <v>10</v>
      </c>
      <c r="BA669" s="94" t="str">
        <f t="shared" ref="BA669" si="809">MID(LEFT(AY669,FIND("–",AY669)-1),FIND("(",AY669)+1,LEN(AY669))</f>
        <v>10</v>
      </c>
      <c r="BB669" s="94" t="str">
        <f t="shared" ref="BB669" si="810">MID(LEFT(AY669,FIND(")",AY669)-1),FIND("–",AY669)+1,LEN(AY669))</f>
        <v>10</v>
      </c>
      <c r="BC669" s="94">
        <v>12</v>
      </c>
      <c r="BD669" s="102" t="s">
        <v>66</v>
      </c>
      <c r="BE669" s="94" t="str">
        <f t="shared" ref="BE669" si="811">LEFT(BD669,FIND(" ", BD669)-1)</f>
        <v>10</v>
      </c>
      <c r="BF669" s="94" t="str">
        <f t="shared" ref="BF669" si="812">MID(LEFT(BD669,FIND("–",BD669)-1),FIND("(",BD669)+1,LEN(BD669))</f>
        <v>10</v>
      </c>
      <c r="BG669" s="94" t="str">
        <f t="shared" ref="BG669" si="813">MID(LEFT(BD669,FIND(")",BD669)-1),FIND("–",BD669)+1,LEN(BD669))</f>
        <v>10</v>
      </c>
      <c r="BH669" s="94" t="s">
        <v>22</v>
      </c>
      <c r="BI669" s="113" t="s">
        <v>2928</v>
      </c>
      <c r="BJ669" s="94" t="s">
        <v>26</v>
      </c>
      <c r="BK669" s="94" t="s">
        <v>22</v>
      </c>
      <c r="BL669" s="94" t="s">
        <v>22</v>
      </c>
      <c r="BM669" s="94" t="s">
        <v>22</v>
      </c>
      <c r="BN669" s="94" t="s">
        <v>22</v>
      </c>
      <c r="BO669" s="94" t="s">
        <v>22</v>
      </c>
      <c r="BP669" s="94" t="s">
        <v>22</v>
      </c>
      <c r="BQ669" s="94" t="s">
        <v>22</v>
      </c>
      <c r="BR669" s="94" t="s">
        <v>22</v>
      </c>
      <c r="BS669" s="94" t="s">
        <v>22</v>
      </c>
      <c r="BT669" s="94" t="s">
        <v>22</v>
      </c>
      <c r="BU669" s="94" t="s">
        <v>22</v>
      </c>
      <c r="BV669" s="94" t="s">
        <v>22</v>
      </c>
      <c r="BW669" s="94" t="s">
        <v>22</v>
      </c>
      <c r="BX669" s="94" t="s">
        <v>22</v>
      </c>
      <c r="BY669" s="94" t="s">
        <v>22</v>
      </c>
      <c r="BZ669" s="94" t="s">
        <v>22</v>
      </c>
      <c r="CA669" s="94" t="s">
        <v>22</v>
      </c>
      <c r="CB669" s="94" t="s">
        <v>22</v>
      </c>
      <c r="CC669" s="94" t="s">
        <v>22</v>
      </c>
      <c r="CD669" s="103" t="s">
        <v>22</v>
      </c>
      <c r="CE669" s="94" t="s">
        <v>22</v>
      </c>
      <c r="CF669" s="94" t="s">
        <v>22</v>
      </c>
      <c r="CG669" s="94" t="s">
        <v>22</v>
      </c>
      <c r="CH669" s="103" t="s">
        <v>26</v>
      </c>
      <c r="CI669" s="94" t="s">
        <v>22</v>
      </c>
      <c r="CJ669" s="94" t="s">
        <v>22</v>
      </c>
      <c r="CK669" s="94" t="s">
        <v>22</v>
      </c>
      <c r="CL669" s="94" t="s">
        <v>22</v>
      </c>
      <c r="CM669" s="94" t="s">
        <v>22</v>
      </c>
      <c r="CN669" s="94" t="s">
        <v>22</v>
      </c>
      <c r="CO669" s="94" t="s">
        <v>22</v>
      </c>
      <c r="CP669" s="94" t="s">
        <v>22</v>
      </c>
      <c r="CQ669" s="94" t="s">
        <v>22</v>
      </c>
      <c r="CR669" s="94" t="s">
        <v>22</v>
      </c>
      <c r="CS669" s="94" t="s">
        <v>22</v>
      </c>
      <c r="CT669" s="94" t="s">
        <v>22</v>
      </c>
      <c r="CU669" s="94" t="s">
        <v>22</v>
      </c>
      <c r="CV669" s="98" t="s">
        <v>22</v>
      </c>
      <c r="CW669" s="94" t="s">
        <v>2922</v>
      </c>
      <c r="CX669" s="94" t="s">
        <v>22</v>
      </c>
      <c r="CY669" s="94" t="s">
        <v>2929</v>
      </c>
      <c r="CZ669" s="98" t="s">
        <v>1261</v>
      </c>
      <c r="DA669" s="94" t="s">
        <v>68</v>
      </c>
    </row>
    <row r="670" spans="1:105" s="11" customFormat="1">
      <c r="A670" s="173" t="s">
        <v>2847</v>
      </c>
      <c r="G670" s="209"/>
      <c r="H670" s="210"/>
      <c r="I670" s="173"/>
      <c r="J670" s="210"/>
      <c r="L670" s="24"/>
      <c r="N670" s="125"/>
      <c r="Z670" s="25"/>
      <c r="AE670" s="36"/>
      <c r="AI670" s="25"/>
      <c r="AJ670" s="11" t="s">
        <v>27</v>
      </c>
      <c r="AK670" s="11" t="s">
        <v>473</v>
      </c>
      <c r="AL670" s="11">
        <v>2</v>
      </c>
      <c r="AM670" s="11" t="s">
        <v>426</v>
      </c>
      <c r="AN670" s="11" t="s">
        <v>44</v>
      </c>
      <c r="AO670" s="17" t="s">
        <v>78</v>
      </c>
      <c r="AP670" s="17" t="s">
        <v>948</v>
      </c>
      <c r="AQ670" s="11" t="s">
        <v>23</v>
      </c>
      <c r="AR670" s="11" t="s">
        <v>23</v>
      </c>
      <c r="AS670" s="11" t="s">
        <v>843</v>
      </c>
      <c r="AT670" s="17" t="s">
        <v>2138</v>
      </c>
      <c r="AU670" s="86" t="s">
        <v>884</v>
      </c>
      <c r="AV670" s="11" t="str">
        <f>MID(LEFT(AU670,FIND(" (",AU670)-1),FIND("/",AU670)+1,LEN(AU670))</f>
        <v>23</v>
      </c>
      <c r="AW670" s="18" t="str">
        <f>MID(LEFT(AU670,FIND("%",AU670)-1),FIND("(",AU670)+1,LEN(AU670))</f>
        <v>100</v>
      </c>
      <c r="AX670" s="11">
        <v>24</v>
      </c>
      <c r="AY670" s="58" t="s">
        <v>66</v>
      </c>
      <c r="AZ670" s="11" t="str">
        <f>LEFT(AY670,FIND(" ", AY670)-1)</f>
        <v>10</v>
      </c>
      <c r="BA670" s="11" t="str">
        <f>MID(LEFT(AY670,FIND("–",AY670)-1),FIND("(",AY670)+1,LEN(AY670))</f>
        <v>10</v>
      </c>
      <c r="BB670" s="11" t="str">
        <f>MID(LEFT(AY670,FIND(")",AY670)-1),FIND("–",AY670)+1,LEN(AY670))</f>
        <v>10</v>
      </c>
      <c r="BC670" s="11">
        <v>23</v>
      </c>
      <c r="BD670" s="58" t="s">
        <v>2865</v>
      </c>
      <c r="BE670" s="11" t="str">
        <f>LEFT(BD670,FIND(" ", BD670)-1)</f>
        <v>605.3</v>
      </c>
      <c r="BF670" s="11" t="str">
        <f>MID(LEFT(BD670,FIND("–",BD670)-1),FIND("(",BD670)+1,LEN(BD670))</f>
        <v>436.4</v>
      </c>
      <c r="BG670" s="11" t="str">
        <f>MID(LEFT(BD670,FIND(")",BD670)-1),FIND("–",BD670)+1,LEN(BD670))</f>
        <v>839.7</v>
      </c>
      <c r="BH670" s="11" t="s">
        <v>22</v>
      </c>
      <c r="BI670" s="25" t="s">
        <v>22</v>
      </c>
      <c r="CD670" s="155"/>
      <c r="CH670" s="155"/>
      <c r="CV670" s="25"/>
      <c r="CW670" s="11" t="s">
        <v>2923</v>
      </c>
      <c r="CZ670" s="25"/>
    </row>
    <row r="671" spans="1:105" s="11" customFormat="1">
      <c r="A671" s="173" t="s">
        <v>2847</v>
      </c>
      <c r="L671" s="25"/>
      <c r="N671" s="125"/>
      <c r="Z671" s="25"/>
      <c r="AE671" s="36"/>
      <c r="AI671" s="25"/>
      <c r="AJ671" s="11" t="s">
        <v>27</v>
      </c>
      <c r="AK671" s="11" t="s">
        <v>477</v>
      </c>
      <c r="AL671" s="11">
        <v>3</v>
      </c>
      <c r="AM671" s="11" t="s">
        <v>426</v>
      </c>
      <c r="AN671" s="11" t="s">
        <v>44</v>
      </c>
      <c r="AO671" s="17" t="s">
        <v>78</v>
      </c>
      <c r="AP671" s="17" t="s">
        <v>948</v>
      </c>
      <c r="AQ671" s="11" t="s">
        <v>23</v>
      </c>
      <c r="AR671" s="11" t="s">
        <v>23</v>
      </c>
      <c r="AS671" s="11" t="s">
        <v>843</v>
      </c>
      <c r="AT671" s="17" t="s">
        <v>2138</v>
      </c>
      <c r="AU671" s="86" t="s">
        <v>494</v>
      </c>
      <c r="AV671" s="11" t="str">
        <f>MID(LEFT(AU671,FIND(" (",AU671)-1),FIND("/",AU671)+1,LEN(AU671))</f>
        <v>24</v>
      </c>
      <c r="AW671" s="18" t="str">
        <f>MID(LEFT(AU671,FIND("%",AU671)-1),FIND("(",AU671)+1,LEN(AU671))</f>
        <v>100</v>
      </c>
      <c r="AX671" s="11">
        <v>24</v>
      </c>
      <c r="AY671" s="58" t="s">
        <v>66</v>
      </c>
      <c r="AZ671" s="11" t="str">
        <f>LEFT(AY671,FIND(" ", AY671)-1)</f>
        <v>10</v>
      </c>
      <c r="BA671" s="11" t="str">
        <f>MID(LEFT(AY671,FIND("–",AY671)-1),FIND("(",AY671)+1,LEN(AY671))</f>
        <v>10</v>
      </c>
      <c r="BB671" s="11" t="str">
        <f>MID(LEFT(AY671,FIND(")",AY671)-1),FIND("–",AY671)+1,LEN(AY671))</f>
        <v>10</v>
      </c>
      <c r="BC671" s="11">
        <v>24</v>
      </c>
      <c r="BD671" s="58" t="s">
        <v>2866</v>
      </c>
      <c r="BE671" s="11" t="str">
        <f>LEFT(BD671,FIND(" ", BD671)-1)</f>
        <v>962.0</v>
      </c>
      <c r="BF671" s="11" t="str">
        <f>MID(LEFT(BD671,FIND("–",BD671)-1),FIND("(",BD671)+1,LEN(BD671))</f>
        <v>613.5</v>
      </c>
      <c r="BG671" s="11" t="str">
        <f>MID(LEFT(BD671,FIND(")",BD671)-1),FIND("–",BD671)+1,LEN(BD671))</f>
        <v>1,508.6</v>
      </c>
      <c r="BH671" s="11" t="s">
        <v>22</v>
      </c>
      <c r="BI671" s="25" t="s">
        <v>22</v>
      </c>
      <c r="CD671" s="155"/>
      <c r="CH671" s="155"/>
      <c r="CV671" s="25"/>
      <c r="CW671" s="11" t="s">
        <v>2924</v>
      </c>
      <c r="CZ671" s="25"/>
    </row>
    <row r="672" spans="1:105" s="109" customFormat="1">
      <c r="A672" s="116" t="s">
        <v>2847</v>
      </c>
      <c r="G672" s="212"/>
      <c r="H672" s="213"/>
      <c r="I672" s="116"/>
      <c r="J672" s="213"/>
      <c r="L672" s="175"/>
      <c r="N672" s="131"/>
      <c r="Z672" s="110"/>
      <c r="AE672" s="169"/>
      <c r="AI672" s="110"/>
      <c r="AJ672" s="109" t="s">
        <v>27</v>
      </c>
      <c r="AK672" s="109" t="s">
        <v>105</v>
      </c>
      <c r="AL672" s="109">
        <v>1</v>
      </c>
      <c r="AM672" s="170" t="s">
        <v>344</v>
      </c>
      <c r="AN672" s="109" t="s">
        <v>2868</v>
      </c>
      <c r="AO672" s="170" t="s">
        <v>419</v>
      </c>
      <c r="AP672" s="170" t="s">
        <v>945</v>
      </c>
      <c r="AQ672" s="109" t="s">
        <v>23</v>
      </c>
      <c r="AR672" s="109" t="s">
        <v>23</v>
      </c>
      <c r="AS672" s="109" t="s">
        <v>843</v>
      </c>
      <c r="AT672" s="170" t="s">
        <v>2138</v>
      </c>
      <c r="AU672" s="86" t="s">
        <v>2867</v>
      </c>
      <c r="AV672" s="109" t="str">
        <f t="shared" ref="AV672:AV674" si="814">MID(LEFT(AU672,FIND(" (",AU672)-1),FIND("/",AU672)+1,LEN(AU672))</f>
        <v>12</v>
      </c>
      <c r="AW672" s="188" t="str">
        <f t="shared" ref="AW672:AW674" si="815">MID(LEFT(AU672,FIND("%",AU672)-1),FIND("(",AU672)+1,LEN(AU672))</f>
        <v>0</v>
      </c>
      <c r="AX672" s="11">
        <v>12</v>
      </c>
      <c r="AY672" s="58" t="s">
        <v>459</v>
      </c>
      <c r="AZ672" s="109" t="str">
        <f t="shared" ref="AZ672" si="816">LEFT(AY672,FIND(" ", AY672)-1)</f>
        <v>2</v>
      </c>
      <c r="BA672" s="109" t="str">
        <f t="shared" ref="BA672" si="817">MID(LEFT(AY672,FIND("–",AY672)-1),FIND("(",AY672)+1,LEN(AY672))</f>
        <v>2</v>
      </c>
      <c r="BB672" s="109" t="str">
        <f t="shared" ref="BB672" si="818">MID(LEFT(AY672,FIND(")",AY672)-1),FIND("–",AY672)+1,LEN(AY672))</f>
        <v>2</v>
      </c>
      <c r="BC672" s="109">
        <v>8</v>
      </c>
      <c r="BD672" s="58" t="s">
        <v>901</v>
      </c>
      <c r="BE672" s="109" t="str">
        <f t="shared" ref="BE672:BE680" si="819">LEFT(BD672,FIND(" ", BD672)-1)</f>
        <v>2.0</v>
      </c>
      <c r="BF672" s="109" t="str">
        <f t="shared" ref="BF672:BF680" si="820">MID(LEFT(BD672,FIND("–",BD672)-1),FIND("(",BD672)+1,LEN(BD672))</f>
        <v>2.0</v>
      </c>
      <c r="BG672" s="109" t="str">
        <f t="shared" ref="BG672:BG680" si="821">MID(LEFT(BD672,FIND(")",BD672)-1),FIND("–",BD672)+1,LEN(BD672))</f>
        <v>2.0</v>
      </c>
      <c r="BH672" s="109" t="s">
        <v>22</v>
      </c>
      <c r="BI672" s="110" t="s">
        <v>22</v>
      </c>
      <c r="CD672" s="160"/>
      <c r="CH672" s="160"/>
      <c r="CV672" s="110"/>
      <c r="CW672" s="109" t="s">
        <v>2925</v>
      </c>
      <c r="CZ672" s="110"/>
    </row>
    <row r="673" spans="1:105" s="109" customFormat="1">
      <c r="A673" s="116" t="s">
        <v>2847</v>
      </c>
      <c r="L673" s="110"/>
      <c r="N673" s="131"/>
      <c r="Z673" s="110"/>
      <c r="AE673" s="169"/>
      <c r="AI673" s="110"/>
      <c r="AJ673" s="109" t="s">
        <v>27</v>
      </c>
      <c r="AK673" s="109" t="s">
        <v>473</v>
      </c>
      <c r="AL673" s="109">
        <v>2</v>
      </c>
      <c r="AM673" s="170" t="s">
        <v>344</v>
      </c>
      <c r="AN673" s="109" t="s">
        <v>2868</v>
      </c>
      <c r="AO673" s="170" t="s">
        <v>419</v>
      </c>
      <c r="AP673" s="170" t="s">
        <v>945</v>
      </c>
      <c r="AQ673" s="109" t="s">
        <v>23</v>
      </c>
      <c r="AR673" s="109" t="s">
        <v>23</v>
      </c>
      <c r="AS673" s="109" t="s">
        <v>843</v>
      </c>
      <c r="AT673" s="170" t="s">
        <v>2138</v>
      </c>
      <c r="AU673" s="86" t="s">
        <v>884</v>
      </c>
      <c r="AV673" s="109" t="str">
        <f t="shared" si="814"/>
        <v>23</v>
      </c>
      <c r="AW673" s="188" t="str">
        <f t="shared" si="815"/>
        <v>100</v>
      </c>
      <c r="AX673" s="11">
        <v>24</v>
      </c>
      <c r="AY673" s="58" t="s">
        <v>459</v>
      </c>
      <c r="AZ673" s="109" t="str">
        <f>LEFT(AY673,FIND(" ", AY673)-1)</f>
        <v>2</v>
      </c>
      <c r="BA673" s="109" t="str">
        <f>MID(LEFT(AY673,FIND("–",AY673)-1),FIND("(",AY673)+1,LEN(AY673))</f>
        <v>2</v>
      </c>
      <c r="BB673" s="109" t="str">
        <f>MID(LEFT(AY673,FIND(")",AY673)-1),FIND("–",AY673)+1,LEN(AY673))</f>
        <v>2</v>
      </c>
      <c r="BC673" s="109">
        <v>15</v>
      </c>
      <c r="BD673" s="58" t="s">
        <v>2873</v>
      </c>
      <c r="BE673" s="109" t="str">
        <f t="shared" si="819"/>
        <v>29.3</v>
      </c>
      <c r="BF673" s="109" t="str">
        <f t="shared" si="820"/>
        <v>19.6</v>
      </c>
      <c r="BG673" s="109" t="str">
        <f t="shared" si="821"/>
        <v>43.8</v>
      </c>
      <c r="BH673" s="109" t="s">
        <v>22</v>
      </c>
      <c r="BI673" s="110" t="s">
        <v>22</v>
      </c>
      <c r="CD673" s="160"/>
      <c r="CH673" s="160"/>
      <c r="CV673" s="110"/>
      <c r="CZ673" s="110"/>
    </row>
    <row r="674" spans="1:105" s="109" customFormat="1">
      <c r="A674" s="116" t="s">
        <v>2847</v>
      </c>
      <c r="L674" s="110"/>
      <c r="N674" s="131"/>
      <c r="Z674" s="110"/>
      <c r="AE674" s="169"/>
      <c r="AI674" s="110"/>
      <c r="AJ674" s="109" t="s">
        <v>27</v>
      </c>
      <c r="AK674" s="109" t="s">
        <v>477</v>
      </c>
      <c r="AL674" s="109">
        <v>3</v>
      </c>
      <c r="AM674" s="170" t="s">
        <v>344</v>
      </c>
      <c r="AN674" s="109" t="s">
        <v>2868</v>
      </c>
      <c r="AO674" s="170" t="s">
        <v>419</v>
      </c>
      <c r="AP674" s="170" t="s">
        <v>945</v>
      </c>
      <c r="AQ674" s="109" t="s">
        <v>23</v>
      </c>
      <c r="AR674" s="109" t="s">
        <v>23</v>
      </c>
      <c r="AS674" s="109" t="s">
        <v>843</v>
      </c>
      <c r="AT674" s="170" t="s">
        <v>2138</v>
      </c>
      <c r="AU674" s="86" t="s">
        <v>494</v>
      </c>
      <c r="AV674" s="109" t="str">
        <f t="shared" si="814"/>
        <v>24</v>
      </c>
      <c r="AW674" s="188" t="str">
        <f t="shared" si="815"/>
        <v>100</v>
      </c>
      <c r="AX674" s="11">
        <v>24</v>
      </c>
      <c r="AY674" s="58" t="s">
        <v>459</v>
      </c>
      <c r="AZ674" s="109" t="str">
        <f>LEFT(AY674,FIND(" ", AY674)-1)</f>
        <v>2</v>
      </c>
      <c r="BA674" s="109" t="str">
        <f>MID(LEFT(AY674,FIND("–",AY674)-1),FIND("(",AY674)+1,LEN(AY674))</f>
        <v>2</v>
      </c>
      <c r="BB674" s="109" t="str">
        <f>MID(LEFT(AY674,FIND(")",AY674)-1),FIND("–",AY674)+1,LEN(AY674))</f>
        <v>2</v>
      </c>
      <c r="BC674" s="109">
        <v>18</v>
      </c>
      <c r="BD674" s="58" t="s">
        <v>2874</v>
      </c>
      <c r="BE674" s="109" t="str">
        <f t="shared" si="819"/>
        <v>49.1</v>
      </c>
      <c r="BF674" s="109" t="str">
        <f t="shared" si="820"/>
        <v>33.5</v>
      </c>
      <c r="BG674" s="109" t="str">
        <f t="shared" si="821"/>
        <v>72.0</v>
      </c>
      <c r="BH674" s="109" t="s">
        <v>22</v>
      </c>
      <c r="BI674" s="110" t="s">
        <v>22</v>
      </c>
      <c r="CD674" s="160"/>
      <c r="CH674" s="160"/>
      <c r="CV674" s="110"/>
      <c r="CZ674" s="110"/>
    </row>
    <row r="675" spans="1:105" s="109" customFormat="1">
      <c r="A675" s="116" t="s">
        <v>2847</v>
      </c>
      <c r="G675" s="212"/>
      <c r="H675" s="213"/>
      <c r="I675" s="116"/>
      <c r="J675" s="213"/>
      <c r="L675" s="175"/>
      <c r="N675" s="131"/>
      <c r="Z675" s="110"/>
      <c r="AE675" s="169"/>
      <c r="AI675" s="110"/>
      <c r="AJ675" s="109" t="s">
        <v>27</v>
      </c>
      <c r="AK675" s="109" t="s">
        <v>105</v>
      </c>
      <c r="AL675" s="109">
        <v>1</v>
      </c>
      <c r="AM675" s="109" t="s">
        <v>55</v>
      </c>
      <c r="AN675" s="170" t="s">
        <v>1254</v>
      </c>
      <c r="AO675" s="170" t="s">
        <v>419</v>
      </c>
      <c r="AP675" s="170" t="s">
        <v>945</v>
      </c>
      <c r="AQ675" s="109" t="s">
        <v>23</v>
      </c>
      <c r="AR675" s="109" t="s">
        <v>23</v>
      </c>
      <c r="AS675" s="109" t="s">
        <v>843</v>
      </c>
      <c r="AT675" s="170" t="s">
        <v>2138</v>
      </c>
      <c r="AU675" s="86" t="s">
        <v>2867</v>
      </c>
      <c r="AV675" s="109" t="str">
        <f t="shared" ref="AV675:AV677" si="822">MID(LEFT(AU675,FIND(" (",AU675)-1),FIND("/",AU675)+1,LEN(AU675))</f>
        <v>12</v>
      </c>
      <c r="AW675" s="188" t="str">
        <f t="shared" ref="AW675:AW677" si="823">MID(LEFT(AU675,FIND("%",AU675)-1),FIND("(",AU675)+1,LEN(AU675))</f>
        <v>0</v>
      </c>
      <c r="AX675" s="11">
        <v>12</v>
      </c>
      <c r="AY675" s="58" t="s">
        <v>2869</v>
      </c>
      <c r="AZ675" s="109" t="str">
        <f t="shared" ref="AZ675" si="824">LEFT(AY675,FIND(" ", AY675)-1)</f>
        <v>7</v>
      </c>
      <c r="BA675" s="109" t="str">
        <f t="shared" ref="BA675" si="825">MID(LEFT(AY675,FIND("–",AY675)-1),FIND("(",AY675)+1,LEN(AY675))</f>
        <v>5</v>
      </c>
      <c r="BB675" s="109" t="str">
        <f t="shared" ref="BB675" si="826">MID(LEFT(AY675,FIND(")",AY675)-1),FIND("–",AY675)+1,LEN(AY675))</f>
        <v>9</v>
      </c>
      <c r="BC675" s="109">
        <v>8</v>
      </c>
      <c r="BD675" s="58" t="s">
        <v>2875</v>
      </c>
      <c r="BE675" s="109" t="str">
        <f t="shared" ref="BE675:BE677" si="827">LEFT(BD675,FIND(" ", BD675)-1)</f>
        <v>7.9</v>
      </c>
      <c r="BF675" s="109" t="str">
        <f t="shared" ref="BF675:BF677" si="828">MID(LEFT(BD675,FIND("–",BD675)-1),FIND("(",BD675)+1,LEN(BD675))</f>
        <v>5.4</v>
      </c>
      <c r="BG675" s="109" t="str">
        <f t="shared" ref="BG675:BG677" si="829">MID(LEFT(BD675,FIND(")",BD675)-1),FIND("–",BD675)+1,LEN(BD675))</f>
        <v>11.4</v>
      </c>
      <c r="BH675" s="109" t="s">
        <v>22</v>
      </c>
      <c r="BI675" s="110" t="s">
        <v>22</v>
      </c>
      <c r="CD675" s="160"/>
      <c r="CH675" s="160"/>
      <c r="CV675" s="110"/>
      <c r="CZ675" s="110"/>
    </row>
    <row r="676" spans="1:105" s="109" customFormat="1">
      <c r="A676" s="116" t="s">
        <v>2847</v>
      </c>
      <c r="L676" s="110"/>
      <c r="N676" s="131"/>
      <c r="Z676" s="110"/>
      <c r="AE676" s="169"/>
      <c r="AI676" s="110"/>
      <c r="AJ676" s="109" t="s">
        <v>27</v>
      </c>
      <c r="AK676" s="109" t="s">
        <v>473</v>
      </c>
      <c r="AL676" s="109">
        <v>2</v>
      </c>
      <c r="AM676" s="109" t="s">
        <v>55</v>
      </c>
      <c r="AN676" s="170" t="s">
        <v>1254</v>
      </c>
      <c r="AO676" s="170" t="s">
        <v>419</v>
      </c>
      <c r="AP676" s="170" t="s">
        <v>945</v>
      </c>
      <c r="AQ676" s="109" t="s">
        <v>23</v>
      </c>
      <c r="AR676" s="109" t="s">
        <v>23</v>
      </c>
      <c r="AS676" s="109" t="s">
        <v>843</v>
      </c>
      <c r="AT676" s="170" t="s">
        <v>2138</v>
      </c>
      <c r="AU676" s="86" t="s">
        <v>2872</v>
      </c>
      <c r="AV676" s="109" t="str">
        <f t="shared" si="822"/>
        <v>23</v>
      </c>
      <c r="AW676" s="188" t="str">
        <f t="shared" si="823"/>
        <v>96</v>
      </c>
      <c r="AX676" s="11">
        <v>24</v>
      </c>
      <c r="AY676" s="58" t="s">
        <v>2870</v>
      </c>
      <c r="AZ676" s="109" t="str">
        <f>LEFT(AY676,FIND(" ", AY676)-1)</f>
        <v>8</v>
      </c>
      <c r="BA676" s="109" t="str">
        <f>MID(LEFT(AY676,FIND("–",AY676)-1),FIND("(",AY676)+1,LEN(AY676))</f>
        <v>6</v>
      </c>
      <c r="BB676" s="109" t="str">
        <f>MID(LEFT(AY676,FIND(")",AY676)-1),FIND("–",AY676)+1,LEN(AY676))</f>
        <v>10</v>
      </c>
      <c r="BC676" s="109">
        <v>15</v>
      </c>
      <c r="BD676" s="58" t="s">
        <v>2876</v>
      </c>
      <c r="BE676" s="109" t="str">
        <f t="shared" si="827"/>
        <v>69.4</v>
      </c>
      <c r="BF676" s="109" t="str">
        <f t="shared" si="828"/>
        <v>53.8</v>
      </c>
      <c r="BG676" s="109" t="str">
        <f t="shared" si="829"/>
        <v>89.6</v>
      </c>
      <c r="BH676" s="109" t="s">
        <v>22</v>
      </c>
      <c r="BI676" s="110" t="s">
        <v>22</v>
      </c>
      <c r="CD676" s="160"/>
      <c r="CH676" s="160"/>
      <c r="CV676" s="110"/>
      <c r="CZ676" s="110"/>
    </row>
    <row r="677" spans="1:105" s="109" customFormat="1">
      <c r="A677" s="116" t="s">
        <v>2847</v>
      </c>
      <c r="L677" s="110"/>
      <c r="N677" s="131"/>
      <c r="Z677" s="110"/>
      <c r="AE677" s="169"/>
      <c r="AI677" s="110"/>
      <c r="AJ677" s="109" t="s">
        <v>27</v>
      </c>
      <c r="AK677" s="109" t="s">
        <v>477</v>
      </c>
      <c r="AL677" s="109">
        <v>3</v>
      </c>
      <c r="AM677" s="109" t="s">
        <v>55</v>
      </c>
      <c r="AN677" s="170" t="s">
        <v>1254</v>
      </c>
      <c r="AO677" s="170" t="s">
        <v>419</v>
      </c>
      <c r="AP677" s="170" t="s">
        <v>945</v>
      </c>
      <c r="AQ677" s="109" t="s">
        <v>23</v>
      </c>
      <c r="AR677" s="109" t="s">
        <v>23</v>
      </c>
      <c r="AS677" s="109" t="s">
        <v>843</v>
      </c>
      <c r="AT677" s="170" t="s">
        <v>2138</v>
      </c>
      <c r="AU677" s="86" t="s">
        <v>1181</v>
      </c>
      <c r="AV677" s="109" t="str">
        <f t="shared" si="822"/>
        <v>24</v>
      </c>
      <c r="AW677" s="188" t="str">
        <f t="shared" si="823"/>
        <v>88</v>
      </c>
      <c r="AX677" s="11">
        <v>24</v>
      </c>
      <c r="AY677" s="58" t="s">
        <v>2871</v>
      </c>
      <c r="AZ677" s="109" t="str">
        <f>LEFT(AY677,FIND(" ", AY677)-1)</f>
        <v>10</v>
      </c>
      <c r="BA677" s="109" t="str">
        <f>MID(LEFT(AY677,FIND("–",AY677)-1),FIND("(",AY677)+1,LEN(AY677))</f>
        <v>8</v>
      </c>
      <c r="BB677" s="109" t="str">
        <f>MID(LEFT(AY677,FIND(")",AY677)-1),FIND("–",AY677)+1,LEN(AY677))</f>
        <v>12</v>
      </c>
      <c r="BC677" s="109">
        <v>18</v>
      </c>
      <c r="BD677" s="58" t="s">
        <v>2877</v>
      </c>
      <c r="BE677" s="109" t="str">
        <f t="shared" si="827"/>
        <v>99.8</v>
      </c>
      <c r="BF677" s="109" t="str">
        <f t="shared" si="828"/>
        <v>61.7</v>
      </c>
      <c r="BG677" s="109" t="str">
        <f t="shared" si="829"/>
        <v>161.4</v>
      </c>
      <c r="BH677" s="109" t="s">
        <v>22</v>
      </c>
      <c r="BI677" s="110" t="s">
        <v>22</v>
      </c>
      <c r="CD677" s="160"/>
      <c r="CH677" s="160"/>
      <c r="CV677" s="110"/>
      <c r="CZ677" s="110"/>
    </row>
    <row r="678" spans="1:105" s="109" customFormat="1">
      <c r="A678" s="116" t="s">
        <v>2847</v>
      </c>
      <c r="G678" s="212"/>
      <c r="H678" s="213"/>
      <c r="I678" s="116"/>
      <c r="J678" s="213"/>
      <c r="L678" s="175"/>
      <c r="N678" s="131"/>
      <c r="Z678" s="110"/>
      <c r="AE678" s="169"/>
      <c r="AI678" s="110"/>
      <c r="AJ678" s="109" t="s">
        <v>60</v>
      </c>
      <c r="AK678" s="109" t="s">
        <v>105</v>
      </c>
      <c r="AL678" s="109">
        <v>1</v>
      </c>
      <c r="AM678" s="170" t="s">
        <v>551</v>
      </c>
      <c r="AN678" s="170" t="s">
        <v>2397</v>
      </c>
      <c r="AO678" s="117" t="s">
        <v>2878</v>
      </c>
      <c r="AP678" s="170" t="s">
        <v>2879</v>
      </c>
      <c r="AQ678" s="109" t="s">
        <v>24</v>
      </c>
      <c r="AR678" s="109" t="s">
        <v>24</v>
      </c>
      <c r="AS678" s="109" t="s">
        <v>486</v>
      </c>
      <c r="AT678" s="109" t="s">
        <v>2888</v>
      </c>
      <c r="AU678" s="86" t="s">
        <v>2867</v>
      </c>
      <c r="AV678" s="109" t="str">
        <f t="shared" ref="AV678:AV680" si="830">MID(LEFT(AU678,FIND(" (",AU678)-1),FIND("/",AU678)+1,LEN(AU678))</f>
        <v>12</v>
      </c>
      <c r="AW678" s="188" t="str">
        <f t="shared" ref="AW678:AW680" si="831">MID(LEFT(AU678,FIND("%",AU678)-1),FIND("(",AU678)+1,LEN(AU678))</f>
        <v>0</v>
      </c>
      <c r="AX678" s="109">
        <v>12</v>
      </c>
      <c r="AY678" s="58" t="s">
        <v>2884</v>
      </c>
      <c r="AZ678" s="109" t="str">
        <f>LEFT(AY678,FIND(" ", AY678)-1)</f>
        <v>1.2</v>
      </c>
      <c r="BA678" s="109" t="str">
        <f>MID(LEFT(AY678,FIND("–",AY678)-1),FIND("(",AY678)+1,LEN(AY678))</f>
        <v>0.4</v>
      </c>
      <c r="BB678" s="109" t="str">
        <f>MID(LEFT(AY678,FIND(")",AY678)-1),FIND("–",AY678)+1,LEN(AY678))</f>
        <v>2.0</v>
      </c>
      <c r="BC678" s="109">
        <v>12</v>
      </c>
      <c r="BD678" s="58" t="s">
        <v>2885</v>
      </c>
      <c r="BE678" s="109" t="str">
        <f t="shared" si="819"/>
        <v>0.9</v>
      </c>
      <c r="BF678" s="109" t="str">
        <f t="shared" si="820"/>
        <v>0.0</v>
      </c>
      <c r="BG678" s="109" t="str">
        <f t="shared" si="821"/>
        <v>1.8</v>
      </c>
      <c r="BH678" s="109">
        <v>100</v>
      </c>
      <c r="BI678" s="110" t="s">
        <v>22</v>
      </c>
      <c r="CD678" s="160"/>
      <c r="CH678" s="160"/>
      <c r="CV678" s="110"/>
      <c r="CZ678" s="110"/>
    </row>
    <row r="679" spans="1:105" s="109" customFormat="1">
      <c r="A679" s="116" t="s">
        <v>2847</v>
      </c>
      <c r="L679" s="110"/>
      <c r="N679" s="131"/>
      <c r="Z679" s="110"/>
      <c r="AE679" s="169"/>
      <c r="AI679" s="110"/>
      <c r="AJ679" s="109" t="s">
        <v>60</v>
      </c>
      <c r="AK679" s="109" t="s">
        <v>473</v>
      </c>
      <c r="AL679" s="109">
        <v>2</v>
      </c>
      <c r="AM679" s="170" t="s">
        <v>551</v>
      </c>
      <c r="AN679" s="170" t="s">
        <v>2397</v>
      </c>
      <c r="AO679" s="117" t="s">
        <v>2878</v>
      </c>
      <c r="AP679" s="170" t="s">
        <v>2879</v>
      </c>
      <c r="AQ679" s="109" t="s">
        <v>24</v>
      </c>
      <c r="AR679" s="109" t="s">
        <v>24</v>
      </c>
      <c r="AS679" s="109" t="s">
        <v>486</v>
      </c>
      <c r="AT679" s="109" t="s">
        <v>22</v>
      </c>
      <c r="AU679" s="86" t="s">
        <v>2880</v>
      </c>
      <c r="AV679" s="109" t="str">
        <f t="shared" si="830"/>
        <v>23</v>
      </c>
      <c r="AW679" s="188" t="str">
        <f t="shared" si="831"/>
        <v>57</v>
      </c>
      <c r="AX679" s="109">
        <v>24</v>
      </c>
      <c r="AY679" s="58" t="s">
        <v>2882</v>
      </c>
      <c r="AZ679" s="109" t="str">
        <f>LEFT(AY679,FIND(" ", AY679)-1)</f>
        <v>1.2</v>
      </c>
      <c r="BA679" s="109" t="str">
        <f>MID(LEFT(AY679,FIND("–",AY679)-1),FIND("(",AY679)+1,LEN(AY679))</f>
        <v>0.5</v>
      </c>
      <c r="BB679" s="109" t="str">
        <f>MID(LEFT(AY679,FIND(")",AY679)-1),FIND("–",AY679)+1,LEN(AY679))</f>
        <v>1.9</v>
      </c>
      <c r="BC679" s="109">
        <v>23</v>
      </c>
      <c r="BD679" s="58" t="s">
        <v>2886</v>
      </c>
      <c r="BE679" s="109" t="str">
        <f t="shared" si="819"/>
        <v>14.8</v>
      </c>
      <c r="BF679" s="109" t="str">
        <f t="shared" si="820"/>
        <v>10.2</v>
      </c>
      <c r="BG679" s="109" t="str">
        <f t="shared" si="821"/>
        <v>19.3</v>
      </c>
      <c r="BH679" s="109">
        <v>100</v>
      </c>
      <c r="BI679" s="110" t="s">
        <v>22</v>
      </c>
      <c r="CD679" s="160"/>
      <c r="CH679" s="160"/>
      <c r="CV679" s="110"/>
      <c r="CZ679" s="110"/>
    </row>
    <row r="680" spans="1:105" s="109" customFormat="1">
      <c r="A680" s="116" t="s">
        <v>2847</v>
      </c>
      <c r="L680" s="110"/>
      <c r="N680" s="131"/>
      <c r="Z680" s="110"/>
      <c r="AE680" s="169"/>
      <c r="AI680" s="110"/>
      <c r="AJ680" s="109" t="s">
        <v>60</v>
      </c>
      <c r="AK680" s="109" t="s">
        <v>477</v>
      </c>
      <c r="AL680" s="109">
        <v>3</v>
      </c>
      <c r="AM680" s="170" t="s">
        <v>551</v>
      </c>
      <c r="AN680" s="170" t="s">
        <v>2397</v>
      </c>
      <c r="AO680" s="117" t="s">
        <v>2878</v>
      </c>
      <c r="AP680" s="170" t="s">
        <v>2412</v>
      </c>
      <c r="AQ680" s="109" t="s">
        <v>24</v>
      </c>
      <c r="AR680" s="109" t="s">
        <v>24</v>
      </c>
      <c r="AS680" s="109" t="s">
        <v>486</v>
      </c>
      <c r="AT680" s="109" t="s">
        <v>22</v>
      </c>
      <c r="AU680" s="86" t="s">
        <v>2881</v>
      </c>
      <c r="AV680" s="109" t="str">
        <f t="shared" si="830"/>
        <v>24</v>
      </c>
      <c r="AW680" s="188" t="str">
        <f t="shared" si="831"/>
        <v>63</v>
      </c>
      <c r="AX680" s="109">
        <v>24</v>
      </c>
      <c r="AY680" s="58" t="s">
        <v>2883</v>
      </c>
      <c r="AZ680" s="109" t="str">
        <f>LEFT(AY680,FIND(" ", AY680)-1)</f>
        <v>0.9</v>
      </c>
      <c r="BA680" s="109" t="str">
        <f>MID(LEFT(AY680,FIND("–",AY680)-1),FIND("(",AY680)+1,LEN(AY680))</f>
        <v>0.1</v>
      </c>
      <c r="BB680" s="109" t="str">
        <f>MID(LEFT(AY680,FIND(")",AY680)-1),FIND("–",AY680)+1,LEN(AY680))</f>
        <v>1.0</v>
      </c>
      <c r="BC680" s="109">
        <v>24</v>
      </c>
      <c r="BD680" s="58" t="s">
        <v>2887</v>
      </c>
      <c r="BE680" s="109" t="str">
        <f t="shared" si="819"/>
        <v>24.3</v>
      </c>
      <c r="BF680" s="109" t="str">
        <f t="shared" si="820"/>
        <v>14.9</v>
      </c>
      <c r="BG680" s="109" t="str">
        <f t="shared" si="821"/>
        <v>33.7</v>
      </c>
      <c r="BH680" s="109">
        <v>100</v>
      </c>
      <c r="BI680" s="110" t="s">
        <v>22</v>
      </c>
      <c r="CD680" s="160"/>
      <c r="CH680" s="160"/>
      <c r="CV680" s="110"/>
      <c r="CZ680" s="110"/>
    </row>
    <row r="682" spans="1:105" s="94" customFormat="1">
      <c r="A682" s="93" t="s">
        <v>2846</v>
      </c>
      <c r="B682" s="94" t="s">
        <v>2848</v>
      </c>
      <c r="C682" s="112" t="s">
        <v>34</v>
      </c>
      <c r="D682" s="94" t="s">
        <v>2853</v>
      </c>
      <c r="E682" s="94" t="s">
        <v>11</v>
      </c>
      <c r="F682" s="94" t="s">
        <v>2312</v>
      </c>
      <c r="G682" s="93" t="s">
        <v>2849</v>
      </c>
      <c r="H682" s="114" t="s">
        <v>2856</v>
      </c>
      <c r="I682" s="93" t="s">
        <v>2852</v>
      </c>
      <c r="J682" s="95" t="s">
        <v>2854</v>
      </c>
      <c r="K682" s="94" t="s">
        <v>2855</v>
      </c>
      <c r="L682" s="96">
        <v>44314</v>
      </c>
      <c r="M682" s="94" t="s">
        <v>2343</v>
      </c>
      <c r="N682" s="126">
        <v>44131</v>
      </c>
      <c r="O682" s="94" t="s">
        <v>24</v>
      </c>
      <c r="P682" s="94" t="s">
        <v>24</v>
      </c>
      <c r="Q682" s="94" t="s">
        <v>236</v>
      </c>
      <c r="R682" s="94" t="s">
        <v>89</v>
      </c>
      <c r="S682" s="94" t="s">
        <v>48</v>
      </c>
      <c r="T682" s="94" t="s">
        <v>23</v>
      </c>
      <c r="U682" s="94" t="s">
        <v>23</v>
      </c>
      <c r="V682" s="94">
        <v>500</v>
      </c>
      <c r="W682" s="94" t="s">
        <v>24</v>
      </c>
      <c r="X682" s="94" t="s">
        <v>369</v>
      </c>
      <c r="Y682" s="97" t="s">
        <v>2858</v>
      </c>
      <c r="Z682" s="98" t="s">
        <v>2859</v>
      </c>
      <c r="AA682" s="94" t="s">
        <v>2860</v>
      </c>
      <c r="AB682" s="94" t="s">
        <v>450</v>
      </c>
      <c r="AC682" s="94" t="s">
        <v>127</v>
      </c>
      <c r="AD682" s="94" t="s">
        <v>2862</v>
      </c>
      <c r="AE682" s="99" t="s">
        <v>2864</v>
      </c>
      <c r="AF682" s="94" t="s">
        <v>137</v>
      </c>
      <c r="AG682" s="94" t="s">
        <v>451</v>
      </c>
      <c r="AH682" s="94" t="s">
        <v>451</v>
      </c>
      <c r="AI682" s="98" t="s">
        <v>22</v>
      </c>
      <c r="AJ682" s="94" t="s">
        <v>27</v>
      </c>
      <c r="AK682" s="94" t="s">
        <v>452</v>
      </c>
      <c r="AL682" s="94">
        <v>1</v>
      </c>
      <c r="AM682" s="94" t="s">
        <v>426</v>
      </c>
      <c r="AN682" s="94" t="s">
        <v>44</v>
      </c>
      <c r="AO682" s="97" t="s">
        <v>78</v>
      </c>
      <c r="AP682" s="97" t="s">
        <v>948</v>
      </c>
      <c r="AQ682" s="94" t="s">
        <v>23</v>
      </c>
      <c r="AR682" s="94" t="s">
        <v>23</v>
      </c>
      <c r="AS682" s="94" t="s">
        <v>843</v>
      </c>
      <c r="AT682" s="97" t="s">
        <v>2138</v>
      </c>
      <c r="AU682" s="100" t="s">
        <v>2892</v>
      </c>
      <c r="AV682" s="94" t="str">
        <f t="shared" ref="AV682" si="832">MID(LEFT(AU682,FIND(" (",AU682)-1),FIND("/",AU682)+1,LEN(AU682))</f>
        <v>48</v>
      </c>
      <c r="AW682" s="101" t="str">
        <f t="shared" ref="AW682" si="833">MID(LEFT(AU682,FIND("%",AU682)-1),FIND("(",AU682)+1,LEN(AU682))</f>
        <v>2</v>
      </c>
      <c r="AX682" s="94">
        <v>50</v>
      </c>
      <c r="AY682" s="102" t="s">
        <v>66</v>
      </c>
      <c r="AZ682" s="94" t="str">
        <f t="shared" ref="AZ682" si="834">LEFT(AY682,FIND(" ", AY682)-1)</f>
        <v>10</v>
      </c>
      <c r="BA682" s="94" t="str">
        <f t="shared" ref="BA682" si="835">MID(LEFT(AY682,FIND("–",AY682)-1),FIND("(",AY682)+1,LEN(AY682))</f>
        <v>10</v>
      </c>
      <c r="BB682" s="94" t="str">
        <f t="shared" ref="BB682" si="836">MID(LEFT(AY682,FIND(")",AY682)-1),FIND("–",AY682)+1,LEN(AY682))</f>
        <v>10</v>
      </c>
      <c r="BC682" s="94">
        <v>48</v>
      </c>
      <c r="BD682" s="102" t="s">
        <v>2908</v>
      </c>
      <c r="BE682" s="94" t="str">
        <f t="shared" ref="BE682" si="837">LEFT(BD682,FIND(" ", BD682)-1)</f>
        <v>10.5</v>
      </c>
      <c r="BF682" s="94" t="str">
        <f t="shared" ref="BF682" si="838">MID(LEFT(BD682,FIND("–",BD682)-1),FIND("(",BD682)+1,LEN(BD682))</f>
        <v>9.5</v>
      </c>
      <c r="BG682" s="94" t="str">
        <f t="shared" ref="BG682" si="839">MID(LEFT(BD682,FIND(")",BD682)-1),FIND("–",BD682)+1,LEN(BD682))</f>
        <v>11.5</v>
      </c>
      <c r="BH682" s="94" t="s">
        <v>22</v>
      </c>
      <c r="BI682" s="98" t="s">
        <v>22</v>
      </c>
      <c r="BJ682" s="94" t="s">
        <v>26</v>
      </c>
      <c r="BK682" s="94" t="s">
        <v>22</v>
      </c>
      <c r="BL682" s="94" t="s">
        <v>22</v>
      </c>
      <c r="BM682" s="94" t="s">
        <v>22</v>
      </c>
      <c r="BN682" s="94" t="s">
        <v>22</v>
      </c>
      <c r="BO682" s="94" t="s">
        <v>22</v>
      </c>
      <c r="BP682" s="94" t="s">
        <v>22</v>
      </c>
      <c r="BQ682" s="94" t="s">
        <v>22</v>
      </c>
      <c r="BR682" s="94" t="s">
        <v>22</v>
      </c>
      <c r="BS682" s="94" t="s">
        <v>22</v>
      </c>
      <c r="BT682" s="94" t="s">
        <v>22</v>
      </c>
      <c r="BU682" s="94" t="s">
        <v>22</v>
      </c>
      <c r="BV682" s="94" t="s">
        <v>22</v>
      </c>
      <c r="BW682" s="94" t="s">
        <v>22</v>
      </c>
      <c r="BX682" s="94" t="s">
        <v>22</v>
      </c>
      <c r="BY682" s="94" t="s">
        <v>22</v>
      </c>
      <c r="BZ682" s="94" t="s">
        <v>22</v>
      </c>
      <c r="CA682" s="94" t="s">
        <v>22</v>
      </c>
      <c r="CB682" s="94" t="s">
        <v>22</v>
      </c>
      <c r="CC682" s="94" t="s">
        <v>22</v>
      </c>
      <c r="CD682" s="103" t="s">
        <v>22</v>
      </c>
      <c r="CE682" s="94" t="s">
        <v>22</v>
      </c>
      <c r="CF682" s="94" t="s">
        <v>22</v>
      </c>
      <c r="CG682" s="94" t="s">
        <v>22</v>
      </c>
      <c r="CH682" s="103" t="s">
        <v>26</v>
      </c>
      <c r="CI682" s="94" t="s">
        <v>22</v>
      </c>
      <c r="CJ682" s="94" t="s">
        <v>22</v>
      </c>
      <c r="CK682" s="94" t="s">
        <v>22</v>
      </c>
      <c r="CL682" s="94" t="s">
        <v>22</v>
      </c>
      <c r="CM682" s="94" t="s">
        <v>22</v>
      </c>
      <c r="CN682" s="94" t="s">
        <v>22</v>
      </c>
      <c r="CO682" s="94" t="s">
        <v>22</v>
      </c>
      <c r="CP682" s="94" t="s">
        <v>22</v>
      </c>
      <c r="CQ682" s="94" t="s">
        <v>22</v>
      </c>
      <c r="CR682" s="94" t="s">
        <v>22</v>
      </c>
      <c r="CS682" s="94" t="s">
        <v>22</v>
      </c>
      <c r="CT682" s="94" t="s">
        <v>22</v>
      </c>
      <c r="CU682" s="94" t="s">
        <v>22</v>
      </c>
      <c r="CV682" s="98" t="s">
        <v>22</v>
      </c>
      <c r="CW682" s="94" t="s">
        <v>2922</v>
      </c>
      <c r="CX682" s="94" t="s">
        <v>22</v>
      </c>
      <c r="CY682" s="94" t="s">
        <v>2930</v>
      </c>
      <c r="CZ682" s="98" t="s">
        <v>1261</v>
      </c>
      <c r="DA682" s="94" t="s">
        <v>68</v>
      </c>
    </row>
    <row r="683" spans="1:105" s="11" customFormat="1">
      <c r="A683" s="173" t="s">
        <v>2846</v>
      </c>
      <c r="G683" s="209"/>
      <c r="H683" s="210"/>
      <c r="I683" s="173"/>
      <c r="J683" s="210"/>
      <c r="L683" s="24"/>
      <c r="N683" s="125"/>
      <c r="Z683" s="25"/>
      <c r="AE683" s="36"/>
      <c r="AI683" s="25"/>
      <c r="AJ683" s="11" t="s">
        <v>27</v>
      </c>
      <c r="AK683" s="11" t="s">
        <v>484</v>
      </c>
      <c r="AL683" s="11">
        <v>2</v>
      </c>
      <c r="AM683" s="11" t="s">
        <v>426</v>
      </c>
      <c r="AN683" s="11" t="s">
        <v>44</v>
      </c>
      <c r="AO683" s="17" t="s">
        <v>78</v>
      </c>
      <c r="AP683" s="17" t="s">
        <v>948</v>
      </c>
      <c r="AQ683" s="11" t="s">
        <v>23</v>
      </c>
      <c r="AR683" s="11" t="s">
        <v>23</v>
      </c>
      <c r="AS683" s="11" t="s">
        <v>843</v>
      </c>
      <c r="AT683" s="17" t="s">
        <v>2138</v>
      </c>
      <c r="AU683" s="86" t="s">
        <v>2893</v>
      </c>
      <c r="AV683" s="11" t="str">
        <f t="shared" ref="AV683:AV699" si="840">MID(LEFT(AU683,FIND(" (",AU683)-1),FIND("/",AU683)+1,LEN(AU683))</f>
        <v>100</v>
      </c>
      <c r="AW683" s="18" t="str">
        <f t="shared" ref="AW683:AW699" si="841">MID(LEFT(AU683,FIND("%",AU683)-1),FIND("(",AU683)+1,LEN(AU683))</f>
        <v>98</v>
      </c>
      <c r="AX683" s="11">
        <v>100</v>
      </c>
      <c r="AY683" s="58" t="s">
        <v>2903</v>
      </c>
      <c r="AZ683" s="11" t="str">
        <f>LEFT(AY683,FIND(" ", AY683)-1)</f>
        <v>10</v>
      </c>
      <c r="BA683" s="11" t="str">
        <f>MID(LEFT(AY683,FIND("–",AY683)-1),FIND("(",AY683)+1,LEN(AY683))</f>
        <v>10</v>
      </c>
      <c r="BB683" s="11" t="str">
        <f>MID(LEFT(AY683,FIND(")",AY683)-1),FIND("–",AY683)+1,LEN(AY683))</f>
        <v>13</v>
      </c>
      <c r="BC683" s="11">
        <v>100</v>
      </c>
      <c r="BD683" s="58" t="s">
        <v>2909</v>
      </c>
      <c r="BE683" s="11" t="str">
        <f>LEFT(BD683,FIND(" ", BD683)-1)</f>
        <v>623.0</v>
      </c>
      <c r="BF683" s="11" t="str">
        <f>MID(LEFT(BD683,FIND("–",BD683)-1),FIND("(",BD683)+1,LEN(BD683))</f>
        <v>511.7</v>
      </c>
      <c r="BG683" s="11" t="str">
        <f>MID(LEFT(BD683,FIND(")",BD683)-1),FIND("–",BD683)+1,LEN(BD683))</f>
        <v>758.6</v>
      </c>
      <c r="BH683" s="11" t="s">
        <v>22</v>
      </c>
      <c r="BI683" s="25" t="s">
        <v>22</v>
      </c>
      <c r="CD683" s="155"/>
      <c r="CH683" s="155"/>
      <c r="CV683" s="25"/>
      <c r="CZ683" s="25"/>
    </row>
    <row r="684" spans="1:105" s="11" customFormat="1">
      <c r="A684" s="173" t="s">
        <v>2846</v>
      </c>
      <c r="L684" s="25"/>
      <c r="N684" s="125"/>
      <c r="Z684" s="25"/>
      <c r="AE684" s="36"/>
      <c r="AI684" s="25"/>
      <c r="AJ684" s="11" t="s">
        <v>27</v>
      </c>
      <c r="AK684" s="11" t="s">
        <v>2889</v>
      </c>
      <c r="AL684" s="11">
        <v>3</v>
      </c>
      <c r="AM684" s="11" t="s">
        <v>426</v>
      </c>
      <c r="AN684" s="11" t="s">
        <v>44</v>
      </c>
      <c r="AO684" s="17" t="s">
        <v>78</v>
      </c>
      <c r="AP684" s="17" t="s">
        <v>948</v>
      </c>
      <c r="AQ684" s="11" t="s">
        <v>23</v>
      </c>
      <c r="AR684" s="11" t="s">
        <v>23</v>
      </c>
      <c r="AS684" s="11" t="s">
        <v>843</v>
      </c>
      <c r="AT684" s="17" t="s">
        <v>2138</v>
      </c>
      <c r="AU684" s="86" t="s">
        <v>2894</v>
      </c>
      <c r="AV684" s="11" t="str">
        <f t="shared" si="840"/>
        <v>97</v>
      </c>
      <c r="AW684" s="18" t="str">
        <f t="shared" si="841"/>
        <v>100</v>
      </c>
      <c r="AX684" s="11">
        <v>100</v>
      </c>
      <c r="AY684" s="58" t="s">
        <v>2568</v>
      </c>
      <c r="AZ684" s="11" t="str">
        <f>LEFT(AY684,FIND(" ", AY684)-1)</f>
        <v>10</v>
      </c>
      <c r="BA684" s="11" t="str">
        <f>MID(LEFT(AY684,FIND("–",AY684)-1),FIND("(",AY684)+1,LEN(AY684))</f>
        <v>10</v>
      </c>
      <c r="BB684" s="11" t="str">
        <f>MID(LEFT(AY684,FIND(")",AY684)-1),FIND("–",AY684)+1,LEN(AY684))</f>
        <v>12</v>
      </c>
      <c r="BC684" s="11">
        <v>97</v>
      </c>
      <c r="BD684" s="58" t="s">
        <v>2910</v>
      </c>
      <c r="BE684" s="11" t="str">
        <f>LEFT(BD684,FIND(" ", BD684)-1)</f>
        <v>686.4</v>
      </c>
      <c r="BF684" s="11" t="str">
        <f>MID(LEFT(BD684,FIND("–",BD684)-1),FIND("(",BD684)+1,LEN(BD684))</f>
        <v>574.2</v>
      </c>
      <c r="BG684" s="11" t="str">
        <f>MID(LEFT(BD684,FIND(")",BD684)-1),FIND("–",BD684)+1,LEN(BD684))</f>
        <v>820.1</v>
      </c>
      <c r="BH684" s="11" t="s">
        <v>22</v>
      </c>
      <c r="BI684" s="25" t="s">
        <v>22</v>
      </c>
      <c r="CD684" s="155"/>
      <c r="CH684" s="155"/>
      <c r="CV684" s="25"/>
      <c r="CZ684" s="25"/>
    </row>
    <row r="685" spans="1:105" s="11" customFormat="1">
      <c r="A685" s="173" t="s">
        <v>2846</v>
      </c>
      <c r="G685" s="209"/>
      <c r="H685" s="210"/>
      <c r="I685" s="173"/>
      <c r="J685" s="210"/>
      <c r="L685" s="24"/>
      <c r="N685" s="125"/>
      <c r="Z685" s="25"/>
      <c r="AE685" s="36"/>
      <c r="AI685" s="25"/>
      <c r="AJ685" s="11" t="s">
        <v>27</v>
      </c>
      <c r="AK685" s="11" t="s">
        <v>455</v>
      </c>
      <c r="AL685" s="11">
        <v>4</v>
      </c>
      <c r="AM685" s="11" t="s">
        <v>426</v>
      </c>
      <c r="AN685" s="11" t="s">
        <v>44</v>
      </c>
      <c r="AO685" s="17" t="s">
        <v>78</v>
      </c>
      <c r="AP685" s="17" t="s">
        <v>948</v>
      </c>
      <c r="AQ685" s="11" t="s">
        <v>23</v>
      </c>
      <c r="AR685" s="11" t="s">
        <v>23</v>
      </c>
      <c r="AS685" s="11" t="s">
        <v>843</v>
      </c>
      <c r="AT685" s="17" t="s">
        <v>2138</v>
      </c>
      <c r="AU685" s="86" t="s">
        <v>2895</v>
      </c>
      <c r="AV685" s="11" t="str">
        <f t="shared" si="840"/>
        <v>49</v>
      </c>
      <c r="AW685" s="18" t="str">
        <f t="shared" si="841"/>
        <v>0</v>
      </c>
      <c r="AX685" s="11">
        <v>50</v>
      </c>
      <c r="AY685" s="58" t="s">
        <v>2904</v>
      </c>
      <c r="AZ685" s="11" t="str">
        <f t="shared" ref="AZ685" si="842">LEFT(AY685,FIND(" ", AY685)-1)</f>
        <v>10</v>
      </c>
      <c r="BA685" s="11" t="str">
        <f t="shared" ref="BA685" si="843">MID(LEFT(AY685,FIND("–",AY685)-1),FIND("(",AY685)+1,LEN(AY685))</f>
        <v>10</v>
      </c>
      <c r="BB685" s="11" t="str">
        <f t="shared" ref="BB685" si="844">MID(LEFT(AY685,FIND(")",AY685)-1),FIND("–",AY685)+1,LEN(AY685))</f>
        <v>11</v>
      </c>
      <c r="BC685" s="11">
        <v>49</v>
      </c>
      <c r="BD685" s="58" t="s">
        <v>2911</v>
      </c>
      <c r="BE685" s="11" t="str">
        <f t="shared" ref="BE685" si="845">LEFT(BD685,FIND(" ", BD685)-1)</f>
        <v>10.3</v>
      </c>
      <c r="BF685" s="11" t="str">
        <f t="shared" ref="BF685" si="846">MID(LEFT(BD685,FIND("–",BD685)-1),FIND("(",BD685)+1,LEN(BD685))</f>
        <v>9.7</v>
      </c>
      <c r="BG685" s="11" t="str">
        <f t="shared" ref="BG685" si="847">MID(LEFT(BD685,FIND(")",BD685)-1),FIND("–",BD685)+1,LEN(BD685))</f>
        <v>10.8</v>
      </c>
      <c r="BH685" s="11" t="s">
        <v>22</v>
      </c>
      <c r="BI685" s="25" t="s">
        <v>22</v>
      </c>
      <c r="CD685" s="155"/>
      <c r="CH685" s="155"/>
      <c r="CV685" s="25"/>
      <c r="CZ685" s="25"/>
    </row>
    <row r="686" spans="1:105" s="11" customFormat="1">
      <c r="A686" s="173" t="s">
        <v>2846</v>
      </c>
      <c r="L686" s="25"/>
      <c r="N686" s="125"/>
      <c r="Z686" s="25"/>
      <c r="AE686" s="36"/>
      <c r="AI686" s="25"/>
      <c r="AJ686" s="11" t="s">
        <v>27</v>
      </c>
      <c r="AK686" s="11" t="s">
        <v>2890</v>
      </c>
      <c r="AL686" s="11">
        <v>5</v>
      </c>
      <c r="AM686" s="11" t="s">
        <v>426</v>
      </c>
      <c r="AN686" s="11" t="s">
        <v>44</v>
      </c>
      <c r="AO686" s="17" t="s">
        <v>78</v>
      </c>
      <c r="AP686" s="17" t="s">
        <v>948</v>
      </c>
      <c r="AQ686" s="11" t="s">
        <v>23</v>
      </c>
      <c r="AR686" s="11" t="s">
        <v>23</v>
      </c>
      <c r="AS686" s="11" t="s">
        <v>843</v>
      </c>
      <c r="AT686" s="17" t="s">
        <v>2138</v>
      </c>
      <c r="AU686" s="86" t="s">
        <v>1994</v>
      </c>
      <c r="AV686" s="11" t="str">
        <f t="shared" si="840"/>
        <v>98</v>
      </c>
      <c r="AW686" s="18" t="str">
        <f t="shared" si="841"/>
        <v>98</v>
      </c>
      <c r="AX686" s="11">
        <v>100</v>
      </c>
      <c r="AY686" s="58" t="s">
        <v>2568</v>
      </c>
      <c r="AZ686" s="11" t="str">
        <f>LEFT(AY686,FIND(" ", AY686)-1)</f>
        <v>10</v>
      </c>
      <c r="BA686" s="11" t="str">
        <f>MID(LEFT(AY686,FIND("–",AY686)-1),FIND("(",AY686)+1,LEN(AY686))</f>
        <v>10</v>
      </c>
      <c r="BB686" s="11" t="str">
        <f>MID(LEFT(AY686,FIND(")",AY686)-1),FIND("–",AY686)+1,LEN(AY686))</f>
        <v>12</v>
      </c>
      <c r="BC686" s="11">
        <v>98</v>
      </c>
      <c r="BD686" s="58" t="s">
        <v>2931</v>
      </c>
      <c r="BE686" s="11" t="str">
        <f>LEFT(BD686,FIND(" ", BD686)-1)</f>
        <v>1,594.0</v>
      </c>
      <c r="BF686" s="11" t="str">
        <f>MID(LEFT(BD686,FIND("–",BD686)-1),FIND("(",BD686)+1,LEN(BD686))</f>
        <v>1,334.4</v>
      </c>
      <c r="BG686" s="11" t="str">
        <f>MID(LEFT(BD686,FIND(")",BD686)-1),FIND("–",BD686)+1,LEN(BD686))</f>
        <v>1,904.1</v>
      </c>
      <c r="BH686" s="11" t="s">
        <v>22</v>
      </c>
      <c r="BI686" s="25" t="s">
        <v>22</v>
      </c>
      <c r="CD686" s="155"/>
      <c r="CH686" s="155"/>
      <c r="CV686" s="25"/>
      <c r="CZ686" s="25"/>
    </row>
    <row r="687" spans="1:105" s="11" customFormat="1">
      <c r="A687" s="173" t="s">
        <v>2846</v>
      </c>
      <c r="L687" s="25"/>
      <c r="N687" s="125"/>
      <c r="Z687" s="25"/>
      <c r="AE687" s="36"/>
      <c r="AI687" s="25"/>
      <c r="AJ687" s="11" t="s">
        <v>27</v>
      </c>
      <c r="AK687" s="11" t="s">
        <v>2891</v>
      </c>
      <c r="AL687" s="11">
        <v>6</v>
      </c>
      <c r="AM687" s="11" t="s">
        <v>426</v>
      </c>
      <c r="AN687" s="11" t="s">
        <v>44</v>
      </c>
      <c r="AO687" s="17" t="s">
        <v>78</v>
      </c>
      <c r="AP687" s="17" t="s">
        <v>948</v>
      </c>
      <c r="AQ687" s="11" t="s">
        <v>23</v>
      </c>
      <c r="AR687" s="11" t="s">
        <v>23</v>
      </c>
      <c r="AS687" s="11" t="s">
        <v>843</v>
      </c>
      <c r="AT687" s="17" t="s">
        <v>2138</v>
      </c>
      <c r="AU687" s="86" t="s">
        <v>2896</v>
      </c>
      <c r="AV687" s="11" t="str">
        <f t="shared" si="840"/>
        <v>99</v>
      </c>
      <c r="AW687" s="18" t="str">
        <f t="shared" si="841"/>
        <v>100</v>
      </c>
      <c r="AX687" s="11">
        <v>100</v>
      </c>
      <c r="AY687" s="58" t="s">
        <v>2904</v>
      </c>
      <c r="AZ687" s="11" t="str">
        <f>LEFT(AY687,FIND(" ", AY687)-1)</f>
        <v>10</v>
      </c>
      <c r="BA687" s="11" t="str">
        <f>MID(LEFT(AY687,FIND("–",AY687)-1),FIND("(",AY687)+1,LEN(AY687))</f>
        <v>10</v>
      </c>
      <c r="BB687" s="11" t="str">
        <f>MID(LEFT(AY687,FIND(")",AY687)-1),FIND("–",AY687)+1,LEN(AY687))</f>
        <v>11</v>
      </c>
      <c r="BC687" s="11">
        <v>99</v>
      </c>
      <c r="BD687" s="58" t="s">
        <v>2932</v>
      </c>
      <c r="BE687" s="11" t="str">
        <f>LEFT(BD687,FIND(" ", BD687)-1)</f>
        <v>1,496.8</v>
      </c>
      <c r="BF687" s="11" t="str">
        <f>MID(LEFT(BD687,FIND("–",BD687)-1),FIND("(",BD687)+1,LEN(BD687))</f>
        <v>1,255.9</v>
      </c>
      <c r="BG687" s="11" t="str">
        <f>MID(LEFT(BD687,FIND(")",BD687)-1),FIND("–",BD687)+1,LEN(BD687))</f>
        <v>1,783.9</v>
      </c>
      <c r="BH687" s="11" t="s">
        <v>22</v>
      </c>
      <c r="BI687" s="25" t="s">
        <v>22</v>
      </c>
      <c r="CD687" s="155"/>
      <c r="CH687" s="155"/>
      <c r="CV687" s="25"/>
      <c r="CZ687" s="25"/>
    </row>
    <row r="688" spans="1:105" s="11" customFormat="1">
      <c r="A688" s="173" t="s">
        <v>2846</v>
      </c>
      <c r="L688" s="25"/>
      <c r="N688" s="125"/>
      <c r="Z688" s="25"/>
      <c r="AE688" s="36"/>
      <c r="AI688" s="25"/>
      <c r="AJ688" s="109" t="s">
        <v>27</v>
      </c>
      <c r="AK688" s="11" t="s">
        <v>452</v>
      </c>
      <c r="AL688" s="11">
        <v>1</v>
      </c>
      <c r="AM688" s="170" t="s">
        <v>344</v>
      </c>
      <c r="AN688" s="109" t="s">
        <v>2868</v>
      </c>
      <c r="AO688" s="170" t="s">
        <v>419</v>
      </c>
      <c r="AP688" s="170" t="s">
        <v>945</v>
      </c>
      <c r="AQ688" s="109" t="s">
        <v>23</v>
      </c>
      <c r="AR688" s="109" t="s">
        <v>23</v>
      </c>
      <c r="AS688" s="109" t="s">
        <v>843</v>
      </c>
      <c r="AT688" s="170" t="s">
        <v>2138</v>
      </c>
      <c r="AU688" s="86" t="s">
        <v>2895</v>
      </c>
      <c r="AV688" s="11" t="str">
        <f t="shared" si="840"/>
        <v>49</v>
      </c>
      <c r="AW688" s="18" t="str">
        <f t="shared" si="841"/>
        <v>0</v>
      </c>
      <c r="AX688" s="11">
        <v>50</v>
      </c>
      <c r="AY688" s="58" t="s">
        <v>459</v>
      </c>
      <c r="AZ688" s="109" t="str">
        <f t="shared" ref="AZ688" si="848">LEFT(AY688,FIND(" ", AY688)-1)</f>
        <v>2</v>
      </c>
      <c r="BA688" s="109" t="str">
        <f t="shared" ref="BA688" si="849">MID(LEFT(AY688,FIND("–",AY688)-1),FIND("(",AY688)+1,LEN(AY688))</f>
        <v>2</v>
      </c>
      <c r="BB688" s="109" t="str">
        <f t="shared" ref="BB688" si="850">MID(LEFT(AY688,FIND(")",AY688)-1),FIND("–",AY688)+1,LEN(AY688))</f>
        <v>2</v>
      </c>
      <c r="BC688" s="11">
        <v>48</v>
      </c>
      <c r="BD688" s="58" t="s">
        <v>901</v>
      </c>
      <c r="BE688" s="109" t="str">
        <f t="shared" ref="BE688:BE690" si="851">LEFT(BD688,FIND(" ", BD688)-1)</f>
        <v>2.0</v>
      </c>
      <c r="BF688" s="109" t="str">
        <f t="shared" ref="BF688:BF690" si="852">MID(LEFT(BD688,FIND("–",BD688)-1),FIND("(",BD688)+1,LEN(BD688))</f>
        <v>2.0</v>
      </c>
      <c r="BG688" s="109" t="str">
        <f t="shared" ref="BG688:BG690" si="853">MID(LEFT(BD688,FIND(")",BD688)-1),FIND("–",BD688)+1,LEN(BD688))</f>
        <v>2.0</v>
      </c>
      <c r="BH688" s="109" t="s">
        <v>22</v>
      </c>
      <c r="BI688" s="110" t="s">
        <v>22</v>
      </c>
      <c r="CD688" s="155"/>
      <c r="CH688" s="155"/>
      <c r="CV688" s="25"/>
      <c r="CZ688" s="25"/>
    </row>
    <row r="689" spans="1:105" s="11" customFormat="1">
      <c r="A689" s="173" t="s">
        <v>2846</v>
      </c>
      <c r="G689" s="209"/>
      <c r="H689" s="210"/>
      <c r="I689" s="173"/>
      <c r="J689" s="210"/>
      <c r="L689" s="24"/>
      <c r="N689" s="125"/>
      <c r="Z689" s="25"/>
      <c r="AE689" s="36"/>
      <c r="AI689" s="25"/>
      <c r="AJ689" s="109" t="s">
        <v>27</v>
      </c>
      <c r="AK689" s="11" t="s">
        <v>484</v>
      </c>
      <c r="AL689" s="11">
        <v>2</v>
      </c>
      <c r="AM689" s="170" t="s">
        <v>344</v>
      </c>
      <c r="AN689" s="109" t="s">
        <v>2868</v>
      </c>
      <c r="AO689" s="170" t="s">
        <v>419</v>
      </c>
      <c r="AP689" s="170" t="s">
        <v>945</v>
      </c>
      <c r="AQ689" s="109" t="s">
        <v>23</v>
      </c>
      <c r="AR689" s="109" t="s">
        <v>23</v>
      </c>
      <c r="AS689" s="109" t="s">
        <v>843</v>
      </c>
      <c r="AT689" s="170" t="s">
        <v>2138</v>
      </c>
      <c r="AU689" s="86" t="s">
        <v>2893</v>
      </c>
      <c r="AV689" s="11" t="str">
        <f t="shared" si="840"/>
        <v>100</v>
      </c>
      <c r="AW689" s="18" t="str">
        <f t="shared" si="841"/>
        <v>98</v>
      </c>
      <c r="AX689" s="11">
        <v>100</v>
      </c>
      <c r="AY689" s="58" t="s">
        <v>459</v>
      </c>
      <c r="AZ689" s="109" t="str">
        <f>LEFT(AY689,FIND(" ", AY689)-1)</f>
        <v>2</v>
      </c>
      <c r="BA689" s="109" t="str">
        <f>MID(LEFT(AY689,FIND("–",AY689)-1),FIND("(",AY689)+1,LEN(AY689))</f>
        <v>2</v>
      </c>
      <c r="BB689" s="109" t="str">
        <f>MID(LEFT(AY689,FIND(")",AY689)-1),FIND("–",AY689)+1,LEN(AY689))</f>
        <v>2</v>
      </c>
      <c r="BC689" s="11">
        <v>100</v>
      </c>
      <c r="BD689" s="58" t="s">
        <v>2912</v>
      </c>
      <c r="BE689" s="109" t="str">
        <f t="shared" si="851"/>
        <v>37.2</v>
      </c>
      <c r="BF689" s="109" t="str">
        <f t="shared" si="852"/>
        <v>29.5</v>
      </c>
      <c r="BG689" s="109" t="str">
        <f t="shared" si="853"/>
        <v>46.9</v>
      </c>
      <c r="BH689" s="109" t="s">
        <v>22</v>
      </c>
      <c r="BI689" s="110" t="s">
        <v>22</v>
      </c>
      <c r="CD689" s="155"/>
      <c r="CH689" s="155"/>
      <c r="CV689" s="25"/>
      <c r="CZ689" s="25"/>
    </row>
    <row r="690" spans="1:105" s="11" customFormat="1">
      <c r="A690" s="173" t="s">
        <v>2846</v>
      </c>
      <c r="L690" s="25"/>
      <c r="N690" s="125"/>
      <c r="Z690" s="25"/>
      <c r="AE690" s="36"/>
      <c r="AI690" s="25"/>
      <c r="AJ690" s="109" t="s">
        <v>27</v>
      </c>
      <c r="AK690" s="11" t="s">
        <v>2889</v>
      </c>
      <c r="AL690" s="11">
        <v>3</v>
      </c>
      <c r="AM690" s="170" t="s">
        <v>344</v>
      </c>
      <c r="AN690" s="109" t="s">
        <v>2868</v>
      </c>
      <c r="AO690" s="170" t="s">
        <v>419</v>
      </c>
      <c r="AP690" s="170" t="s">
        <v>945</v>
      </c>
      <c r="AQ690" s="109" t="s">
        <v>23</v>
      </c>
      <c r="AR690" s="109" t="s">
        <v>23</v>
      </c>
      <c r="AS690" s="109" t="s">
        <v>843</v>
      </c>
      <c r="AT690" s="170" t="s">
        <v>2138</v>
      </c>
      <c r="AU690" s="86" t="s">
        <v>2898</v>
      </c>
      <c r="AV690" s="11" t="str">
        <f t="shared" si="840"/>
        <v>97</v>
      </c>
      <c r="AW690" s="18" t="str">
        <f t="shared" si="841"/>
        <v>99</v>
      </c>
      <c r="AX690" s="11">
        <v>100</v>
      </c>
      <c r="AY690" s="58" t="s">
        <v>459</v>
      </c>
      <c r="AZ690" s="109" t="str">
        <f>LEFT(AY690,FIND(" ", AY690)-1)</f>
        <v>2</v>
      </c>
      <c r="BA690" s="109" t="str">
        <f>MID(LEFT(AY690,FIND("–",AY690)-1),FIND("(",AY690)+1,LEN(AY690))</f>
        <v>2</v>
      </c>
      <c r="BB690" s="109" t="str">
        <f>MID(LEFT(AY690,FIND(")",AY690)-1),FIND("–",AY690)+1,LEN(AY690))</f>
        <v>2</v>
      </c>
      <c r="BC690" s="11">
        <v>97</v>
      </c>
      <c r="BD690" s="58" t="s">
        <v>2913</v>
      </c>
      <c r="BE690" s="109" t="str">
        <f t="shared" si="851"/>
        <v>44.5</v>
      </c>
      <c r="BF690" s="109" t="str">
        <f t="shared" si="852"/>
        <v>35.5</v>
      </c>
      <c r="BG690" s="109" t="str">
        <f t="shared" si="853"/>
        <v>55.7</v>
      </c>
      <c r="BH690" s="109" t="s">
        <v>22</v>
      </c>
      <c r="BI690" s="110" t="s">
        <v>22</v>
      </c>
      <c r="CD690" s="155"/>
      <c r="CH690" s="155"/>
      <c r="CV690" s="25"/>
      <c r="CZ690" s="25"/>
    </row>
    <row r="691" spans="1:105" s="11" customFormat="1">
      <c r="A691" s="173" t="s">
        <v>2846</v>
      </c>
      <c r="L691" s="25"/>
      <c r="N691" s="125"/>
      <c r="Z691" s="25"/>
      <c r="AE691" s="36"/>
      <c r="AI691" s="25"/>
      <c r="AJ691" s="109" t="s">
        <v>27</v>
      </c>
      <c r="AK691" s="11" t="s">
        <v>455</v>
      </c>
      <c r="AL691" s="11">
        <v>4</v>
      </c>
      <c r="AM691" s="170" t="s">
        <v>344</v>
      </c>
      <c r="AN691" s="109" t="s">
        <v>2868</v>
      </c>
      <c r="AO691" s="170" t="s">
        <v>419</v>
      </c>
      <c r="AP691" s="170" t="s">
        <v>945</v>
      </c>
      <c r="AQ691" s="109" t="s">
        <v>23</v>
      </c>
      <c r="AR691" s="109" t="s">
        <v>23</v>
      </c>
      <c r="AS691" s="109" t="s">
        <v>843</v>
      </c>
      <c r="AT691" s="170" t="s">
        <v>2138</v>
      </c>
      <c r="AU691" s="86" t="s">
        <v>2895</v>
      </c>
      <c r="AV691" s="11" t="str">
        <f t="shared" si="840"/>
        <v>49</v>
      </c>
      <c r="AW691" s="18" t="str">
        <f t="shared" si="841"/>
        <v>0</v>
      </c>
      <c r="AX691" s="11">
        <v>50</v>
      </c>
      <c r="AY691" s="58" t="s">
        <v>459</v>
      </c>
      <c r="AZ691" s="109" t="str">
        <f t="shared" ref="AZ691" si="854">LEFT(AY691,FIND(" ", AY691)-1)</f>
        <v>2</v>
      </c>
      <c r="BA691" s="109" t="str">
        <f t="shared" ref="BA691" si="855">MID(LEFT(AY691,FIND("–",AY691)-1),FIND("(",AY691)+1,LEN(AY691))</f>
        <v>2</v>
      </c>
      <c r="BB691" s="109" t="str">
        <f t="shared" ref="BB691" si="856">MID(LEFT(AY691,FIND(")",AY691)-1),FIND("–",AY691)+1,LEN(AY691))</f>
        <v>2</v>
      </c>
      <c r="BC691" s="11">
        <v>49</v>
      </c>
      <c r="BD691" s="58" t="s">
        <v>901</v>
      </c>
      <c r="BE691" s="109" t="str">
        <f t="shared" ref="BE691:BE699" si="857">LEFT(BD691,FIND(" ", BD691)-1)</f>
        <v>2.0</v>
      </c>
      <c r="BF691" s="109" t="str">
        <f t="shared" ref="BF691:BF699" si="858">MID(LEFT(BD691,FIND("–",BD691)-1),FIND("(",BD691)+1,LEN(BD691))</f>
        <v>2.0</v>
      </c>
      <c r="BG691" s="109" t="str">
        <f t="shared" ref="BG691:BG699" si="859">MID(LEFT(BD691,FIND(")",BD691)-1),FIND("–",BD691)+1,LEN(BD691))</f>
        <v>2.0</v>
      </c>
      <c r="BH691" s="109" t="s">
        <v>22</v>
      </c>
      <c r="BI691" s="110" t="s">
        <v>22</v>
      </c>
      <c r="CD691" s="155"/>
      <c r="CH691" s="155"/>
      <c r="CV691" s="25"/>
      <c r="CZ691" s="25"/>
    </row>
    <row r="692" spans="1:105" s="11" customFormat="1">
      <c r="A692" s="173" t="s">
        <v>2846</v>
      </c>
      <c r="G692" s="209"/>
      <c r="H692" s="210"/>
      <c r="I692" s="173"/>
      <c r="J692" s="210"/>
      <c r="L692" s="24"/>
      <c r="N692" s="125"/>
      <c r="Z692" s="25"/>
      <c r="AE692" s="36"/>
      <c r="AI692" s="25"/>
      <c r="AJ692" s="109" t="s">
        <v>27</v>
      </c>
      <c r="AK692" s="11" t="s">
        <v>2890</v>
      </c>
      <c r="AL692" s="11">
        <v>5</v>
      </c>
      <c r="AM692" s="170" t="s">
        <v>344</v>
      </c>
      <c r="AN692" s="109" t="s">
        <v>2868</v>
      </c>
      <c r="AO692" s="170" t="s">
        <v>419</v>
      </c>
      <c r="AP692" s="170" t="s">
        <v>945</v>
      </c>
      <c r="AQ692" s="109" t="s">
        <v>23</v>
      </c>
      <c r="AR692" s="109" t="s">
        <v>23</v>
      </c>
      <c r="AS692" s="109" t="s">
        <v>843</v>
      </c>
      <c r="AT692" s="170" t="s">
        <v>2138</v>
      </c>
      <c r="AU692" s="86" t="s">
        <v>1995</v>
      </c>
      <c r="AV692" s="11" t="str">
        <f t="shared" si="840"/>
        <v>98</v>
      </c>
      <c r="AW692" s="18" t="str">
        <f t="shared" si="841"/>
        <v>99</v>
      </c>
      <c r="AX692" s="11">
        <v>100</v>
      </c>
      <c r="AY692" s="58" t="s">
        <v>459</v>
      </c>
      <c r="AZ692" s="109" t="str">
        <f>LEFT(AY692,FIND(" ", AY692)-1)</f>
        <v>2</v>
      </c>
      <c r="BA692" s="109" t="str">
        <f>MID(LEFT(AY692,FIND("–",AY692)-1),FIND("(",AY692)+1,LEN(AY692))</f>
        <v>2</v>
      </c>
      <c r="BB692" s="109" t="str">
        <f>MID(LEFT(AY692,FIND(")",AY692)-1),FIND("–",AY692)+1,LEN(AY692))</f>
        <v>2</v>
      </c>
      <c r="BC692" s="11">
        <v>98</v>
      </c>
      <c r="BD692" s="58" t="s">
        <v>2914</v>
      </c>
      <c r="BE692" s="109" t="str">
        <f t="shared" si="857"/>
        <v>131.7</v>
      </c>
      <c r="BF692" s="109" t="str">
        <f t="shared" si="858"/>
        <v>109.3</v>
      </c>
      <c r="BG692" s="109" t="str">
        <f t="shared" si="859"/>
        <v>158.6</v>
      </c>
      <c r="BH692" s="109" t="s">
        <v>22</v>
      </c>
      <c r="BI692" s="110" t="s">
        <v>22</v>
      </c>
      <c r="CD692" s="155"/>
      <c r="CH692" s="155"/>
      <c r="CV692" s="25"/>
      <c r="CZ692" s="25"/>
    </row>
    <row r="693" spans="1:105" s="11" customFormat="1">
      <c r="A693" s="173" t="s">
        <v>2846</v>
      </c>
      <c r="L693" s="25"/>
      <c r="N693" s="125"/>
      <c r="Z693" s="25"/>
      <c r="AE693" s="36"/>
      <c r="AI693" s="25"/>
      <c r="AJ693" s="109" t="s">
        <v>27</v>
      </c>
      <c r="AK693" s="11" t="s">
        <v>2891</v>
      </c>
      <c r="AL693" s="11">
        <v>6</v>
      </c>
      <c r="AM693" s="170" t="s">
        <v>344</v>
      </c>
      <c r="AN693" s="109" t="s">
        <v>2868</v>
      </c>
      <c r="AO693" s="170" t="s">
        <v>419</v>
      </c>
      <c r="AP693" s="170" t="s">
        <v>945</v>
      </c>
      <c r="AQ693" s="109" t="s">
        <v>23</v>
      </c>
      <c r="AR693" s="109" t="s">
        <v>23</v>
      </c>
      <c r="AS693" s="109" t="s">
        <v>843</v>
      </c>
      <c r="AT693" s="170" t="s">
        <v>2138</v>
      </c>
      <c r="AU693" s="86" t="s">
        <v>2896</v>
      </c>
      <c r="AV693" s="11" t="str">
        <f t="shared" si="840"/>
        <v>99</v>
      </c>
      <c r="AW693" s="18" t="str">
        <f t="shared" si="841"/>
        <v>100</v>
      </c>
      <c r="AX693" s="11">
        <v>100</v>
      </c>
      <c r="AY693" s="58" t="s">
        <v>459</v>
      </c>
      <c r="AZ693" s="109" t="str">
        <f>LEFT(AY693,FIND(" ", AY693)-1)</f>
        <v>2</v>
      </c>
      <c r="BA693" s="109" t="str">
        <f>MID(LEFT(AY693,FIND("–",AY693)-1),FIND("(",AY693)+1,LEN(AY693))</f>
        <v>2</v>
      </c>
      <c r="BB693" s="109" t="str">
        <f>MID(LEFT(AY693,FIND(")",AY693)-1),FIND("–",AY693)+1,LEN(AY693))</f>
        <v>2</v>
      </c>
      <c r="BC693" s="11">
        <v>99</v>
      </c>
      <c r="BD693" s="58" t="s">
        <v>2915</v>
      </c>
      <c r="BE693" s="109" t="str">
        <f t="shared" si="857"/>
        <v>110.7</v>
      </c>
      <c r="BF693" s="109" t="str">
        <f t="shared" si="858"/>
        <v>94.7</v>
      </c>
      <c r="BG693" s="109" t="str">
        <f t="shared" si="859"/>
        <v>129.4</v>
      </c>
      <c r="BH693" s="109" t="s">
        <v>22</v>
      </c>
      <c r="BI693" s="110" t="s">
        <v>22</v>
      </c>
      <c r="CD693" s="155"/>
      <c r="CH693" s="155"/>
      <c r="CV693" s="25"/>
      <c r="CZ693" s="25"/>
    </row>
    <row r="694" spans="1:105" s="11" customFormat="1">
      <c r="A694" s="173" t="s">
        <v>2846</v>
      </c>
      <c r="L694" s="25"/>
      <c r="N694" s="125"/>
      <c r="Z694" s="25"/>
      <c r="AE694" s="36"/>
      <c r="AI694" s="25"/>
      <c r="AJ694" s="109" t="s">
        <v>27</v>
      </c>
      <c r="AK694" s="11" t="s">
        <v>452</v>
      </c>
      <c r="AL694" s="11">
        <v>1</v>
      </c>
      <c r="AM694" s="109" t="s">
        <v>55</v>
      </c>
      <c r="AN694" s="170" t="s">
        <v>1254</v>
      </c>
      <c r="AO694" s="170" t="s">
        <v>419</v>
      </c>
      <c r="AP694" s="170" t="s">
        <v>945</v>
      </c>
      <c r="AQ694" s="109" t="s">
        <v>23</v>
      </c>
      <c r="AR694" s="109" t="s">
        <v>23</v>
      </c>
      <c r="AS694" s="109" t="s">
        <v>843</v>
      </c>
      <c r="AT694" s="170" t="s">
        <v>2138</v>
      </c>
      <c r="AU694" s="86" t="s">
        <v>2897</v>
      </c>
      <c r="AV694" s="11" t="str">
        <f t="shared" si="840"/>
        <v>48</v>
      </c>
      <c r="AW694" s="18" t="str">
        <f t="shared" si="841"/>
        <v>0</v>
      </c>
      <c r="AX694" s="11">
        <v>50</v>
      </c>
      <c r="AY694" s="58" t="s">
        <v>2161</v>
      </c>
      <c r="AZ694" s="109" t="str">
        <f t="shared" ref="AZ694" si="860">LEFT(AY694,FIND(" ", AY694)-1)</f>
        <v>7</v>
      </c>
      <c r="BA694" s="109" t="str">
        <f t="shared" ref="BA694" si="861">MID(LEFT(AY694,FIND("–",AY694)-1),FIND("(",AY694)+1,LEN(AY694))</f>
        <v>6</v>
      </c>
      <c r="BB694" s="109" t="str">
        <f t="shared" ref="BB694" si="862">MID(LEFT(AY694,FIND(")",AY694)-1),FIND("–",AY694)+1,LEN(AY694))</f>
        <v>8</v>
      </c>
      <c r="BC694" s="11">
        <v>48</v>
      </c>
      <c r="BD694" s="58" t="s">
        <v>2916</v>
      </c>
      <c r="BE694" s="109" t="str">
        <f t="shared" ref="BE694:BE696" si="863">LEFT(BD694,FIND(" ", BD694)-1)</f>
        <v>8.9</v>
      </c>
      <c r="BF694" s="109" t="str">
        <f t="shared" ref="BF694:BF696" si="864">MID(LEFT(BD694,FIND("–",BD694)-1),FIND("(",BD694)+1,LEN(BD694))</f>
        <v>7.5</v>
      </c>
      <c r="BG694" s="109" t="str">
        <f t="shared" ref="BG694:BG696" si="865">MID(LEFT(BD694,FIND(")",BD694)-1),FIND("–",BD694)+1,LEN(BD694))</f>
        <v>10.6</v>
      </c>
      <c r="BH694" s="109" t="s">
        <v>22</v>
      </c>
      <c r="BI694" s="110" t="s">
        <v>22</v>
      </c>
      <c r="CD694" s="155"/>
      <c r="CH694" s="155"/>
      <c r="CV694" s="25"/>
      <c r="CZ694" s="25"/>
    </row>
    <row r="695" spans="1:105" s="11" customFormat="1">
      <c r="A695" s="173" t="s">
        <v>2846</v>
      </c>
      <c r="L695" s="25"/>
      <c r="N695" s="125"/>
      <c r="Z695" s="25"/>
      <c r="AE695" s="36"/>
      <c r="AI695" s="25"/>
      <c r="AJ695" s="109" t="s">
        <v>27</v>
      </c>
      <c r="AK695" s="11" t="s">
        <v>484</v>
      </c>
      <c r="AL695" s="11">
        <v>2</v>
      </c>
      <c r="AM695" s="109" t="s">
        <v>55</v>
      </c>
      <c r="AN695" s="170" t="s">
        <v>1254</v>
      </c>
      <c r="AO695" s="170" t="s">
        <v>419</v>
      </c>
      <c r="AP695" s="170" t="s">
        <v>945</v>
      </c>
      <c r="AQ695" s="109" t="s">
        <v>23</v>
      </c>
      <c r="AR695" s="109" t="s">
        <v>23</v>
      </c>
      <c r="AS695" s="109" t="s">
        <v>843</v>
      </c>
      <c r="AT695" s="170" t="s">
        <v>2138</v>
      </c>
      <c r="AU695" s="86" t="s">
        <v>2899</v>
      </c>
      <c r="AV695" s="11" t="str">
        <f t="shared" si="840"/>
        <v>100</v>
      </c>
      <c r="AW695" s="18" t="str">
        <f t="shared" si="841"/>
        <v>83</v>
      </c>
      <c r="AX695" s="11">
        <v>100</v>
      </c>
      <c r="AY695" s="58" t="s">
        <v>2905</v>
      </c>
      <c r="AZ695" s="109" t="str">
        <f>LEFT(AY695,FIND(" ", AY695)-1)</f>
        <v>8</v>
      </c>
      <c r="BA695" s="109" t="str">
        <f>MID(LEFT(AY695,FIND("–",AY695)-1),FIND("(",AY695)+1,LEN(AY695))</f>
        <v>7</v>
      </c>
      <c r="BB695" s="109" t="str">
        <f>MID(LEFT(AY695,FIND(")",AY695)-1),FIND("–",AY695)+1,LEN(AY695))</f>
        <v>9</v>
      </c>
      <c r="BC695" s="11">
        <v>100</v>
      </c>
      <c r="BD695" s="58" t="s">
        <v>2917</v>
      </c>
      <c r="BE695" s="109" t="str">
        <f t="shared" si="863"/>
        <v>74.4</v>
      </c>
      <c r="BF695" s="109" t="str">
        <f t="shared" si="864"/>
        <v>62.6</v>
      </c>
      <c r="BG695" s="109" t="str">
        <f t="shared" si="865"/>
        <v>88.5</v>
      </c>
      <c r="BH695" s="109" t="s">
        <v>22</v>
      </c>
      <c r="BI695" s="110" t="s">
        <v>22</v>
      </c>
      <c r="CD695" s="155"/>
      <c r="CH695" s="155"/>
      <c r="CV695" s="25"/>
      <c r="CZ695" s="25"/>
    </row>
    <row r="696" spans="1:105" s="11" customFormat="1">
      <c r="A696" s="173" t="s">
        <v>2846</v>
      </c>
      <c r="L696" s="25"/>
      <c r="N696" s="125"/>
      <c r="Z696" s="25"/>
      <c r="AE696" s="36"/>
      <c r="AI696" s="25"/>
      <c r="AJ696" s="109" t="s">
        <v>27</v>
      </c>
      <c r="AK696" s="11" t="s">
        <v>2889</v>
      </c>
      <c r="AL696" s="11">
        <v>3</v>
      </c>
      <c r="AM696" s="109" t="s">
        <v>55</v>
      </c>
      <c r="AN696" s="170" t="s">
        <v>1254</v>
      </c>
      <c r="AO696" s="170" t="s">
        <v>419</v>
      </c>
      <c r="AP696" s="170" t="s">
        <v>945</v>
      </c>
      <c r="AQ696" s="109" t="s">
        <v>23</v>
      </c>
      <c r="AR696" s="109" t="s">
        <v>23</v>
      </c>
      <c r="AS696" s="109" t="s">
        <v>843</v>
      </c>
      <c r="AT696" s="170" t="s">
        <v>2138</v>
      </c>
      <c r="AU696" s="86" t="s">
        <v>1993</v>
      </c>
      <c r="AV696" s="11" t="str">
        <f t="shared" si="840"/>
        <v>97</v>
      </c>
      <c r="AW696" s="18" t="str">
        <f t="shared" si="841"/>
        <v>91</v>
      </c>
      <c r="AX696" s="11">
        <v>100</v>
      </c>
      <c r="AY696" s="58" t="s">
        <v>2905</v>
      </c>
      <c r="AZ696" s="109" t="str">
        <f>LEFT(AY696,FIND(" ", AY696)-1)</f>
        <v>8</v>
      </c>
      <c r="BA696" s="109" t="str">
        <f>MID(LEFT(AY696,FIND("–",AY696)-1),FIND("(",AY696)+1,LEN(AY696))</f>
        <v>7</v>
      </c>
      <c r="BB696" s="109" t="str">
        <f>MID(LEFT(AY696,FIND(")",AY696)-1),FIND("–",AY696)+1,LEN(AY696))</f>
        <v>9</v>
      </c>
      <c r="BC696" s="11">
        <v>97</v>
      </c>
      <c r="BD696" s="58" t="s">
        <v>2918</v>
      </c>
      <c r="BE696" s="109" t="str">
        <f t="shared" si="863"/>
        <v>97.6</v>
      </c>
      <c r="BF696" s="109" t="str">
        <f t="shared" si="864"/>
        <v>79.7</v>
      </c>
      <c r="BG696" s="109" t="str">
        <f t="shared" si="865"/>
        <v>119.4</v>
      </c>
      <c r="BH696" s="109" t="s">
        <v>22</v>
      </c>
      <c r="BI696" s="110" t="s">
        <v>22</v>
      </c>
      <c r="CD696" s="155"/>
      <c r="CH696" s="155"/>
      <c r="CV696" s="25"/>
      <c r="CZ696" s="25"/>
    </row>
    <row r="697" spans="1:105" s="11" customFormat="1">
      <c r="A697" s="173" t="s">
        <v>2846</v>
      </c>
      <c r="L697" s="25"/>
      <c r="N697" s="125"/>
      <c r="Z697" s="25"/>
      <c r="AE697" s="36"/>
      <c r="AI697" s="25"/>
      <c r="AJ697" s="109" t="s">
        <v>27</v>
      </c>
      <c r="AK697" s="11" t="s">
        <v>455</v>
      </c>
      <c r="AL697" s="11">
        <v>4</v>
      </c>
      <c r="AM697" s="109" t="s">
        <v>55</v>
      </c>
      <c r="AN697" s="170" t="s">
        <v>1254</v>
      </c>
      <c r="AO697" s="170" t="s">
        <v>419</v>
      </c>
      <c r="AP697" s="170" t="s">
        <v>945</v>
      </c>
      <c r="AQ697" s="109" t="s">
        <v>23</v>
      </c>
      <c r="AR697" s="109" t="s">
        <v>23</v>
      </c>
      <c r="AS697" s="109" t="s">
        <v>843</v>
      </c>
      <c r="AT697" s="170" t="s">
        <v>2138</v>
      </c>
      <c r="AU697" s="86" t="s">
        <v>2900</v>
      </c>
      <c r="AV697" s="11" t="str">
        <f t="shared" si="840"/>
        <v>49</v>
      </c>
      <c r="AW697" s="18" t="str">
        <f t="shared" si="841"/>
        <v>2</v>
      </c>
      <c r="AX697" s="11">
        <v>50</v>
      </c>
      <c r="AY697" s="58" t="s">
        <v>2906</v>
      </c>
      <c r="AZ697" s="109" t="str">
        <f t="shared" ref="AZ697" si="866">LEFT(AY697,FIND(" ", AY697)-1)</f>
        <v>9</v>
      </c>
      <c r="BA697" s="109" t="str">
        <f t="shared" ref="BA697" si="867">MID(LEFT(AY697,FIND("–",AY697)-1),FIND("(",AY697)+1,LEN(AY697))</f>
        <v>8</v>
      </c>
      <c r="BB697" s="109" t="str">
        <f t="shared" ref="BB697" si="868">MID(LEFT(AY697,FIND(")",AY697)-1),FIND("–",AY697)+1,LEN(AY697))</f>
        <v>10</v>
      </c>
      <c r="BC697" s="11">
        <v>49</v>
      </c>
      <c r="BD697" s="58" t="s">
        <v>2919</v>
      </c>
      <c r="BE697" s="109" t="str">
        <f t="shared" si="857"/>
        <v>8.6</v>
      </c>
      <c r="BF697" s="109" t="str">
        <f t="shared" si="858"/>
        <v>7.2</v>
      </c>
      <c r="BG697" s="109" t="str">
        <f t="shared" si="859"/>
        <v>10.2</v>
      </c>
      <c r="BH697" s="109" t="s">
        <v>22</v>
      </c>
      <c r="BI697" s="110" t="s">
        <v>22</v>
      </c>
      <c r="CD697" s="155"/>
      <c r="CH697" s="155"/>
      <c r="CV697" s="25"/>
      <c r="CZ697" s="25"/>
    </row>
    <row r="698" spans="1:105" s="11" customFormat="1">
      <c r="A698" s="173" t="s">
        <v>2846</v>
      </c>
      <c r="L698" s="25"/>
      <c r="N698" s="125"/>
      <c r="Z698" s="25"/>
      <c r="AE698" s="36"/>
      <c r="AI698" s="25"/>
      <c r="AJ698" s="109" t="s">
        <v>27</v>
      </c>
      <c r="AK698" s="11" t="s">
        <v>2890</v>
      </c>
      <c r="AL698" s="11">
        <v>5</v>
      </c>
      <c r="AM698" s="109" t="s">
        <v>55</v>
      </c>
      <c r="AN698" s="170" t="s">
        <v>1254</v>
      </c>
      <c r="AO698" s="170" t="s">
        <v>419</v>
      </c>
      <c r="AP698" s="170" t="s">
        <v>945</v>
      </c>
      <c r="AQ698" s="109" t="s">
        <v>23</v>
      </c>
      <c r="AR698" s="109" t="s">
        <v>23</v>
      </c>
      <c r="AS698" s="109" t="s">
        <v>843</v>
      </c>
      <c r="AT698" s="170" t="s">
        <v>2138</v>
      </c>
      <c r="AU698" s="86" t="s">
        <v>2901</v>
      </c>
      <c r="AV698" s="11" t="str">
        <f t="shared" si="840"/>
        <v>98</v>
      </c>
      <c r="AW698" s="18" t="str">
        <f t="shared" si="841"/>
        <v>97</v>
      </c>
      <c r="AX698" s="11">
        <v>100</v>
      </c>
      <c r="AY698" s="58" t="s">
        <v>2907</v>
      </c>
      <c r="AZ698" s="109" t="str">
        <f>LEFT(AY698,FIND(" ", AY698)-1)</f>
        <v>11</v>
      </c>
      <c r="BA698" s="109" t="str">
        <f>MID(LEFT(AY698,FIND("–",AY698)-1),FIND("(",AY698)+1,LEN(AY698))</f>
        <v>9</v>
      </c>
      <c r="BB698" s="109" t="str">
        <f>MID(LEFT(AY698,FIND(")",AY698)-1),FIND("–",AY698)+1,LEN(AY698))</f>
        <v>12</v>
      </c>
      <c r="BC698" s="11">
        <v>98</v>
      </c>
      <c r="BD698" s="58" t="s">
        <v>2920</v>
      </c>
      <c r="BE698" s="109" t="str">
        <f t="shared" si="857"/>
        <v>167.4</v>
      </c>
      <c r="BF698" s="109" t="str">
        <f t="shared" si="858"/>
        <v>142.6</v>
      </c>
      <c r="BG698" s="109" t="str">
        <f t="shared" si="859"/>
        <v>196.5</v>
      </c>
      <c r="BH698" s="109" t="s">
        <v>22</v>
      </c>
      <c r="BI698" s="110" t="s">
        <v>22</v>
      </c>
      <c r="CD698" s="155"/>
      <c r="CH698" s="155"/>
      <c r="CV698" s="25"/>
      <c r="CZ698" s="25"/>
    </row>
    <row r="699" spans="1:105" s="11" customFormat="1">
      <c r="A699" s="173" t="s">
        <v>2846</v>
      </c>
      <c r="L699" s="25"/>
      <c r="N699" s="125"/>
      <c r="Z699" s="25"/>
      <c r="AE699" s="36"/>
      <c r="AI699" s="25"/>
      <c r="AJ699" s="109" t="s">
        <v>27</v>
      </c>
      <c r="AK699" s="11" t="s">
        <v>2891</v>
      </c>
      <c r="AL699" s="11">
        <v>6</v>
      </c>
      <c r="AM699" s="109" t="s">
        <v>55</v>
      </c>
      <c r="AN699" s="170" t="s">
        <v>1254</v>
      </c>
      <c r="AO699" s="170" t="s">
        <v>419</v>
      </c>
      <c r="AP699" s="170" t="s">
        <v>945</v>
      </c>
      <c r="AQ699" s="109" t="s">
        <v>23</v>
      </c>
      <c r="AR699" s="109" t="s">
        <v>23</v>
      </c>
      <c r="AS699" s="109" t="s">
        <v>843</v>
      </c>
      <c r="AT699" s="170" t="s">
        <v>2138</v>
      </c>
      <c r="AU699" s="86" t="s">
        <v>2902</v>
      </c>
      <c r="AV699" s="11" t="str">
        <f t="shared" si="840"/>
        <v>99</v>
      </c>
      <c r="AW699" s="18" t="str">
        <f t="shared" si="841"/>
        <v>97</v>
      </c>
      <c r="AX699" s="11">
        <v>100</v>
      </c>
      <c r="AY699" s="58" t="s">
        <v>2906</v>
      </c>
      <c r="AZ699" s="109" t="str">
        <f>LEFT(AY699,FIND(" ", AY699)-1)</f>
        <v>9</v>
      </c>
      <c r="BA699" s="109" t="str">
        <f>MID(LEFT(AY699,FIND("–",AY699)-1),FIND("(",AY699)+1,LEN(AY699))</f>
        <v>8</v>
      </c>
      <c r="BB699" s="109" t="str">
        <f>MID(LEFT(AY699,FIND(")",AY699)-1),FIND("–",AY699)+1,LEN(AY699))</f>
        <v>10</v>
      </c>
      <c r="BC699" s="11">
        <v>99</v>
      </c>
      <c r="BD699" s="58" t="s">
        <v>2921</v>
      </c>
      <c r="BE699" s="109" t="str">
        <f t="shared" si="857"/>
        <v>153.6</v>
      </c>
      <c r="BF699" s="109" t="str">
        <f t="shared" si="858"/>
        <v>131.2</v>
      </c>
      <c r="BG699" s="109" t="str">
        <f t="shared" si="859"/>
        <v>179.8</v>
      </c>
      <c r="BH699" s="109" t="s">
        <v>22</v>
      </c>
      <c r="BI699" s="110" t="s">
        <v>22</v>
      </c>
      <c r="CD699" s="155"/>
      <c r="CH699" s="155"/>
      <c r="CV699" s="25"/>
      <c r="CZ699" s="25"/>
    </row>
    <row r="700" spans="1:105" s="11" customFormat="1">
      <c r="A700" s="173" t="s">
        <v>2846</v>
      </c>
      <c r="L700" s="25"/>
      <c r="N700" s="125"/>
      <c r="Z700" s="25"/>
      <c r="AE700" s="36"/>
      <c r="AI700" s="25"/>
      <c r="AJ700" s="11" t="s">
        <v>60</v>
      </c>
      <c r="AK700" s="11" t="s">
        <v>22</v>
      </c>
      <c r="AL700" s="11" t="s">
        <v>22</v>
      </c>
      <c r="AM700" s="11" t="s">
        <v>26</v>
      </c>
      <c r="AN700" s="11" t="s">
        <v>22</v>
      </c>
      <c r="AO700" s="11" t="s">
        <v>22</v>
      </c>
      <c r="AP700" s="11" t="s">
        <v>22</v>
      </c>
      <c r="AQ700" s="11" t="s">
        <v>23</v>
      </c>
      <c r="AR700" s="11" t="s">
        <v>23</v>
      </c>
      <c r="AS700" s="11" t="s">
        <v>22</v>
      </c>
      <c r="AT700" s="11" t="s">
        <v>22</v>
      </c>
      <c r="AU700" s="84" t="s">
        <v>22</v>
      </c>
      <c r="AV700" s="84" t="s">
        <v>22</v>
      </c>
      <c r="AW700" s="84" t="s">
        <v>22</v>
      </c>
      <c r="AX700" s="11" t="s">
        <v>22</v>
      </c>
      <c r="AY700" s="11" t="s">
        <v>22</v>
      </c>
      <c r="AZ700" s="11" t="s">
        <v>22</v>
      </c>
      <c r="BA700" s="11" t="s">
        <v>22</v>
      </c>
      <c r="BB700" s="11" t="s">
        <v>22</v>
      </c>
      <c r="BC700" s="11" t="s">
        <v>22</v>
      </c>
      <c r="BD700" s="11" t="s">
        <v>22</v>
      </c>
      <c r="BE700" s="11" t="s">
        <v>22</v>
      </c>
      <c r="BF700" s="11" t="s">
        <v>22</v>
      </c>
      <c r="BG700" s="11" t="s">
        <v>22</v>
      </c>
      <c r="BH700" s="11" t="s">
        <v>22</v>
      </c>
      <c r="BI700" s="25" t="s">
        <v>22</v>
      </c>
      <c r="CD700" s="155"/>
      <c r="CH700" s="155"/>
      <c r="CV700" s="25"/>
      <c r="CZ700" s="25"/>
    </row>
    <row r="702" spans="1:105" s="94" customFormat="1">
      <c r="A702" s="94" t="s">
        <v>1171</v>
      </c>
      <c r="B702" s="94" t="s">
        <v>438</v>
      </c>
      <c r="C702" s="94" t="s">
        <v>34</v>
      </c>
      <c r="D702" s="94" t="s">
        <v>1374</v>
      </c>
      <c r="E702" s="94" t="s">
        <v>10</v>
      </c>
      <c r="F702" s="94" t="s">
        <v>2312</v>
      </c>
      <c r="G702" s="94" t="s">
        <v>440</v>
      </c>
      <c r="H702" s="104" t="s">
        <v>441</v>
      </c>
      <c r="I702" s="94" t="s">
        <v>1169</v>
      </c>
      <c r="J702" s="104" t="s">
        <v>1168</v>
      </c>
      <c r="K702" s="94" t="s">
        <v>1173</v>
      </c>
      <c r="L702" s="96">
        <v>44152</v>
      </c>
      <c r="M702" s="94" t="s">
        <v>527</v>
      </c>
      <c r="N702" s="126">
        <v>43937</v>
      </c>
      <c r="O702" s="94" t="s">
        <v>24</v>
      </c>
      <c r="P702" s="94" t="s">
        <v>24</v>
      </c>
      <c r="Q702" s="94" t="s">
        <v>236</v>
      </c>
      <c r="R702" s="94" t="s">
        <v>89</v>
      </c>
      <c r="S702" s="94" t="s">
        <v>48</v>
      </c>
      <c r="T702" s="94" t="s">
        <v>23</v>
      </c>
      <c r="U702" s="94" t="s">
        <v>23</v>
      </c>
      <c r="V702" s="94">
        <v>144</v>
      </c>
      <c r="W702" s="94" t="s">
        <v>24</v>
      </c>
      <c r="X702" s="94" t="s">
        <v>369</v>
      </c>
      <c r="Y702" s="94" t="s">
        <v>1174</v>
      </c>
      <c r="Z702" s="98" t="s">
        <v>1176</v>
      </c>
      <c r="AA702" s="94" t="s">
        <v>439</v>
      </c>
      <c r="AB702" s="94" t="s">
        <v>450</v>
      </c>
      <c r="AC702" s="94" t="s">
        <v>127</v>
      </c>
      <c r="AD702" s="94" t="s">
        <v>1324</v>
      </c>
      <c r="AE702" s="99" t="s">
        <v>838</v>
      </c>
      <c r="AF702" s="94" t="s">
        <v>137</v>
      </c>
      <c r="AG702" s="94" t="s">
        <v>451</v>
      </c>
      <c r="AH702" s="94" t="s">
        <v>451</v>
      </c>
      <c r="AI702" s="98" t="s">
        <v>22</v>
      </c>
      <c r="AJ702" s="94" t="s">
        <v>27</v>
      </c>
      <c r="AK702" s="94" t="s">
        <v>452</v>
      </c>
      <c r="AL702" s="94">
        <v>1</v>
      </c>
      <c r="AM702" s="94" t="s">
        <v>426</v>
      </c>
      <c r="AN702" s="94" t="s">
        <v>44</v>
      </c>
      <c r="AO702" s="97" t="s">
        <v>78</v>
      </c>
      <c r="AP702" s="97" t="s">
        <v>948</v>
      </c>
      <c r="AQ702" s="94" t="s">
        <v>23</v>
      </c>
      <c r="AR702" s="94" t="s">
        <v>23</v>
      </c>
      <c r="AS702" s="94" t="s">
        <v>843</v>
      </c>
      <c r="AT702" s="94" t="s">
        <v>1255</v>
      </c>
      <c r="AU702" s="100" t="s">
        <v>1180</v>
      </c>
      <c r="AV702" s="94" t="str">
        <f t="shared" ref="AV702" si="869">MID(LEFT(AU702,FIND(" (",AU702)-1),FIND("/",AU702)+1,LEN(AU702))</f>
        <v>24</v>
      </c>
      <c r="AW702" s="101" t="str">
        <f t="shared" ref="AW702" si="870">MID(LEFT(AU702,FIND("%",AU702)-1),FIND("(",AU702)+1,LEN(AU702))</f>
        <v>8</v>
      </c>
      <c r="AX702" s="94">
        <v>24</v>
      </c>
      <c r="AY702" s="102" t="s">
        <v>1198</v>
      </c>
      <c r="AZ702" s="94" t="str">
        <f t="shared" ref="AZ702:AZ707" si="871">LEFT(AY702,FIND(" ", AY702)-1)</f>
        <v>80.0</v>
      </c>
      <c r="BA702" s="94" t="str">
        <f t="shared" ref="BA702:BA707" si="872">MID(LEFT(AY702,FIND("–",AY702)-1),FIND("(",AY702)+1,LEN(AY702))</f>
        <v>80.0</v>
      </c>
      <c r="BB702" s="94" t="str">
        <f t="shared" ref="BB702:BB707" si="873">MID(LEFT(AY702,FIND(")",AY702)-1),FIND("–",AY702)+1,LEN(AY702))</f>
        <v>80.0</v>
      </c>
      <c r="BC702" s="94">
        <v>24</v>
      </c>
      <c r="BD702" s="102" t="s">
        <v>1195</v>
      </c>
      <c r="BE702" s="94" t="str">
        <f t="shared" ref="BE702:BE707" si="874">LEFT(BD702,FIND(" ", BD702)-1)</f>
        <v>89.8</v>
      </c>
      <c r="BF702" s="94" t="str">
        <f t="shared" ref="BF702:BF707" si="875">MID(LEFT(BD702,FIND("–",BD702)-1),FIND("(",BD702)+1,LEN(BD702))</f>
        <v>76.1</v>
      </c>
      <c r="BG702" s="94" t="str">
        <f t="shared" ref="BG702:BG707" si="876">MID(LEFT(BD702,FIND(")",BD702)-1),FIND("–",BD702)+1,LEN(BD702))</f>
        <v>105.9</v>
      </c>
      <c r="BH702" s="94" t="s">
        <v>22</v>
      </c>
      <c r="BI702" s="98" t="s">
        <v>2791</v>
      </c>
      <c r="BJ702" s="94" t="s">
        <v>26</v>
      </c>
      <c r="BK702" s="94" t="s">
        <v>22</v>
      </c>
      <c r="BL702" s="94" t="s">
        <v>22</v>
      </c>
      <c r="BM702" s="94" t="s">
        <v>22</v>
      </c>
      <c r="BN702" s="94" t="s">
        <v>22</v>
      </c>
      <c r="BO702" s="94" t="s">
        <v>22</v>
      </c>
      <c r="BP702" s="94" t="s">
        <v>22</v>
      </c>
      <c r="BQ702" s="94" t="s">
        <v>22</v>
      </c>
      <c r="BR702" s="94" t="s">
        <v>22</v>
      </c>
      <c r="BS702" s="94" t="s">
        <v>22</v>
      </c>
      <c r="BT702" s="94" t="s">
        <v>22</v>
      </c>
      <c r="BU702" s="94" t="s">
        <v>22</v>
      </c>
      <c r="BV702" s="94" t="s">
        <v>22</v>
      </c>
      <c r="BW702" s="94" t="s">
        <v>22</v>
      </c>
      <c r="BX702" s="94" t="s">
        <v>22</v>
      </c>
      <c r="BY702" s="94" t="s">
        <v>22</v>
      </c>
      <c r="BZ702" s="94" t="s">
        <v>22</v>
      </c>
      <c r="CA702" s="94" t="s">
        <v>22</v>
      </c>
      <c r="CB702" s="94" t="s">
        <v>22</v>
      </c>
      <c r="CC702" s="94" t="s">
        <v>22</v>
      </c>
      <c r="CD702" s="103" t="s">
        <v>22</v>
      </c>
      <c r="CE702" s="94" t="s">
        <v>22</v>
      </c>
      <c r="CF702" s="94" t="s">
        <v>22</v>
      </c>
      <c r="CG702" s="94" t="s">
        <v>22</v>
      </c>
      <c r="CH702" s="103" t="s">
        <v>26</v>
      </c>
      <c r="CI702" s="94" t="s">
        <v>22</v>
      </c>
      <c r="CJ702" s="94" t="s">
        <v>22</v>
      </c>
      <c r="CK702" s="94" t="s">
        <v>22</v>
      </c>
      <c r="CL702" s="94" t="s">
        <v>22</v>
      </c>
      <c r="CM702" s="94" t="s">
        <v>22</v>
      </c>
      <c r="CN702" s="94" t="s">
        <v>22</v>
      </c>
      <c r="CO702" s="94" t="s">
        <v>22</v>
      </c>
      <c r="CP702" s="94" t="s">
        <v>22</v>
      </c>
      <c r="CQ702" s="94" t="s">
        <v>22</v>
      </c>
      <c r="CR702" s="94" t="s">
        <v>22</v>
      </c>
      <c r="CS702" s="94" t="s">
        <v>22</v>
      </c>
      <c r="CT702" s="94" t="s">
        <v>22</v>
      </c>
      <c r="CU702" s="94" t="s">
        <v>22</v>
      </c>
      <c r="CV702" s="98" t="s">
        <v>22</v>
      </c>
      <c r="CW702" s="94" t="s">
        <v>1237</v>
      </c>
      <c r="CX702" s="94" t="s">
        <v>1252</v>
      </c>
      <c r="CY702" s="94" t="s">
        <v>1257</v>
      </c>
      <c r="CZ702" s="98" t="s">
        <v>24</v>
      </c>
      <c r="DA702" s="94" t="s">
        <v>68</v>
      </c>
    </row>
    <row r="703" spans="1:105" s="11" customFormat="1">
      <c r="A703" s="11" t="s">
        <v>1171</v>
      </c>
      <c r="L703" s="25"/>
      <c r="N703" s="125"/>
      <c r="Z703" s="25"/>
      <c r="AE703" s="36"/>
      <c r="AI703" s="25"/>
      <c r="AJ703" s="11" t="s">
        <v>27</v>
      </c>
      <c r="AK703" s="11" t="s">
        <v>453</v>
      </c>
      <c r="AL703" s="11">
        <v>2</v>
      </c>
      <c r="AM703" s="11" t="s">
        <v>426</v>
      </c>
      <c r="AN703" s="11" t="s">
        <v>44</v>
      </c>
      <c r="AO703" s="17" t="s">
        <v>78</v>
      </c>
      <c r="AP703" s="17" t="s">
        <v>948</v>
      </c>
      <c r="AQ703" s="11" t="s">
        <v>23</v>
      </c>
      <c r="AR703" s="11" t="s">
        <v>23</v>
      </c>
      <c r="AS703" s="11" t="s">
        <v>843</v>
      </c>
      <c r="AT703" s="11" t="s">
        <v>1255</v>
      </c>
      <c r="AU703" s="86" t="s">
        <v>1181</v>
      </c>
      <c r="AV703" s="11" t="str">
        <f t="shared" ref="AV703:AV713" si="877">MID(LEFT(AU703,FIND(" (",AU703)-1),FIND("/",AU703)+1,LEN(AU703))</f>
        <v>24</v>
      </c>
      <c r="AW703" s="18" t="str">
        <f t="shared" ref="AW703:AW713" si="878">MID(LEFT(AU703,FIND("%",AU703)-1),FIND("(",AU703)+1,LEN(AU703))</f>
        <v>88</v>
      </c>
      <c r="AX703" s="11">
        <v>24</v>
      </c>
      <c r="AY703" s="58" t="s">
        <v>1198</v>
      </c>
      <c r="AZ703" s="11" t="str">
        <f t="shared" si="871"/>
        <v>80.0</v>
      </c>
      <c r="BA703" s="11" t="str">
        <f t="shared" si="872"/>
        <v>80.0</v>
      </c>
      <c r="BB703" s="11" t="str">
        <f t="shared" si="873"/>
        <v>80.0</v>
      </c>
      <c r="BC703" s="11">
        <v>24</v>
      </c>
      <c r="BD703" s="58" t="s">
        <v>1196</v>
      </c>
      <c r="BE703" s="11" t="str">
        <f t="shared" si="874"/>
        <v>465.8</v>
      </c>
      <c r="BF703" s="11" t="str">
        <f t="shared" si="875"/>
        <v>288.1</v>
      </c>
      <c r="BG703" s="11" t="str">
        <f t="shared" si="876"/>
        <v>753.1</v>
      </c>
      <c r="BH703" s="11" t="s">
        <v>22</v>
      </c>
      <c r="BI703" s="25" t="s">
        <v>22</v>
      </c>
      <c r="CD703" s="155"/>
      <c r="CH703" s="155"/>
      <c r="CV703" s="25"/>
      <c r="CW703" s="11" t="s">
        <v>1240</v>
      </c>
      <c r="CZ703" s="25"/>
    </row>
    <row r="704" spans="1:105" s="11" customFormat="1">
      <c r="A704" s="11" t="s">
        <v>1171</v>
      </c>
      <c r="L704" s="25"/>
      <c r="N704" s="125"/>
      <c r="Z704" s="25"/>
      <c r="AE704" s="36"/>
      <c r="AI704" s="25"/>
      <c r="AJ704" s="11" t="s">
        <v>27</v>
      </c>
      <c r="AK704" s="11" t="s">
        <v>454</v>
      </c>
      <c r="AL704" s="11">
        <v>3</v>
      </c>
      <c r="AM704" s="11" t="s">
        <v>426</v>
      </c>
      <c r="AN704" s="11" t="s">
        <v>44</v>
      </c>
      <c r="AO704" s="17" t="s">
        <v>78</v>
      </c>
      <c r="AP704" s="17" t="s">
        <v>948</v>
      </c>
      <c r="AQ704" s="11" t="s">
        <v>23</v>
      </c>
      <c r="AR704" s="11" t="s">
        <v>23</v>
      </c>
      <c r="AS704" s="11" t="s">
        <v>843</v>
      </c>
      <c r="AT704" s="11" t="s">
        <v>1255</v>
      </c>
      <c r="AU704" s="86" t="s">
        <v>494</v>
      </c>
      <c r="AV704" s="11" t="str">
        <f t="shared" si="877"/>
        <v>24</v>
      </c>
      <c r="AW704" s="18" t="str">
        <f t="shared" si="878"/>
        <v>100</v>
      </c>
      <c r="AX704" s="11">
        <v>24</v>
      </c>
      <c r="AY704" s="58" t="s">
        <v>1198</v>
      </c>
      <c r="AZ704" s="11" t="str">
        <f t="shared" si="871"/>
        <v>80.0</v>
      </c>
      <c r="BA704" s="11" t="str">
        <f t="shared" si="872"/>
        <v>80.0</v>
      </c>
      <c r="BB704" s="11" t="str">
        <f t="shared" si="873"/>
        <v>80.0</v>
      </c>
      <c r="BC704" s="11">
        <v>24</v>
      </c>
      <c r="BD704" s="58" t="s">
        <v>1197</v>
      </c>
      <c r="BE704" s="11" t="str">
        <f t="shared" si="874"/>
        <v>1,395.9</v>
      </c>
      <c r="BF704" s="11" t="str">
        <f t="shared" si="875"/>
        <v>955.2</v>
      </c>
      <c r="BG704" s="11" t="str">
        <f t="shared" si="876"/>
        <v>2,039.7</v>
      </c>
      <c r="BH704" s="11" t="s">
        <v>22</v>
      </c>
      <c r="BI704" s="25" t="s">
        <v>22</v>
      </c>
      <c r="CD704" s="155"/>
      <c r="CH704" s="155"/>
      <c r="CV704" s="25"/>
      <c r="CW704" s="11" t="s">
        <v>1239</v>
      </c>
      <c r="CZ704" s="25"/>
    </row>
    <row r="705" spans="1:104" s="11" customFormat="1">
      <c r="A705" s="11" t="s">
        <v>1171</v>
      </c>
      <c r="L705" s="25"/>
      <c r="N705" s="125"/>
      <c r="Z705" s="25"/>
      <c r="AE705" s="36"/>
      <c r="AI705" s="25"/>
      <c r="AJ705" s="11" t="s">
        <v>27</v>
      </c>
      <c r="AK705" s="11" t="s">
        <v>455</v>
      </c>
      <c r="AL705" s="11">
        <v>4</v>
      </c>
      <c r="AM705" s="11" t="s">
        <v>426</v>
      </c>
      <c r="AN705" s="11" t="s">
        <v>44</v>
      </c>
      <c r="AO705" s="17" t="s">
        <v>78</v>
      </c>
      <c r="AP705" s="17" t="s">
        <v>948</v>
      </c>
      <c r="AQ705" s="11" t="s">
        <v>23</v>
      </c>
      <c r="AR705" s="11" t="s">
        <v>23</v>
      </c>
      <c r="AS705" s="11" t="s">
        <v>843</v>
      </c>
      <c r="AT705" s="11" t="s">
        <v>1255</v>
      </c>
      <c r="AU705" s="86" t="s">
        <v>883</v>
      </c>
      <c r="AV705" s="11" t="str">
        <f t="shared" si="877"/>
        <v>23</v>
      </c>
      <c r="AW705" s="18" t="str">
        <f t="shared" si="878"/>
        <v>0</v>
      </c>
      <c r="AX705" s="11">
        <v>23</v>
      </c>
      <c r="AY705" s="58" t="s">
        <v>1198</v>
      </c>
      <c r="AZ705" s="11" t="str">
        <f t="shared" si="871"/>
        <v>80.0</v>
      </c>
      <c r="BA705" s="11" t="str">
        <f t="shared" si="872"/>
        <v>80.0</v>
      </c>
      <c r="BB705" s="11" t="str">
        <f t="shared" si="873"/>
        <v>80.0</v>
      </c>
      <c r="BC705" s="11">
        <v>23</v>
      </c>
      <c r="BD705" s="58" t="s">
        <v>1198</v>
      </c>
      <c r="BE705" s="11" t="str">
        <f t="shared" si="874"/>
        <v>80.0</v>
      </c>
      <c r="BF705" s="11" t="str">
        <f t="shared" si="875"/>
        <v>80.0</v>
      </c>
      <c r="BG705" s="11" t="str">
        <f t="shared" si="876"/>
        <v>80.0</v>
      </c>
      <c r="BH705" s="11" t="s">
        <v>22</v>
      </c>
      <c r="BI705" s="25" t="s">
        <v>22</v>
      </c>
      <c r="CD705" s="155"/>
      <c r="CH705" s="155"/>
      <c r="CV705" s="25"/>
      <c r="CZ705" s="25"/>
    </row>
    <row r="706" spans="1:104" s="11" customFormat="1">
      <c r="A706" s="11" t="s">
        <v>1171</v>
      </c>
      <c r="L706" s="25"/>
      <c r="N706" s="125"/>
      <c r="Z706" s="25"/>
      <c r="AE706" s="36"/>
      <c r="AI706" s="25"/>
      <c r="AJ706" s="11" t="s">
        <v>27</v>
      </c>
      <c r="AK706" s="11" t="s">
        <v>456</v>
      </c>
      <c r="AL706" s="11">
        <v>5</v>
      </c>
      <c r="AM706" s="11" t="s">
        <v>426</v>
      </c>
      <c r="AN706" s="11" t="s">
        <v>44</v>
      </c>
      <c r="AO706" s="17" t="s">
        <v>78</v>
      </c>
      <c r="AP706" s="17" t="s">
        <v>948</v>
      </c>
      <c r="AQ706" s="11" t="s">
        <v>23</v>
      </c>
      <c r="AR706" s="11" t="s">
        <v>23</v>
      </c>
      <c r="AS706" s="11" t="s">
        <v>843</v>
      </c>
      <c r="AT706" s="11" t="s">
        <v>1255</v>
      </c>
      <c r="AU706" s="86" t="s">
        <v>494</v>
      </c>
      <c r="AV706" s="11" t="str">
        <f t="shared" si="877"/>
        <v>24</v>
      </c>
      <c r="AW706" s="18" t="str">
        <f t="shared" si="878"/>
        <v>100</v>
      </c>
      <c r="AX706" s="11">
        <v>24</v>
      </c>
      <c r="AY706" s="58" t="s">
        <v>1199</v>
      </c>
      <c r="AZ706" s="11" t="str">
        <f t="shared" si="871"/>
        <v>82.3</v>
      </c>
      <c r="BA706" s="11" t="str">
        <f t="shared" si="872"/>
        <v>77.6</v>
      </c>
      <c r="BB706" s="11" t="str">
        <f t="shared" si="873"/>
        <v>87.4</v>
      </c>
      <c r="BC706" s="11">
        <v>24</v>
      </c>
      <c r="BD706" s="58" t="s">
        <v>1200</v>
      </c>
      <c r="BE706" s="11" t="str">
        <f t="shared" si="874"/>
        <v>1,045.7</v>
      </c>
      <c r="BF706" s="11" t="str">
        <f t="shared" si="875"/>
        <v>721.6</v>
      </c>
      <c r="BG706" s="11" t="str">
        <f t="shared" si="876"/>
        <v>1,515.5</v>
      </c>
      <c r="BH706" s="11" t="s">
        <v>22</v>
      </c>
      <c r="BI706" s="25" t="s">
        <v>22</v>
      </c>
      <c r="CD706" s="155"/>
      <c r="CH706" s="155"/>
      <c r="CV706" s="25"/>
      <c r="CZ706" s="25"/>
    </row>
    <row r="707" spans="1:104" s="11" customFormat="1">
      <c r="A707" s="11" t="s">
        <v>1171</v>
      </c>
      <c r="L707" s="25"/>
      <c r="N707" s="125"/>
      <c r="Z707" s="25"/>
      <c r="AE707" s="36"/>
      <c r="AI707" s="25"/>
      <c r="AJ707" s="11" t="s">
        <v>27</v>
      </c>
      <c r="AK707" s="11" t="s">
        <v>457</v>
      </c>
      <c r="AL707" s="11">
        <v>6</v>
      </c>
      <c r="AM707" s="11" t="s">
        <v>426</v>
      </c>
      <c r="AN707" s="11" t="s">
        <v>44</v>
      </c>
      <c r="AO707" s="17" t="s">
        <v>78</v>
      </c>
      <c r="AP707" s="17" t="s">
        <v>948</v>
      </c>
      <c r="AQ707" s="11" t="s">
        <v>23</v>
      </c>
      <c r="AR707" s="11" t="s">
        <v>23</v>
      </c>
      <c r="AS707" s="11" t="s">
        <v>843</v>
      </c>
      <c r="AT707" s="11" t="s">
        <v>1255</v>
      </c>
      <c r="AU707" s="86" t="s">
        <v>494</v>
      </c>
      <c r="AV707" s="11" t="str">
        <f t="shared" si="877"/>
        <v>24</v>
      </c>
      <c r="AW707" s="18" t="str">
        <f t="shared" si="878"/>
        <v>100</v>
      </c>
      <c r="AX707" s="11">
        <v>24</v>
      </c>
      <c r="AY707" s="58" t="s">
        <v>1199</v>
      </c>
      <c r="AZ707" s="11" t="str">
        <f t="shared" si="871"/>
        <v>82.3</v>
      </c>
      <c r="BA707" s="11" t="str">
        <f t="shared" si="872"/>
        <v>77.6</v>
      </c>
      <c r="BB707" s="11" t="str">
        <f t="shared" si="873"/>
        <v>87.4</v>
      </c>
      <c r="BC707" s="11">
        <v>24</v>
      </c>
      <c r="BD707" s="58" t="s">
        <v>1201</v>
      </c>
      <c r="BE707" s="11" t="str">
        <f t="shared" si="874"/>
        <v>1,917.9</v>
      </c>
      <c r="BF707" s="11" t="str">
        <f t="shared" si="875"/>
        <v>1,344.8</v>
      </c>
      <c r="BG707" s="11" t="str">
        <f t="shared" si="876"/>
        <v>2,735.2</v>
      </c>
      <c r="BH707" s="11" t="s">
        <v>22</v>
      </c>
      <c r="BI707" s="25" t="s">
        <v>22</v>
      </c>
      <c r="CD707" s="155"/>
      <c r="CH707" s="155"/>
      <c r="CV707" s="25"/>
      <c r="CZ707" s="25"/>
    </row>
    <row r="708" spans="1:104" s="11" customFormat="1">
      <c r="A708" s="11" t="s">
        <v>1171</v>
      </c>
      <c r="L708" s="25"/>
      <c r="N708" s="125"/>
      <c r="Z708" s="25"/>
      <c r="AE708" s="36"/>
      <c r="AI708" s="25"/>
      <c r="AJ708" s="11" t="s">
        <v>27</v>
      </c>
      <c r="AK708" s="11" t="s">
        <v>452</v>
      </c>
      <c r="AL708" s="11">
        <v>1</v>
      </c>
      <c r="AM708" s="17" t="s">
        <v>344</v>
      </c>
      <c r="AN708" s="11" t="s">
        <v>1253</v>
      </c>
      <c r="AO708" s="17" t="s">
        <v>78</v>
      </c>
      <c r="AP708" s="17" t="s">
        <v>948</v>
      </c>
      <c r="AQ708" s="11" t="s">
        <v>23</v>
      </c>
      <c r="AR708" s="11" t="s">
        <v>23</v>
      </c>
      <c r="AS708" s="11" t="s">
        <v>843</v>
      </c>
      <c r="AT708" s="11" t="s">
        <v>458</v>
      </c>
      <c r="AU708" s="86" t="s">
        <v>493</v>
      </c>
      <c r="AV708" s="11" t="str">
        <f t="shared" si="877"/>
        <v>24</v>
      </c>
      <c r="AW708" s="18" t="str">
        <f t="shared" si="878"/>
        <v>0</v>
      </c>
      <c r="AX708" s="11">
        <v>24</v>
      </c>
      <c r="AY708" s="58" t="s">
        <v>901</v>
      </c>
      <c r="AZ708" s="11" t="str">
        <f t="shared" ref="AZ708:AZ713" si="879">LEFT(AY708,FIND(" ", AY708)-1)</f>
        <v>2.0</v>
      </c>
      <c r="BA708" s="11" t="str">
        <f t="shared" ref="BA708:BA713" si="880">MID(LEFT(AY708,FIND("–",AY708)-1),FIND("(",AY708)+1,LEN(AY708))</f>
        <v>2.0</v>
      </c>
      <c r="BB708" s="11" t="str">
        <f t="shared" ref="BB708:BB713" si="881">MID(LEFT(AY708,FIND(")",AY708)-1),FIND("–",AY708)+1,LEN(AY708))</f>
        <v>2.0</v>
      </c>
      <c r="BC708" s="11">
        <v>24</v>
      </c>
      <c r="BD708" s="58" t="s">
        <v>901</v>
      </c>
      <c r="BE708" s="11" t="str">
        <f t="shared" ref="BE708:BE713" si="882">LEFT(BD708,FIND(" ", BD708)-1)</f>
        <v>2.0</v>
      </c>
      <c r="BF708" s="11" t="str">
        <f t="shared" ref="BF708:BF713" si="883">MID(LEFT(BD708,FIND("–",BD708)-1),FIND("(",BD708)+1,LEN(BD708))</f>
        <v>2.0</v>
      </c>
      <c r="BG708" s="11" t="str">
        <f t="shared" ref="BG708:BG713" si="884">MID(LEFT(BD708,FIND(")",BD708)-1),FIND("–",BD708)+1,LEN(BD708))</f>
        <v>2.0</v>
      </c>
      <c r="BH708" s="11" t="s">
        <v>22</v>
      </c>
      <c r="BI708" s="25" t="s">
        <v>22</v>
      </c>
      <c r="CD708" s="155"/>
      <c r="CH708" s="155"/>
      <c r="CV708" s="25"/>
      <c r="CZ708" s="25"/>
    </row>
    <row r="709" spans="1:104" s="11" customFormat="1">
      <c r="A709" s="11" t="s">
        <v>1171</v>
      </c>
      <c r="L709" s="25"/>
      <c r="N709" s="125"/>
      <c r="Z709" s="25"/>
      <c r="AE709" s="36"/>
      <c r="AI709" s="25"/>
      <c r="AJ709" s="11" t="s">
        <v>27</v>
      </c>
      <c r="AK709" s="11" t="s">
        <v>453</v>
      </c>
      <c r="AL709" s="11">
        <v>2</v>
      </c>
      <c r="AM709" s="17" t="s">
        <v>344</v>
      </c>
      <c r="AN709" s="11" t="s">
        <v>1253</v>
      </c>
      <c r="AO709" s="17" t="s">
        <v>78</v>
      </c>
      <c r="AP709" s="17" t="s">
        <v>948</v>
      </c>
      <c r="AQ709" s="11" t="s">
        <v>23</v>
      </c>
      <c r="AR709" s="11" t="s">
        <v>23</v>
      </c>
      <c r="AS709" s="11" t="s">
        <v>843</v>
      </c>
      <c r="AT709" s="11" t="s">
        <v>458</v>
      </c>
      <c r="AU709" s="86" t="s">
        <v>1178</v>
      </c>
      <c r="AV709" s="11" t="str">
        <f t="shared" si="877"/>
        <v>24</v>
      </c>
      <c r="AW709" s="18" t="str">
        <f t="shared" si="878"/>
        <v>25</v>
      </c>
      <c r="AX709" s="11">
        <v>24</v>
      </c>
      <c r="AY709" s="58" t="s">
        <v>901</v>
      </c>
      <c r="AZ709" s="11" t="str">
        <f t="shared" si="879"/>
        <v>2.0</v>
      </c>
      <c r="BA709" s="11" t="str">
        <f t="shared" si="880"/>
        <v>2.0</v>
      </c>
      <c r="BB709" s="11" t="str">
        <f t="shared" si="881"/>
        <v>2.0</v>
      </c>
      <c r="BC709" s="11">
        <v>24</v>
      </c>
      <c r="BD709" s="58" t="s">
        <v>1203</v>
      </c>
      <c r="BE709" s="11" t="str">
        <f t="shared" si="882"/>
        <v>5.4</v>
      </c>
      <c r="BF709" s="11" t="str">
        <f t="shared" si="883"/>
        <v>3.6</v>
      </c>
      <c r="BG709" s="11" t="str">
        <f t="shared" si="884"/>
        <v>8.1</v>
      </c>
      <c r="BH709" s="11" t="s">
        <v>22</v>
      </c>
      <c r="BI709" s="25" t="s">
        <v>22</v>
      </c>
      <c r="CD709" s="155"/>
      <c r="CH709" s="155"/>
      <c r="CV709" s="25"/>
      <c r="CZ709" s="25"/>
    </row>
    <row r="710" spans="1:104" s="11" customFormat="1">
      <c r="A710" s="11" t="s">
        <v>1171</v>
      </c>
      <c r="L710" s="25"/>
      <c r="N710" s="125"/>
      <c r="Z710" s="25"/>
      <c r="AE710" s="36"/>
      <c r="AI710" s="25"/>
      <c r="AJ710" s="11" t="s">
        <v>27</v>
      </c>
      <c r="AK710" s="11" t="s">
        <v>454</v>
      </c>
      <c r="AL710" s="11">
        <v>3</v>
      </c>
      <c r="AM710" s="17" t="s">
        <v>344</v>
      </c>
      <c r="AN710" s="11" t="s">
        <v>1253</v>
      </c>
      <c r="AO710" s="17" t="s">
        <v>78</v>
      </c>
      <c r="AP710" s="17" t="s">
        <v>948</v>
      </c>
      <c r="AQ710" s="11" t="s">
        <v>23</v>
      </c>
      <c r="AR710" s="11" t="s">
        <v>23</v>
      </c>
      <c r="AS710" s="11" t="s">
        <v>843</v>
      </c>
      <c r="AT710" s="11" t="s">
        <v>458</v>
      </c>
      <c r="AU710" s="86" t="s">
        <v>1179</v>
      </c>
      <c r="AV710" s="11" t="str">
        <f t="shared" si="877"/>
        <v>24</v>
      </c>
      <c r="AW710" s="18" t="str">
        <f t="shared" si="878"/>
        <v>83</v>
      </c>
      <c r="AX710" s="11">
        <v>24</v>
      </c>
      <c r="AY710" s="58" t="s">
        <v>1202</v>
      </c>
      <c r="AZ710" s="11" t="str">
        <f t="shared" si="879"/>
        <v>2.1</v>
      </c>
      <c r="BA710" s="11" t="str">
        <f t="shared" si="880"/>
        <v>1.9</v>
      </c>
      <c r="BB710" s="11" t="str">
        <f t="shared" si="881"/>
        <v>2.2</v>
      </c>
      <c r="BC710" s="11">
        <v>24</v>
      </c>
      <c r="BD710" s="58" t="s">
        <v>1204</v>
      </c>
      <c r="BE710" s="11" t="str">
        <f t="shared" si="882"/>
        <v>15.2</v>
      </c>
      <c r="BF710" s="11" t="str">
        <f t="shared" si="883"/>
        <v>11.2</v>
      </c>
      <c r="BG710" s="11" t="str">
        <f t="shared" si="884"/>
        <v>20.7</v>
      </c>
      <c r="BH710" s="11" t="s">
        <v>22</v>
      </c>
      <c r="BI710" s="25" t="s">
        <v>22</v>
      </c>
      <c r="CD710" s="155"/>
      <c r="CH710" s="155"/>
      <c r="CV710" s="25"/>
      <c r="CZ710" s="25"/>
    </row>
    <row r="711" spans="1:104" s="11" customFormat="1">
      <c r="A711" s="11" t="s">
        <v>1171</v>
      </c>
      <c r="L711" s="25"/>
      <c r="N711" s="125"/>
      <c r="Z711" s="25"/>
      <c r="AE711" s="36"/>
      <c r="AI711" s="25"/>
      <c r="AJ711" s="11" t="s">
        <v>27</v>
      </c>
      <c r="AK711" s="11" t="s">
        <v>455</v>
      </c>
      <c r="AL711" s="11">
        <v>4</v>
      </c>
      <c r="AM711" s="17" t="s">
        <v>344</v>
      </c>
      <c r="AN711" s="11" t="s">
        <v>1253</v>
      </c>
      <c r="AO711" s="17" t="s">
        <v>78</v>
      </c>
      <c r="AP711" s="17" t="s">
        <v>948</v>
      </c>
      <c r="AQ711" s="11" t="s">
        <v>23</v>
      </c>
      <c r="AR711" s="11" t="s">
        <v>23</v>
      </c>
      <c r="AS711" s="11" t="s">
        <v>843</v>
      </c>
      <c r="AT711" s="11" t="s">
        <v>458</v>
      </c>
      <c r="AU711" s="86" t="s">
        <v>1182</v>
      </c>
      <c r="AV711" s="11" t="str">
        <f t="shared" si="877"/>
        <v>23</v>
      </c>
      <c r="AW711" s="18" t="str">
        <f t="shared" si="878"/>
        <v>4</v>
      </c>
      <c r="AX711" s="11">
        <v>23</v>
      </c>
      <c r="AY711" s="58" t="s">
        <v>901</v>
      </c>
      <c r="AZ711" s="11" t="str">
        <f t="shared" si="879"/>
        <v>2.0</v>
      </c>
      <c r="BA711" s="11" t="str">
        <f t="shared" si="880"/>
        <v>2.0</v>
      </c>
      <c r="BB711" s="11" t="str">
        <f t="shared" si="881"/>
        <v>2.0</v>
      </c>
      <c r="BC711" s="11">
        <v>23</v>
      </c>
      <c r="BD711" s="58" t="s">
        <v>2022</v>
      </c>
      <c r="BE711" s="11" t="str">
        <f t="shared" si="882"/>
        <v>2.2</v>
      </c>
      <c r="BF711" s="11" t="str">
        <f t="shared" si="883"/>
        <v>1.8</v>
      </c>
      <c r="BG711" s="11" t="str">
        <f t="shared" si="884"/>
        <v>2.8</v>
      </c>
      <c r="BH711" s="11" t="s">
        <v>22</v>
      </c>
      <c r="BI711" s="25" t="s">
        <v>22</v>
      </c>
      <c r="CD711" s="155"/>
      <c r="CH711" s="155"/>
      <c r="CV711" s="25"/>
      <c r="CZ711" s="25"/>
    </row>
    <row r="712" spans="1:104" s="11" customFormat="1">
      <c r="A712" s="11" t="s">
        <v>1171</v>
      </c>
      <c r="L712" s="25"/>
      <c r="N712" s="125"/>
      <c r="Z712" s="25"/>
      <c r="AE712" s="36"/>
      <c r="AI712" s="25"/>
      <c r="AJ712" s="11" t="s">
        <v>27</v>
      </c>
      <c r="AK712" s="11" t="s">
        <v>456</v>
      </c>
      <c r="AL712" s="11">
        <v>5</v>
      </c>
      <c r="AM712" s="17" t="s">
        <v>344</v>
      </c>
      <c r="AN712" s="11" t="s">
        <v>1253</v>
      </c>
      <c r="AO712" s="17" t="s">
        <v>78</v>
      </c>
      <c r="AP712" s="17" t="s">
        <v>948</v>
      </c>
      <c r="AQ712" s="11" t="s">
        <v>23</v>
      </c>
      <c r="AR712" s="11" t="s">
        <v>23</v>
      </c>
      <c r="AS712" s="11" t="s">
        <v>843</v>
      </c>
      <c r="AT712" s="11" t="s">
        <v>458</v>
      </c>
      <c r="AU712" s="86" t="s">
        <v>1179</v>
      </c>
      <c r="AV712" s="11" t="str">
        <f t="shared" si="877"/>
        <v>24</v>
      </c>
      <c r="AW712" s="18" t="str">
        <f t="shared" si="878"/>
        <v>83</v>
      </c>
      <c r="AX712" s="11">
        <v>24</v>
      </c>
      <c r="AY712" s="58" t="s">
        <v>901</v>
      </c>
      <c r="AZ712" s="11" t="str">
        <f t="shared" si="879"/>
        <v>2.0</v>
      </c>
      <c r="BA712" s="11" t="str">
        <f t="shared" si="880"/>
        <v>2.0</v>
      </c>
      <c r="BB712" s="11" t="str">
        <f t="shared" si="881"/>
        <v>2.0</v>
      </c>
      <c r="BC712" s="11">
        <v>24</v>
      </c>
      <c r="BD712" s="58" t="s">
        <v>1205</v>
      </c>
      <c r="BE712" s="11" t="str">
        <f t="shared" si="882"/>
        <v>19.0</v>
      </c>
      <c r="BF712" s="11" t="str">
        <f t="shared" si="883"/>
        <v>13.2</v>
      </c>
      <c r="BG712" s="11" t="str">
        <f t="shared" si="884"/>
        <v>27.4</v>
      </c>
      <c r="BH712" s="11" t="s">
        <v>22</v>
      </c>
      <c r="BI712" s="25" t="s">
        <v>22</v>
      </c>
      <c r="CD712" s="155"/>
      <c r="CH712" s="155"/>
      <c r="CV712" s="25"/>
      <c r="CZ712" s="25"/>
    </row>
    <row r="713" spans="1:104" s="11" customFormat="1">
      <c r="A713" s="11" t="s">
        <v>1171</v>
      </c>
      <c r="L713" s="25"/>
      <c r="N713" s="125"/>
      <c r="Z713" s="25"/>
      <c r="AE713" s="36"/>
      <c r="AI713" s="25"/>
      <c r="AJ713" s="11" t="s">
        <v>27</v>
      </c>
      <c r="AK713" s="11" t="s">
        <v>457</v>
      </c>
      <c r="AL713" s="11">
        <v>6</v>
      </c>
      <c r="AM713" s="17" t="s">
        <v>344</v>
      </c>
      <c r="AN713" s="11" t="s">
        <v>1253</v>
      </c>
      <c r="AO713" s="17" t="s">
        <v>78</v>
      </c>
      <c r="AP713" s="17" t="s">
        <v>948</v>
      </c>
      <c r="AQ713" s="11" t="s">
        <v>23</v>
      </c>
      <c r="AR713" s="11" t="s">
        <v>23</v>
      </c>
      <c r="AS713" s="11" t="s">
        <v>843</v>
      </c>
      <c r="AT713" s="11" t="s">
        <v>458</v>
      </c>
      <c r="AU713" s="86" t="s">
        <v>1183</v>
      </c>
      <c r="AV713" s="11" t="str">
        <f t="shared" si="877"/>
        <v>24</v>
      </c>
      <c r="AW713" s="18" t="str">
        <f t="shared" si="878"/>
        <v>79</v>
      </c>
      <c r="AX713" s="11">
        <v>24</v>
      </c>
      <c r="AY713" s="58" t="s">
        <v>901</v>
      </c>
      <c r="AZ713" s="11" t="str">
        <f t="shared" si="879"/>
        <v>2.0</v>
      </c>
      <c r="BA713" s="11" t="str">
        <f t="shared" si="880"/>
        <v>2.0</v>
      </c>
      <c r="BB713" s="11" t="str">
        <f t="shared" si="881"/>
        <v>2.0</v>
      </c>
      <c r="BC713" s="11">
        <v>24</v>
      </c>
      <c r="BD713" s="58" t="s">
        <v>1206</v>
      </c>
      <c r="BE713" s="11" t="str">
        <f t="shared" si="882"/>
        <v>29.6</v>
      </c>
      <c r="BF713" s="11" t="str">
        <f t="shared" si="883"/>
        <v>17.9</v>
      </c>
      <c r="BG713" s="11" t="str">
        <f t="shared" si="884"/>
        <v>48.9</v>
      </c>
      <c r="BH713" s="11" t="s">
        <v>22</v>
      </c>
      <c r="BI713" s="25" t="s">
        <v>22</v>
      </c>
      <c r="CD713" s="155"/>
      <c r="CH713" s="155"/>
      <c r="CV713" s="25"/>
      <c r="CZ713" s="25"/>
    </row>
    <row r="714" spans="1:104" s="11" customFormat="1">
      <c r="A714" s="11" t="s">
        <v>1171</v>
      </c>
      <c r="L714" s="25"/>
      <c r="N714" s="125"/>
      <c r="Z714" s="25"/>
      <c r="AE714" s="36"/>
      <c r="AI714" s="25"/>
      <c r="AJ714" s="11" t="s">
        <v>27</v>
      </c>
      <c r="AK714" s="11" t="s">
        <v>452</v>
      </c>
      <c r="AL714" s="11">
        <v>1</v>
      </c>
      <c r="AM714" s="11" t="s">
        <v>55</v>
      </c>
      <c r="AN714" s="17" t="s">
        <v>1254</v>
      </c>
      <c r="AO714" s="17" t="s">
        <v>78</v>
      </c>
      <c r="AP714" s="17" t="s">
        <v>948</v>
      </c>
      <c r="AQ714" s="11" t="s">
        <v>23</v>
      </c>
      <c r="AR714" s="11" t="s">
        <v>23</v>
      </c>
      <c r="AS714" s="11" t="s">
        <v>486</v>
      </c>
      <c r="AT714" s="11" t="s">
        <v>1256</v>
      </c>
      <c r="AU714" s="86" t="s">
        <v>493</v>
      </c>
      <c r="AV714" s="11" t="str">
        <f t="shared" ref="AV714:AV716" si="885">MID(LEFT(AU714,FIND(" (",AU714)-1),FIND("/",AU714)+1,LEN(AU714))</f>
        <v>24</v>
      </c>
      <c r="AW714" s="18" t="str">
        <f t="shared" ref="AW714:AW716" si="886">MID(LEFT(AU714,FIND("%",AU714)-1),FIND("(",AU714)+1,LEN(AU714))</f>
        <v>0</v>
      </c>
      <c r="AX714" s="11" t="s">
        <v>22</v>
      </c>
      <c r="AY714" s="11" t="s">
        <v>22</v>
      </c>
      <c r="AZ714" s="11" t="s">
        <v>22</v>
      </c>
      <c r="BA714" s="11" t="s">
        <v>22</v>
      </c>
      <c r="BB714" s="11" t="s">
        <v>22</v>
      </c>
      <c r="BC714" s="11">
        <v>24</v>
      </c>
      <c r="BD714" s="58" t="s">
        <v>1243</v>
      </c>
      <c r="BE714" s="11" t="str">
        <f t="shared" ref="BE714:BE716" si="887">LEFT(BD714,FIND(" ", BD714)-1)</f>
        <v>6.0</v>
      </c>
      <c r="BF714" s="11" t="str">
        <f t="shared" ref="BF714:BF716" si="888">MID(LEFT(BD714,FIND("–",BD714)-1),FIND("(",BD714)+1,LEN(BD714))</f>
        <v>5.0</v>
      </c>
      <c r="BG714" s="11" t="str">
        <f t="shared" ref="BG714:BG716" si="889">MID(LEFT(BD714,FIND(")",BD714)-1),FIND("–",BD714)+1,LEN(BD714))</f>
        <v>7.1</v>
      </c>
      <c r="BH714" s="11" t="s">
        <v>22</v>
      </c>
      <c r="BI714" s="25" t="s">
        <v>22</v>
      </c>
      <c r="CD714" s="155"/>
      <c r="CH714" s="155"/>
      <c r="CV714" s="25"/>
      <c r="CZ714" s="25"/>
    </row>
    <row r="715" spans="1:104" s="11" customFormat="1">
      <c r="A715" s="11" t="s">
        <v>1171</v>
      </c>
      <c r="L715" s="25"/>
      <c r="N715" s="125"/>
      <c r="Z715" s="25"/>
      <c r="AE715" s="36"/>
      <c r="AI715" s="25"/>
      <c r="AJ715" s="11" t="s">
        <v>27</v>
      </c>
      <c r="AK715" s="11" t="s">
        <v>453</v>
      </c>
      <c r="AL715" s="11">
        <v>2</v>
      </c>
      <c r="AM715" s="11" t="s">
        <v>55</v>
      </c>
      <c r="AN715" s="17" t="s">
        <v>1254</v>
      </c>
      <c r="AO715" s="17" t="s">
        <v>78</v>
      </c>
      <c r="AP715" s="17" t="s">
        <v>948</v>
      </c>
      <c r="AQ715" s="11" t="s">
        <v>23</v>
      </c>
      <c r="AR715" s="11" t="s">
        <v>23</v>
      </c>
      <c r="AS715" s="11" t="s">
        <v>486</v>
      </c>
      <c r="AT715" s="11" t="s">
        <v>1256</v>
      </c>
      <c r="AU715" s="86" t="s">
        <v>1241</v>
      </c>
      <c r="AV715" s="11" t="str">
        <f t="shared" si="885"/>
        <v>24</v>
      </c>
      <c r="AW715" s="18" t="str">
        <f t="shared" si="886"/>
        <v>42</v>
      </c>
      <c r="AX715" s="11" t="s">
        <v>22</v>
      </c>
      <c r="AY715" s="11" t="s">
        <v>22</v>
      </c>
      <c r="AZ715" s="11" t="s">
        <v>22</v>
      </c>
      <c r="BA715" s="11" t="s">
        <v>22</v>
      </c>
      <c r="BB715" s="11" t="s">
        <v>22</v>
      </c>
      <c r="BC715" s="11">
        <v>24</v>
      </c>
      <c r="BD715" s="58" t="s">
        <v>1244</v>
      </c>
      <c r="BE715" s="11" t="str">
        <f t="shared" si="887"/>
        <v>22.4</v>
      </c>
      <c r="BF715" s="11" t="str">
        <f t="shared" si="888"/>
        <v>13.6</v>
      </c>
      <c r="BG715" s="11" t="str">
        <f t="shared" si="889"/>
        <v>36.9</v>
      </c>
      <c r="BH715" s="11" t="s">
        <v>22</v>
      </c>
      <c r="BI715" s="25" t="s">
        <v>22</v>
      </c>
      <c r="CD715" s="155"/>
      <c r="CH715" s="155"/>
      <c r="CV715" s="25"/>
      <c r="CZ715" s="25"/>
    </row>
    <row r="716" spans="1:104" s="11" customFormat="1">
      <c r="A716" s="11" t="s">
        <v>1171</v>
      </c>
      <c r="L716" s="25"/>
      <c r="N716" s="125"/>
      <c r="Z716" s="25"/>
      <c r="AE716" s="36"/>
      <c r="AI716" s="25"/>
      <c r="AJ716" s="11" t="s">
        <v>27</v>
      </c>
      <c r="AK716" s="11" t="s">
        <v>454</v>
      </c>
      <c r="AL716" s="11">
        <v>3</v>
      </c>
      <c r="AM716" s="11" t="s">
        <v>55</v>
      </c>
      <c r="AN716" s="17" t="s">
        <v>1254</v>
      </c>
      <c r="AO716" s="17" t="s">
        <v>78</v>
      </c>
      <c r="AP716" s="17" t="s">
        <v>948</v>
      </c>
      <c r="AQ716" s="11" t="s">
        <v>23</v>
      </c>
      <c r="AR716" s="11" t="s">
        <v>23</v>
      </c>
      <c r="AS716" s="11" t="s">
        <v>486</v>
      </c>
      <c r="AT716" s="11" t="s">
        <v>1256</v>
      </c>
      <c r="AU716" s="86" t="s">
        <v>1242</v>
      </c>
      <c r="AV716" s="11" t="str">
        <f t="shared" si="885"/>
        <v>24</v>
      </c>
      <c r="AW716" s="18" t="str">
        <f t="shared" si="886"/>
        <v>75</v>
      </c>
      <c r="AX716" s="11" t="s">
        <v>22</v>
      </c>
      <c r="AY716" s="11" t="s">
        <v>22</v>
      </c>
      <c r="AZ716" s="11" t="s">
        <v>22</v>
      </c>
      <c r="BA716" s="11" t="s">
        <v>22</v>
      </c>
      <c r="BB716" s="11" t="s">
        <v>22</v>
      </c>
      <c r="BC716" s="11">
        <v>24</v>
      </c>
      <c r="BD716" s="58" t="s">
        <v>1245</v>
      </c>
      <c r="BE716" s="11" t="str">
        <f t="shared" si="887"/>
        <v>45.4</v>
      </c>
      <c r="BF716" s="11" t="str">
        <f t="shared" si="888"/>
        <v>27.0</v>
      </c>
      <c r="BG716" s="11" t="str">
        <f t="shared" si="889"/>
        <v>76.4</v>
      </c>
      <c r="BH716" s="11" t="s">
        <v>22</v>
      </c>
      <c r="BI716" s="25" t="s">
        <v>22</v>
      </c>
      <c r="CD716" s="155"/>
      <c r="CH716" s="155"/>
      <c r="CV716" s="25"/>
      <c r="CZ716" s="25"/>
    </row>
    <row r="717" spans="1:104" s="11" customFormat="1">
      <c r="A717" s="11" t="s">
        <v>1171</v>
      </c>
      <c r="L717" s="25"/>
      <c r="N717" s="125"/>
      <c r="Z717" s="25"/>
      <c r="AE717" s="36"/>
      <c r="AI717" s="25"/>
      <c r="AJ717" s="11" t="s">
        <v>60</v>
      </c>
      <c r="AK717" s="11" t="s">
        <v>452</v>
      </c>
      <c r="AL717" s="11">
        <v>1</v>
      </c>
      <c r="AM717" s="11" t="s">
        <v>551</v>
      </c>
      <c r="AN717" s="17" t="s">
        <v>1159</v>
      </c>
      <c r="AO717" s="11" t="s">
        <v>1235</v>
      </c>
      <c r="AP717" s="11" t="s">
        <v>1236</v>
      </c>
      <c r="AQ717" s="11" t="s">
        <v>23</v>
      </c>
      <c r="AR717" s="11" t="s">
        <v>23</v>
      </c>
      <c r="AS717" s="11" t="s">
        <v>486</v>
      </c>
      <c r="AT717" s="11" t="s">
        <v>422</v>
      </c>
      <c r="AU717" s="86" t="s">
        <v>1180</v>
      </c>
      <c r="AV717" s="11" t="str">
        <f t="shared" ref="AV717:AV722" si="890">MID(LEFT(AU717,FIND(" (",AU717)-1),FIND("/",AU717)+1,LEN(AU717))</f>
        <v>24</v>
      </c>
      <c r="AW717" s="18" t="str">
        <f t="shared" ref="AW717:AW722" si="891">MID(LEFT(AU717,FIND("%",AU717)-1),FIND("(",AU717)+1,LEN(AU717))</f>
        <v>8</v>
      </c>
      <c r="AX717" s="11">
        <v>24</v>
      </c>
      <c r="AY717" s="58" t="s">
        <v>1222</v>
      </c>
      <c r="AZ717" s="11" t="str">
        <f t="shared" ref="AZ717:AZ722" si="892">LEFT(AY717,FIND(" ", AY717)-1)</f>
        <v>0.3</v>
      </c>
      <c r="BA717" s="11" t="str">
        <f t="shared" ref="BA717:BA722" si="893">MID(LEFT(AY717,FIND("–",AY717)-1),FIND("(",AY717)+1,LEN(AY717))</f>
        <v>0.0</v>
      </c>
      <c r="BB717" s="11" t="str">
        <f t="shared" ref="BB717:BB722" si="894">MID(LEFT(AY717,FIND(")",AY717)-1),FIND("–",AY717)+1,LEN(AY717))</f>
        <v>0.7</v>
      </c>
      <c r="BC717" s="11">
        <v>24</v>
      </c>
      <c r="BD717" s="58" t="s">
        <v>1227</v>
      </c>
      <c r="BE717" s="11" t="str">
        <f t="shared" ref="BE717:BE722" si="895">LEFT(BD717,FIND(" ", BD717)-1)</f>
        <v>1.5</v>
      </c>
      <c r="BF717" s="11" t="str">
        <f t="shared" ref="BF717:BF722" si="896">MID(LEFT(BD717,FIND("–",BD717)-1),FIND("(",BD717)+1,LEN(BD717))</f>
        <v>0.2</v>
      </c>
      <c r="BG717" s="11" t="str">
        <f t="shared" ref="BG717:BG722" si="897">MID(LEFT(BD717,FIND(")",BD717)-1),FIND("–",BD717)+1,LEN(BD717))</f>
        <v>2.9</v>
      </c>
      <c r="BH717" s="11">
        <v>20</v>
      </c>
      <c r="BI717" s="25" t="s">
        <v>22</v>
      </c>
      <c r="CD717" s="155"/>
      <c r="CH717" s="155"/>
      <c r="CV717" s="25"/>
      <c r="CZ717" s="25"/>
    </row>
    <row r="718" spans="1:104" s="11" customFormat="1">
      <c r="A718" s="11" t="s">
        <v>1171</v>
      </c>
      <c r="L718" s="25"/>
      <c r="N718" s="125"/>
      <c r="Z718" s="25"/>
      <c r="AE718" s="36"/>
      <c r="AI718" s="25"/>
      <c r="AJ718" s="11" t="s">
        <v>60</v>
      </c>
      <c r="AK718" s="11" t="s">
        <v>453</v>
      </c>
      <c r="AL718" s="11">
        <v>2</v>
      </c>
      <c r="AM718" s="11" t="s">
        <v>551</v>
      </c>
      <c r="AN718" s="17" t="s">
        <v>1159</v>
      </c>
      <c r="AO718" s="11" t="s">
        <v>1235</v>
      </c>
      <c r="AP718" s="11" t="s">
        <v>1236</v>
      </c>
      <c r="AQ718" s="11" t="s">
        <v>23</v>
      </c>
      <c r="AR718" s="11" t="s">
        <v>23</v>
      </c>
      <c r="AS718" s="11" t="s">
        <v>486</v>
      </c>
      <c r="AT718" s="11" t="s">
        <v>422</v>
      </c>
      <c r="AU718" s="86" t="s">
        <v>1233</v>
      </c>
      <c r="AV718" s="11" t="str">
        <f t="shared" si="890"/>
        <v>24</v>
      </c>
      <c r="AW718" s="18" t="str">
        <f t="shared" si="891"/>
        <v>46</v>
      </c>
      <c r="AX718" s="11">
        <v>24</v>
      </c>
      <c r="AY718" s="58" t="s">
        <v>1223</v>
      </c>
      <c r="AZ718" s="11" t="str">
        <f t="shared" si="892"/>
        <v>0.2</v>
      </c>
      <c r="BA718" s="11" t="str">
        <f t="shared" si="893"/>
        <v>0.0</v>
      </c>
      <c r="BB718" s="11" t="str">
        <f t="shared" si="894"/>
        <v>0.3</v>
      </c>
      <c r="BC718" s="11">
        <v>24</v>
      </c>
      <c r="BD718" s="58" t="s">
        <v>1228</v>
      </c>
      <c r="BE718" s="11" t="str">
        <f t="shared" si="895"/>
        <v>7.4</v>
      </c>
      <c r="BF718" s="11" t="str">
        <f t="shared" si="896"/>
        <v>3.9</v>
      </c>
      <c r="BG718" s="11" t="str">
        <f t="shared" si="897"/>
        <v>11.1</v>
      </c>
      <c r="BH718" s="11">
        <v>20</v>
      </c>
      <c r="BI718" s="25" t="s">
        <v>22</v>
      </c>
      <c r="CD718" s="155"/>
      <c r="CH718" s="155"/>
      <c r="CV718" s="25"/>
      <c r="CZ718" s="25"/>
    </row>
    <row r="719" spans="1:104" s="11" customFormat="1">
      <c r="A719" s="11" t="s">
        <v>1171</v>
      </c>
      <c r="L719" s="25"/>
      <c r="N719" s="125"/>
      <c r="Z719" s="25"/>
      <c r="AE719" s="36"/>
      <c r="AI719" s="25"/>
      <c r="AJ719" s="11" t="s">
        <v>60</v>
      </c>
      <c r="AK719" s="11" t="s">
        <v>454</v>
      </c>
      <c r="AL719" s="11">
        <v>3</v>
      </c>
      <c r="AM719" s="11" t="s">
        <v>551</v>
      </c>
      <c r="AN719" s="17" t="s">
        <v>1159</v>
      </c>
      <c r="AO719" s="11" t="s">
        <v>1235</v>
      </c>
      <c r="AP719" s="11" t="s">
        <v>1236</v>
      </c>
      <c r="AQ719" s="11" t="s">
        <v>23</v>
      </c>
      <c r="AR719" s="11" t="s">
        <v>23</v>
      </c>
      <c r="AS719" s="11" t="s">
        <v>486</v>
      </c>
      <c r="AT719" s="11" t="s">
        <v>422</v>
      </c>
      <c r="AU719" s="86" t="s">
        <v>1234</v>
      </c>
      <c r="AV719" s="11" t="str">
        <f t="shared" si="890"/>
        <v>24</v>
      </c>
      <c r="AW719" s="18" t="str">
        <f t="shared" si="891"/>
        <v>21</v>
      </c>
      <c r="AX719" s="11">
        <v>24</v>
      </c>
      <c r="AY719" s="58" t="s">
        <v>1224</v>
      </c>
      <c r="AZ719" s="11" t="str">
        <f t="shared" si="892"/>
        <v>0.6</v>
      </c>
      <c r="BA719" s="11" t="str">
        <f t="shared" si="893"/>
        <v>0.4</v>
      </c>
      <c r="BB719" s="11" t="str">
        <f t="shared" si="894"/>
        <v>0.9</v>
      </c>
      <c r="BC719" s="11">
        <v>24</v>
      </c>
      <c r="BD719" s="58" t="s">
        <v>1229</v>
      </c>
      <c r="BE719" s="11" t="str">
        <f t="shared" si="895"/>
        <v>3.9</v>
      </c>
      <c r="BF719" s="11" t="str">
        <f t="shared" si="896"/>
        <v>1.0</v>
      </c>
      <c r="BG719" s="11" t="str">
        <f t="shared" si="897"/>
        <v>6.7</v>
      </c>
      <c r="BH719" s="11">
        <v>20</v>
      </c>
      <c r="BI719" s="25" t="s">
        <v>22</v>
      </c>
      <c r="CD719" s="155"/>
      <c r="CH719" s="155"/>
      <c r="CV719" s="25"/>
      <c r="CZ719" s="25"/>
    </row>
    <row r="720" spans="1:104" s="11" customFormat="1">
      <c r="A720" s="11" t="s">
        <v>1171</v>
      </c>
      <c r="L720" s="25"/>
      <c r="N720" s="125"/>
      <c r="Z720" s="25"/>
      <c r="AE720" s="36"/>
      <c r="AI720" s="25"/>
      <c r="AJ720" s="11" t="s">
        <v>60</v>
      </c>
      <c r="AK720" s="11" t="s">
        <v>455</v>
      </c>
      <c r="AL720" s="11">
        <v>4</v>
      </c>
      <c r="AM720" s="11" t="s">
        <v>551</v>
      </c>
      <c r="AN720" s="17" t="s">
        <v>1159</v>
      </c>
      <c r="AO720" s="11" t="s">
        <v>1235</v>
      </c>
      <c r="AP720" s="11" t="s">
        <v>1236</v>
      </c>
      <c r="AQ720" s="11" t="s">
        <v>23</v>
      </c>
      <c r="AR720" s="11" t="s">
        <v>23</v>
      </c>
      <c r="AS720" s="11" t="s">
        <v>486</v>
      </c>
      <c r="AT720" s="11" t="s">
        <v>422</v>
      </c>
      <c r="AU720" s="86" t="s">
        <v>1182</v>
      </c>
      <c r="AV720" s="11" t="str">
        <f t="shared" si="890"/>
        <v>23</v>
      </c>
      <c r="AW720" s="18" t="str">
        <f t="shared" si="891"/>
        <v>4</v>
      </c>
      <c r="AX720" s="11">
        <v>23</v>
      </c>
      <c r="AY720" s="58" t="s">
        <v>1226</v>
      </c>
      <c r="AZ720" s="11" t="str">
        <f t="shared" si="892"/>
        <v>0.3</v>
      </c>
      <c r="BA720" s="11" t="str">
        <f t="shared" si="893"/>
        <v>0.0</v>
      </c>
      <c r="BB720" s="11" t="str">
        <f t="shared" si="894"/>
        <v>0.5</v>
      </c>
      <c r="BC720" s="11">
        <v>23</v>
      </c>
      <c r="BD720" s="58" t="s">
        <v>1230</v>
      </c>
      <c r="BE720" s="11" t="str">
        <f t="shared" si="895"/>
        <v>1.2</v>
      </c>
      <c r="BF720" s="11" t="str">
        <f t="shared" si="896"/>
        <v>-0.1</v>
      </c>
      <c r="BG720" s="11" t="str">
        <f t="shared" si="897"/>
        <v>2.5</v>
      </c>
      <c r="BH720" s="11">
        <v>20</v>
      </c>
      <c r="BI720" s="25" t="s">
        <v>22</v>
      </c>
      <c r="CD720" s="155"/>
      <c r="CH720" s="155"/>
      <c r="CV720" s="25"/>
      <c r="CZ720" s="25"/>
    </row>
    <row r="721" spans="1:105" s="11" customFormat="1">
      <c r="A721" s="11" t="s">
        <v>1171</v>
      </c>
      <c r="L721" s="25"/>
      <c r="N721" s="125"/>
      <c r="Z721" s="25"/>
      <c r="AE721" s="36"/>
      <c r="AI721" s="25"/>
      <c r="AJ721" s="11" t="s">
        <v>60</v>
      </c>
      <c r="AK721" s="11" t="s">
        <v>456</v>
      </c>
      <c r="AL721" s="11">
        <v>5</v>
      </c>
      <c r="AM721" s="11" t="s">
        <v>551</v>
      </c>
      <c r="AN721" s="17" t="s">
        <v>1159</v>
      </c>
      <c r="AO721" s="11" t="s">
        <v>1235</v>
      </c>
      <c r="AP721" s="11" t="s">
        <v>1236</v>
      </c>
      <c r="AQ721" s="11" t="s">
        <v>23</v>
      </c>
      <c r="AR721" s="11" t="s">
        <v>23</v>
      </c>
      <c r="AS721" s="11" t="s">
        <v>486</v>
      </c>
      <c r="AT721" s="11" t="s">
        <v>422</v>
      </c>
      <c r="AU721" s="86" t="s">
        <v>1234</v>
      </c>
      <c r="AV721" s="11" t="str">
        <f t="shared" si="890"/>
        <v>24</v>
      </c>
      <c r="AW721" s="18" t="str">
        <f t="shared" si="891"/>
        <v>21</v>
      </c>
      <c r="AX721" s="11">
        <v>24</v>
      </c>
      <c r="AY721" s="58" t="s">
        <v>1225</v>
      </c>
      <c r="AZ721" s="11" t="str">
        <f t="shared" si="892"/>
        <v>0.3</v>
      </c>
      <c r="BA721" s="11" t="str">
        <f t="shared" si="893"/>
        <v>0.1</v>
      </c>
      <c r="BB721" s="11" t="str">
        <f t="shared" si="894"/>
        <v>0.5</v>
      </c>
      <c r="BC721" s="11">
        <v>24</v>
      </c>
      <c r="BD721" s="58" t="s">
        <v>1231</v>
      </c>
      <c r="BE721" s="11" t="str">
        <f t="shared" si="895"/>
        <v>3.4</v>
      </c>
      <c r="BF721" s="11" t="str">
        <f t="shared" si="896"/>
        <v>0.9</v>
      </c>
      <c r="BG721" s="11" t="str">
        <f t="shared" si="897"/>
        <v>5.7</v>
      </c>
      <c r="BH721" s="11">
        <v>20</v>
      </c>
      <c r="BI721" s="25" t="s">
        <v>22</v>
      </c>
      <c r="CD721" s="155"/>
      <c r="CH721" s="155"/>
      <c r="CV721" s="25"/>
      <c r="CZ721" s="25"/>
    </row>
    <row r="722" spans="1:105" s="11" customFormat="1">
      <c r="A722" s="11" t="s">
        <v>1171</v>
      </c>
      <c r="L722" s="25"/>
      <c r="N722" s="125"/>
      <c r="Z722" s="25"/>
      <c r="AE722" s="36"/>
      <c r="AI722" s="25"/>
      <c r="AJ722" s="11" t="s">
        <v>60</v>
      </c>
      <c r="AK722" s="11" t="s">
        <v>457</v>
      </c>
      <c r="AL722" s="11">
        <v>6</v>
      </c>
      <c r="AM722" s="11" t="s">
        <v>551</v>
      </c>
      <c r="AN722" s="17" t="s">
        <v>1159</v>
      </c>
      <c r="AO722" s="11" t="s">
        <v>1235</v>
      </c>
      <c r="AP722" s="11" t="s">
        <v>1236</v>
      </c>
      <c r="AQ722" s="11" t="s">
        <v>23</v>
      </c>
      <c r="AR722" s="11" t="s">
        <v>23</v>
      </c>
      <c r="AS722" s="11" t="s">
        <v>486</v>
      </c>
      <c r="AT722" s="11" t="s">
        <v>422</v>
      </c>
      <c r="AU722" s="86" t="s">
        <v>493</v>
      </c>
      <c r="AV722" s="11" t="str">
        <f t="shared" si="890"/>
        <v>24</v>
      </c>
      <c r="AW722" s="18" t="str">
        <f t="shared" si="891"/>
        <v>0</v>
      </c>
      <c r="AX722" s="11">
        <v>24</v>
      </c>
      <c r="AY722" s="58" t="s">
        <v>1225</v>
      </c>
      <c r="AZ722" s="11" t="str">
        <f t="shared" si="892"/>
        <v>0.3</v>
      </c>
      <c r="BA722" s="11" t="str">
        <f t="shared" si="893"/>
        <v>0.1</v>
      </c>
      <c r="BB722" s="11" t="str">
        <f t="shared" si="894"/>
        <v>0.5</v>
      </c>
      <c r="BC722" s="11">
        <v>24</v>
      </c>
      <c r="BD722" s="58" t="s">
        <v>1232</v>
      </c>
      <c r="BE722" s="11" t="str">
        <f t="shared" si="895"/>
        <v>1.2</v>
      </c>
      <c r="BF722" s="11" t="str">
        <f t="shared" si="896"/>
        <v>0.5</v>
      </c>
      <c r="BG722" s="11" t="str">
        <f t="shared" si="897"/>
        <v>1.8</v>
      </c>
      <c r="BH722" s="11">
        <v>20</v>
      </c>
      <c r="BI722" s="25" t="s">
        <v>22</v>
      </c>
      <c r="CD722" s="155"/>
      <c r="CH722" s="155"/>
      <c r="CV722" s="25"/>
      <c r="CZ722" s="25"/>
    </row>
    <row r="723" spans="1:105" s="44" customFormat="1">
      <c r="L723" s="45"/>
      <c r="N723" s="127"/>
      <c r="Z723" s="45"/>
      <c r="AE723" s="46"/>
      <c r="AI723" s="45"/>
      <c r="AU723" s="85"/>
      <c r="BI723" s="45"/>
      <c r="CD723" s="157"/>
      <c r="CH723" s="157"/>
      <c r="CV723" s="45"/>
      <c r="CZ723" s="45"/>
    </row>
    <row r="724" spans="1:105" s="11" customFormat="1">
      <c r="A724" s="11" t="s">
        <v>1172</v>
      </c>
      <c r="B724" s="11" t="s">
        <v>438</v>
      </c>
      <c r="C724" s="11" t="s">
        <v>34</v>
      </c>
      <c r="D724" s="11" t="s">
        <v>1374</v>
      </c>
      <c r="E724" s="11" t="s">
        <v>11</v>
      </c>
      <c r="F724" s="94" t="s">
        <v>2312</v>
      </c>
      <c r="G724" s="11" t="s">
        <v>440</v>
      </c>
      <c r="H724" s="16" t="s">
        <v>441</v>
      </c>
      <c r="I724" s="11" t="s">
        <v>1169</v>
      </c>
      <c r="J724" s="16" t="s">
        <v>1168</v>
      </c>
      <c r="K724" s="11" t="s">
        <v>1173</v>
      </c>
      <c r="L724" s="24">
        <v>44152</v>
      </c>
      <c r="M724" s="11" t="s">
        <v>525</v>
      </c>
      <c r="N724" s="125">
        <v>43954</v>
      </c>
      <c r="O724" s="11" t="s">
        <v>24</v>
      </c>
      <c r="P724" s="11" t="s">
        <v>24</v>
      </c>
      <c r="Q724" s="11" t="s">
        <v>236</v>
      </c>
      <c r="R724" s="11" t="s">
        <v>89</v>
      </c>
      <c r="S724" s="11" t="s">
        <v>48</v>
      </c>
      <c r="T724" s="11" t="s">
        <v>23</v>
      </c>
      <c r="U724" s="11" t="s">
        <v>23</v>
      </c>
      <c r="V724" s="11">
        <v>600</v>
      </c>
      <c r="W724" s="11" t="s">
        <v>24</v>
      </c>
      <c r="X724" s="11" t="s">
        <v>369</v>
      </c>
      <c r="Y724" s="11" t="s">
        <v>448</v>
      </c>
      <c r="Z724" s="25" t="s">
        <v>1175</v>
      </c>
      <c r="AA724" s="11" t="s">
        <v>439</v>
      </c>
      <c r="AB724" s="11" t="s">
        <v>450</v>
      </c>
      <c r="AC724" s="11" t="s">
        <v>127</v>
      </c>
      <c r="AD724" s="11" t="s">
        <v>1325</v>
      </c>
      <c r="AE724" s="36" t="s">
        <v>1177</v>
      </c>
      <c r="AF724" s="11" t="s">
        <v>137</v>
      </c>
      <c r="AG724" s="11" t="s">
        <v>1004</v>
      </c>
      <c r="AH724" s="11" t="s">
        <v>451</v>
      </c>
      <c r="AI724" s="25" t="s">
        <v>22</v>
      </c>
      <c r="AJ724" s="11" t="s">
        <v>27</v>
      </c>
      <c r="AK724" s="11" t="s">
        <v>452</v>
      </c>
      <c r="AL724" s="11">
        <v>1</v>
      </c>
      <c r="AM724" s="11" t="s">
        <v>426</v>
      </c>
      <c r="AN724" s="11" t="s">
        <v>44</v>
      </c>
      <c r="AO724" s="17" t="s">
        <v>78</v>
      </c>
      <c r="AP724" s="17" t="s">
        <v>948</v>
      </c>
      <c r="AQ724" s="11" t="s">
        <v>23</v>
      </c>
      <c r="AR724" s="11" t="s">
        <v>23</v>
      </c>
      <c r="AS724" s="11" t="s">
        <v>843</v>
      </c>
      <c r="AT724" s="11" t="s">
        <v>1255</v>
      </c>
      <c r="AU724" s="86" t="s">
        <v>1184</v>
      </c>
      <c r="AV724" s="11" t="str">
        <f t="shared" ref="AV724:AV738" si="898">MID(LEFT(AU724,FIND(" (",AU724)-1),FIND("/",AU724)+1,LEN(AU724))</f>
        <v>57</v>
      </c>
      <c r="AW724" s="18" t="str">
        <f t="shared" ref="AW724:AW738" si="899">MID(LEFT(AU724,FIND("%",AU724)-1),FIND("(",AU724)+1,LEN(AU724))</f>
        <v>0</v>
      </c>
      <c r="AX724" s="11">
        <v>60</v>
      </c>
      <c r="AY724" s="58" t="s">
        <v>1207</v>
      </c>
      <c r="AZ724" s="11" t="str">
        <f t="shared" ref="AZ724:AZ729" si="900">LEFT(AY724,FIND(" ", AY724)-1)</f>
        <v>81.0</v>
      </c>
      <c r="BA724" s="11" t="str">
        <f t="shared" ref="BA724:BA729" si="901">MID(LEFT(AY724,FIND("–",AY724)-1),FIND("(",AY724)+1,LEN(AY724))</f>
        <v>79.0</v>
      </c>
      <c r="BB724" s="11" t="str">
        <f t="shared" ref="BB724:BB729" si="902">MID(LEFT(AY724,FIND(")",AY724)-1),FIND("–",AY724)+1,LEN(AY724))</f>
        <v>83.0</v>
      </c>
      <c r="BC724" s="31">
        <v>60</v>
      </c>
      <c r="BD724" s="58" t="s">
        <v>1198</v>
      </c>
      <c r="BE724" s="11" t="str">
        <f t="shared" ref="BE724:BE738" si="903">LEFT(BD724,FIND(" ", BD724)-1)</f>
        <v>80.0</v>
      </c>
      <c r="BF724" s="11" t="str">
        <f t="shared" ref="BF724:BF738" si="904">MID(LEFT(BD724,FIND("–",BD724)-1),FIND("(",BD724)+1,LEN(BD724))</f>
        <v>80.0</v>
      </c>
      <c r="BG724" s="11" t="str">
        <f t="shared" ref="BG724:BG738" si="905">MID(LEFT(BD724,FIND(")",BD724)-1),FIND("–",BD724)+1,LEN(BD724))</f>
        <v>80.0</v>
      </c>
      <c r="BH724" s="11" t="s">
        <v>22</v>
      </c>
      <c r="BI724" s="98" t="s">
        <v>22</v>
      </c>
      <c r="BJ724" s="11" t="s">
        <v>26</v>
      </c>
      <c r="BK724" s="11" t="s">
        <v>22</v>
      </c>
      <c r="BL724" s="11" t="s">
        <v>22</v>
      </c>
      <c r="BM724" s="11" t="s">
        <v>22</v>
      </c>
      <c r="BN724" s="11" t="s">
        <v>22</v>
      </c>
      <c r="BO724" s="11" t="s">
        <v>22</v>
      </c>
      <c r="BP724" s="11" t="s">
        <v>22</v>
      </c>
      <c r="BQ724" s="11" t="s">
        <v>22</v>
      </c>
      <c r="BR724" s="11" t="s">
        <v>22</v>
      </c>
      <c r="BS724" s="11" t="s">
        <v>22</v>
      </c>
      <c r="BT724" s="11" t="s">
        <v>22</v>
      </c>
      <c r="BU724" s="11" t="s">
        <v>22</v>
      </c>
      <c r="BV724" s="11" t="s">
        <v>22</v>
      </c>
      <c r="BW724" s="11" t="s">
        <v>22</v>
      </c>
      <c r="BX724" s="11" t="s">
        <v>22</v>
      </c>
      <c r="BY724" s="11" t="s">
        <v>22</v>
      </c>
      <c r="BZ724" s="11" t="s">
        <v>22</v>
      </c>
      <c r="CA724" s="11" t="s">
        <v>22</v>
      </c>
      <c r="CB724" s="11" t="s">
        <v>22</v>
      </c>
      <c r="CC724" s="11" t="s">
        <v>22</v>
      </c>
      <c r="CD724" s="103" t="s">
        <v>22</v>
      </c>
      <c r="CE724" s="94" t="s">
        <v>22</v>
      </c>
      <c r="CF724" s="94" t="s">
        <v>22</v>
      </c>
      <c r="CG724" s="94" t="s">
        <v>22</v>
      </c>
      <c r="CH724" s="155" t="s">
        <v>26</v>
      </c>
      <c r="CI724" s="94" t="s">
        <v>22</v>
      </c>
      <c r="CJ724" s="94" t="s">
        <v>22</v>
      </c>
      <c r="CK724" s="94" t="s">
        <v>22</v>
      </c>
      <c r="CL724" s="94" t="s">
        <v>22</v>
      </c>
      <c r="CM724" s="94" t="s">
        <v>22</v>
      </c>
      <c r="CN724" s="94" t="s">
        <v>22</v>
      </c>
      <c r="CO724" s="94" t="s">
        <v>22</v>
      </c>
      <c r="CP724" s="94" t="s">
        <v>22</v>
      </c>
      <c r="CQ724" s="94" t="s">
        <v>22</v>
      </c>
      <c r="CR724" s="94" t="s">
        <v>22</v>
      </c>
      <c r="CS724" s="94" t="s">
        <v>22</v>
      </c>
      <c r="CT724" s="94" t="s">
        <v>22</v>
      </c>
      <c r="CU724" s="94" t="s">
        <v>22</v>
      </c>
      <c r="CV724" s="98" t="s">
        <v>22</v>
      </c>
      <c r="CW724" s="11" t="s">
        <v>1238</v>
      </c>
      <c r="CX724" s="11" t="s">
        <v>460</v>
      </c>
      <c r="CY724" s="11" t="s">
        <v>1258</v>
      </c>
      <c r="CZ724" s="98" t="s">
        <v>24</v>
      </c>
      <c r="DA724" s="11" t="s">
        <v>68</v>
      </c>
    </row>
    <row r="725" spans="1:105" s="11" customFormat="1">
      <c r="A725" s="11" t="s">
        <v>1172</v>
      </c>
      <c r="L725" s="25"/>
      <c r="N725" s="125"/>
      <c r="Z725" s="25"/>
      <c r="AE725" s="36"/>
      <c r="AI725" s="25"/>
      <c r="AJ725" s="11" t="s">
        <v>27</v>
      </c>
      <c r="AK725" s="11" t="s">
        <v>453</v>
      </c>
      <c r="AL725" s="11">
        <v>2</v>
      </c>
      <c r="AM725" s="11" t="s">
        <v>426</v>
      </c>
      <c r="AN725" s="11" t="s">
        <v>44</v>
      </c>
      <c r="AO725" s="17" t="s">
        <v>78</v>
      </c>
      <c r="AP725" s="17" t="s">
        <v>948</v>
      </c>
      <c r="AQ725" s="11" t="s">
        <v>23</v>
      </c>
      <c r="AR725" s="11" t="s">
        <v>23</v>
      </c>
      <c r="AS725" s="11" t="s">
        <v>843</v>
      </c>
      <c r="AT725" s="11" t="s">
        <v>1255</v>
      </c>
      <c r="AU725" s="86" t="s">
        <v>1185</v>
      </c>
      <c r="AV725" s="11" t="str">
        <f t="shared" si="898"/>
        <v>114</v>
      </c>
      <c r="AW725" s="18" t="str">
        <f t="shared" si="899"/>
        <v>97</v>
      </c>
      <c r="AX725" s="11">
        <v>120</v>
      </c>
      <c r="AY725" s="58" t="s">
        <v>1208</v>
      </c>
      <c r="AZ725" s="11" t="str">
        <f t="shared" si="900"/>
        <v>81.5</v>
      </c>
      <c r="BA725" s="11" t="str">
        <f t="shared" si="901"/>
        <v>79.8</v>
      </c>
      <c r="BB725" s="11" t="str">
        <f t="shared" si="902"/>
        <v>83.2</v>
      </c>
      <c r="BC725" s="31">
        <v>118</v>
      </c>
      <c r="BD725" s="58" t="s">
        <v>1213</v>
      </c>
      <c r="BE725" s="11" t="str">
        <f t="shared" si="903"/>
        <v>1,053.7</v>
      </c>
      <c r="BF725" s="11" t="str">
        <f t="shared" si="904"/>
        <v>911.7</v>
      </c>
      <c r="BG725" s="11" t="str">
        <f t="shared" si="905"/>
        <v>1,217.7</v>
      </c>
      <c r="BH725" s="11" t="s">
        <v>22</v>
      </c>
      <c r="BI725" s="25" t="s">
        <v>22</v>
      </c>
      <c r="CD725" s="155"/>
      <c r="CH725" s="155"/>
      <c r="CV725" s="25"/>
      <c r="CZ725" s="25"/>
    </row>
    <row r="726" spans="1:105" s="11" customFormat="1">
      <c r="A726" s="11" t="s">
        <v>1172</v>
      </c>
      <c r="L726" s="25"/>
      <c r="N726" s="125"/>
      <c r="Z726" s="25"/>
      <c r="AE726" s="36"/>
      <c r="AI726" s="25"/>
      <c r="AJ726" s="11" t="s">
        <v>27</v>
      </c>
      <c r="AK726" s="11" t="s">
        <v>454</v>
      </c>
      <c r="AL726" s="11">
        <v>3</v>
      </c>
      <c r="AM726" s="11" t="s">
        <v>426</v>
      </c>
      <c r="AN726" s="11" t="s">
        <v>44</v>
      </c>
      <c r="AO726" s="17" t="s">
        <v>78</v>
      </c>
      <c r="AP726" s="17" t="s">
        <v>948</v>
      </c>
      <c r="AQ726" s="11" t="s">
        <v>23</v>
      </c>
      <c r="AR726" s="11" t="s">
        <v>23</v>
      </c>
      <c r="AS726" s="11" t="s">
        <v>843</v>
      </c>
      <c r="AT726" s="11" t="s">
        <v>1255</v>
      </c>
      <c r="AU726" s="86" t="s">
        <v>1186</v>
      </c>
      <c r="AV726" s="11" t="str">
        <f t="shared" si="898"/>
        <v>118</v>
      </c>
      <c r="AW726" s="18" t="str">
        <f t="shared" si="899"/>
        <v>100</v>
      </c>
      <c r="AX726" s="11">
        <v>120</v>
      </c>
      <c r="AY726" s="58" t="s">
        <v>1209</v>
      </c>
      <c r="AZ726" s="11" t="str">
        <f t="shared" si="900"/>
        <v>81.4</v>
      </c>
      <c r="BA726" s="11" t="str">
        <f t="shared" si="901"/>
        <v>79.8</v>
      </c>
      <c r="BB726" s="11" t="str">
        <f t="shared" si="902"/>
        <v>83.1</v>
      </c>
      <c r="BC726" s="31">
        <v>119</v>
      </c>
      <c r="BD726" s="58" t="s">
        <v>1214</v>
      </c>
      <c r="BE726" s="11" t="str">
        <f t="shared" si="903"/>
        <v>1,318.2</v>
      </c>
      <c r="BF726" s="11" t="str">
        <f t="shared" si="904"/>
        <v>1,156.9</v>
      </c>
      <c r="BG726" s="11" t="str">
        <f t="shared" si="905"/>
        <v>1,501.9</v>
      </c>
      <c r="BH726" s="11" t="s">
        <v>22</v>
      </c>
      <c r="BI726" s="25" t="s">
        <v>22</v>
      </c>
      <c r="CD726" s="155"/>
      <c r="CH726" s="155"/>
      <c r="CV726" s="25"/>
      <c r="CZ726" s="25"/>
    </row>
    <row r="727" spans="1:105" s="11" customFormat="1">
      <c r="A727" s="11" t="s">
        <v>1172</v>
      </c>
      <c r="L727" s="25"/>
      <c r="N727" s="125"/>
      <c r="Z727" s="25"/>
      <c r="AE727" s="36"/>
      <c r="AI727" s="25"/>
      <c r="AJ727" s="11" t="s">
        <v>27</v>
      </c>
      <c r="AK727" s="11" t="s">
        <v>455</v>
      </c>
      <c r="AL727" s="11">
        <v>4</v>
      </c>
      <c r="AM727" s="11" t="s">
        <v>426</v>
      </c>
      <c r="AN727" s="11" t="s">
        <v>44</v>
      </c>
      <c r="AO727" s="17" t="s">
        <v>78</v>
      </c>
      <c r="AP727" s="17" t="s">
        <v>948</v>
      </c>
      <c r="AQ727" s="11" t="s">
        <v>23</v>
      </c>
      <c r="AR727" s="11" t="s">
        <v>23</v>
      </c>
      <c r="AS727" s="11" t="s">
        <v>843</v>
      </c>
      <c r="AT727" s="11" t="s">
        <v>1255</v>
      </c>
      <c r="AU727" s="86" t="s">
        <v>1187</v>
      </c>
      <c r="AV727" s="11" t="str">
        <f t="shared" si="898"/>
        <v>59</v>
      </c>
      <c r="AW727" s="18" t="str">
        <f t="shared" si="899"/>
        <v>7</v>
      </c>
      <c r="AX727" s="11">
        <v>60</v>
      </c>
      <c r="AY727" s="58" t="s">
        <v>1210</v>
      </c>
      <c r="AZ727" s="11" t="str">
        <f t="shared" si="900"/>
        <v>81.0</v>
      </c>
      <c r="BA727" s="11" t="str">
        <f t="shared" si="901"/>
        <v>79.1</v>
      </c>
      <c r="BB727" s="11" t="str">
        <f t="shared" si="902"/>
        <v>82.9</v>
      </c>
      <c r="BC727" s="31">
        <v>59</v>
      </c>
      <c r="BD727" s="58" t="s">
        <v>1215</v>
      </c>
      <c r="BE727" s="11" t="str">
        <f t="shared" si="903"/>
        <v>87.9</v>
      </c>
      <c r="BF727" s="11" t="str">
        <f t="shared" si="904"/>
        <v>79.7</v>
      </c>
      <c r="BG727" s="11" t="str">
        <f t="shared" si="905"/>
        <v>96.9</v>
      </c>
      <c r="BH727" s="11" t="s">
        <v>22</v>
      </c>
      <c r="BI727" s="25" t="s">
        <v>22</v>
      </c>
      <c r="CD727" s="155"/>
      <c r="CH727" s="155"/>
      <c r="CV727" s="25"/>
      <c r="CZ727" s="25"/>
    </row>
    <row r="728" spans="1:105" s="11" customFormat="1">
      <c r="A728" s="11" t="s">
        <v>1172</v>
      </c>
      <c r="L728" s="25"/>
      <c r="N728" s="125"/>
      <c r="Z728" s="25"/>
      <c r="AE728" s="36"/>
      <c r="AI728" s="25"/>
      <c r="AJ728" s="11" t="s">
        <v>27</v>
      </c>
      <c r="AK728" s="11" t="s">
        <v>456</v>
      </c>
      <c r="AL728" s="11">
        <v>5</v>
      </c>
      <c r="AM728" s="11" t="s">
        <v>426</v>
      </c>
      <c r="AN728" s="11" t="s">
        <v>44</v>
      </c>
      <c r="AO728" s="17" t="s">
        <v>78</v>
      </c>
      <c r="AP728" s="17" t="s">
        <v>948</v>
      </c>
      <c r="AQ728" s="11" t="s">
        <v>23</v>
      </c>
      <c r="AR728" s="11" t="s">
        <v>23</v>
      </c>
      <c r="AS728" s="11" t="s">
        <v>843</v>
      </c>
      <c r="AT728" s="11" t="s">
        <v>1255</v>
      </c>
      <c r="AU728" s="86" t="s">
        <v>1188</v>
      </c>
      <c r="AV728" s="11" t="str">
        <f t="shared" si="898"/>
        <v>117</v>
      </c>
      <c r="AW728" s="18" t="str">
        <f t="shared" si="899"/>
        <v>99</v>
      </c>
      <c r="AX728" s="11">
        <v>120</v>
      </c>
      <c r="AY728" s="58" t="s">
        <v>1212</v>
      </c>
      <c r="AZ728" s="11" t="str">
        <f t="shared" si="900"/>
        <v>81.0</v>
      </c>
      <c r="BA728" s="11" t="str">
        <f t="shared" si="901"/>
        <v>79.6</v>
      </c>
      <c r="BB728" s="11" t="str">
        <f t="shared" si="902"/>
        <v>82.3</v>
      </c>
      <c r="BC728" s="31">
        <v>117</v>
      </c>
      <c r="BD728" s="58" t="s">
        <v>1216</v>
      </c>
      <c r="BE728" s="11" t="str">
        <f t="shared" si="903"/>
        <v>1,783.6</v>
      </c>
      <c r="BF728" s="11" t="str">
        <f t="shared" si="904"/>
        <v>1,519.3</v>
      </c>
      <c r="BG728" s="11" t="str">
        <f t="shared" si="905"/>
        <v>2,093.8</v>
      </c>
      <c r="BH728" s="11" t="s">
        <v>22</v>
      </c>
      <c r="BI728" s="25" t="s">
        <v>22</v>
      </c>
      <c r="CD728" s="155"/>
      <c r="CH728" s="155"/>
      <c r="CV728" s="25"/>
      <c r="CZ728" s="25"/>
    </row>
    <row r="729" spans="1:105" s="11" customFormat="1">
      <c r="A729" s="11" t="s">
        <v>1172</v>
      </c>
      <c r="L729" s="25"/>
      <c r="N729" s="125"/>
      <c r="Z729" s="25"/>
      <c r="AE729" s="36"/>
      <c r="AI729" s="25"/>
      <c r="AJ729" s="11" t="s">
        <v>27</v>
      </c>
      <c r="AK729" s="11" t="s">
        <v>457</v>
      </c>
      <c r="AL729" s="11">
        <v>6</v>
      </c>
      <c r="AM729" s="11" t="s">
        <v>426</v>
      </c>
      <c r="AN729" s="11" t="s">
        <v>44</v>
      </c>
      <c r="AO729" s="17" t="s">
        <v>78</v>
      </c>
      <c r="AP729" s="17" t="s">
        <v>948</v>
      </c>
      <c r="AQ729" s="11" t="s">
        <v>23</v>
      </c>
      <c r="AR729" s="11" t="s">
        <v>23</v>
      </c>
      <c r="AS729" s="11" t="s">
        <v>843</v>
      </c>
      <c r="AT729" s="11" t="s">
        <v>1255</v>
      </c>
      <c r="AU729" s="86" t="s">
        <v>1189</v>
      </c>
      <c r="AV729" s="11" t="str">
        <f t="shared" si="898"/>
        <v>117</v>
      </c>
      <c r="AW729" s="18" t="str">
        <f t="shared" si="899"/>
        <v>100</v>
      </c>
      <c r="AX729" s="11">
        <v>120</v>
      </c>
      <c r="AY729" s="58" t="s">
        <v>1211</v>
      </c>
      <c r="AZ729" s="11" t="str">
        <f t="shared" si="900"/>
        <v>80.5</v>
      </c>
      <c r="BA729" s="11" t="str">
        <f t="shared" si="901"/>
        <v>79.5</v>
      </c>
      <c r="BB729" s="11" t="str">
        <f t="shared" si="902"/>
        <v>81.4</v>
      </c>
      <c r="BC729" s="31">
        <v>118</v>
      </c>
      <c r="BD729" s="58" t="s">
        <v>1217</v>
      </c>
      <c r="BE729" s="11" t="str">
        <f t="shared" si="903"/>
        <v>2,287.5</v>
      </c>
      <c r="BF729" s="11" t="str">
        <f t="shared" si="904"/>
        <v>2,038.2</v>
      </c>
      <c r="BG729" s="11" t="str">
        <f t="shared" si="905"/>
        <v>2,567.3</v>
      </c>
      <c r="BH729" s="11" t="s">
        <v>22</v>
      </c>
      <c r="BI729" s="25" t="s">
        <v>22</v>
      </c>
      <c r="CD729" s="155"/>
      <c r="CH729" s="155"/>
      <c r="CV729" s="25"/>
      <c r="CZ729" s="25"/>
    </row>
    <row r="730" spans="1:105" s="11" customFormat="1">
      <c r="A730" s="11" t="s">
        <v>1172</v>
      </c>
      <c r="L730" s="25"/>
      <c r="N730" s="125"/>
      <c r="Z730" s="25"/>
      <c r="AE730" s="36"/>
      <c r="AI730" s="25"/>
      <c r="AJ730" s="11" t="s">
        <v>27</v>
      </c>
      <c r="AK730" s="11" t="s">
        <v>452</v>
      </c>
      <c r="AL730" s="11">
        <v>1</v>
      </c>
      <c r="AM730" s="17" t="s">
        <v>344</v>
      </c>
      <c r="AN730" s="11" t="s">
        <v>1253</v>
      </c>
      <c r="AO730" s="17" t="s">
        <v>78</v>
      </c>
      <c r="AP730" s="17" t="s">
        <v>948</v>
      </c>
      <c r="AQ730" s="11" t="s">
        <v>23</v>
      </c>
      <c r="AR730" s="11" t="s">
        <v>23</v>
      </c>
      <c r="AS730" s="11" t="s">
        <v>843</v>
      </c>
      <c r="AT730" s="11" t="s">
        <v>458</v>
      </c>
      <c r="AU730" s="86" t="s">
        <v>1190</v>
      </c>
      <c r="AV730" s="11" t="str">
        <f t="shared" si="898"/>
        <v>60</v>
      </c>
      <c r="AW730" s="18" t="str">
        <f t="shared" si="899"/>
        <v>0</v>
      </c>
      <c r="AX730" s="11">
        <v>60</v>
      </c>
      <c r="AY730" s="58" t="s">
        <v>901</v>
      </c>
      <c r="AZ730" s="11" t="str">
        <f t="shared" ref="AZ730" si="906">LEFT(AY730,FIND(" ", AY730)-1)</f>
        <v>2.0</v>
      </c>
      <c r="BA730" s="11" t="str">
        <f t="shared" ref="BA730" si="907">MID(LEFT(AY730,FIND("–",AY730)-1),FIND("(",AY730)+1,LEN(AY730))</f>
        <v>2.0</v>
      </c>
      <c r="BB730" s="11" t="str">
        <f t="shared" ref="BB730" si="908">MID(LEFT(AY730,FIND(")",AY730)-1),FIND("–",AY730)+1,LEN(AY730))</f>
        <v>2.0</v>
      </c>
      <c r="BC730" s="31">
        <v>60</v>
      </c>
      <c r="BD730" s="58" t="s">
        <v>901</v>
      </c>
      <c r="BE730" s="11" t="str">
        <f t="shared" si="903"/>
        <v>2.0</v>
      </c>
      <c r="BF730" s="11" t="str">
        <f t="shared" si="904"/>
        <v>2.0</v>
      </c>
      <c r="BG730" s="11" t="str">
        <f t="shared" si="905"/>
        <v>2.0</v>
      </c>
      <c r="BH730" s="11" t="s">
        <v>22</v>
      </c>
      <c r="BI730" s="25" t="s">
        <v>22</v>
      </c>
      <c r="CD730" s="155"/>
      <c r="CH730" s="155"/>
      <c r="CV730" s="25"/>
      <c r="CZ730" s="25"/>
    </row>
    <row r="731" spans="1:105" s="11" customFormat="1">
      <c r="A731" s="11" t="s">
        <v>1172</v>
      </c>
      <c r="L731" s="25"/>
      <c r="N731" s="125"/>
      <c r="Z731" s="25"/>
      <c r="AE731" s="36"/>
      <c r="AI731" s="25"/>
      <c r="AJ731" s="11" t="s">
        <v>27</v>
      </c>
      <c r="AK731" s="11" t="s">
        <v>453</v>
      </c>
      <c r="AL731" s="11">
        <v>2</v>
      </c>
      <c r="AM731" s="17" t="s">
        <v>344</v>
      </c>
      <c r="AN731" s="11" t="s">
        <v>1253</v>
      </c>
      <c r="AO731" s="17" t="s">
        <v>78</v>
      </c>
      <c r="AP731" s="17" t="s">
        <v>948</v>
      </c>
      <c r="AQ731" s="11" t="s">
        <v>23</v>
      </c>
      <c r="AR731" s="11" t="s">
        <v>23</v>
      </c>
      <c r="AS731" s="11" t="s">
        <v>843</v>
      </c>
      <c r="AT731" s="11" t="s">
        <v>458</v>
      </c>
      <c r="AU731" s="86" t="s">
        <v>1191</v>
      </c>
      <c r="AV731" s="11" t="str">
        <f t="shared" si="898"/>
        <v>118</v>
      </c>
      <c r="AW731" s="18" t="str">
        <f t="shared" si="899"/>
        <v>94</v>
      </c>
      <c r="AX731" s="11">
        <v>120</v>
      </c>
      <c r="AY731" s="58" t="s">
        <v>901</v>
      </c>
      <c r="AZ731" s="11" t="str">
        <f t="shared" ref="AZ731:AZ735" si="909">LEFT(AY731,FIND(" ", AY731)-1)</f>
        <v>2.0</v>
      </c>
      <c r="BA731" s="11" t="str">
        <f t="shared" ref="BA731:BA735" si="910">MID(LEFT(AY731,FIND("–",AY731)-1),FIND("(",AY731)+1,LEN(AY731))</f>
        <v>2.0</v>
      </c>
      <c r="BB731" s="11" t="str">
        <f t="shared" ref="BB731:BB735" si="911">MID(LEFT(AY731,FIND(")",AY731)-1),FIND("–",AY731)+1,LEN(AY731))</f>
        <v>2.0</v>
      </c>
      <c r="BC731" s="31">
        <v>118</v>
      </c>
      <c r="BD731" s="58" t="s">
        <v>1218</v>
      </c>
      <c r="BE731" s="11" t="str">
        <f t="shared" si="903"/>
        <v>23.8</v>
      </c>
      <c r="BF731" s="11" t="str">
        <f t="shared" si="904"/>
        <v>20.5</v>
      </c>
      <c r="BG731" s="11" t="str">
        <f t="shared" si="905"/>
        <v>27.7</v>
      </c>
      <c r="BH731" s="11" t="s">
        <v>22</v>
      </c>
      <c r="BI731" s="25" t="s">
        <v>22</v>
      </c>
      <c r="CD731" s="155"/>
      <c r="CH731" s="155"/>
      <c r="CV731" s="25"/>
      <c r="CZ731" s="25"/>
    </row>
    <row r="732" spans="1:105" s="11" customFormat="1">
      <c r="A732" s="11" t="s">
        <v>1172</v>
      </c>
      <c r="L732" s="25"/>
      <c r="N732" s="125"/>
      <c r="Z732" s="25"/>
      <c r="AE732" s="36"/>
      <c r="AI732" s="25"/>
      <c r="AJ732" s="11" t="s">
        <v>27</v>
      </c>
      <c r="AK732" s="11" t="s">
        <v>454</v>
      </c>
      <c r="AL732" s="11">
        <v>3</v>
      </c>
      <c r="AM732" s="17" t="s">
        <v>344</v>
      </c>
      <c r="AN732" s="11" t="s">
        <v>1253</v>
      </c>
      <c r="AO732" s="17" t="s">
        <v>78</v>
      </c>
      <c r="AP732" s="17" t="s">
        <v>948</v>
      </c>
      <c r="AQ732" s="11" t="s">
        <v>23</v>
      </c>
      <c r="AR732" s="11" t="s">
        <v>23</v>
      </c>
      <c r="AS732" s="11" t="s">
        <v>843</v>
      </c>
      <c r="AT732" s="11" t="s">
        <v>458</v>
      </c>
      <c r="AU732" s="86" t="s">
        <v>1192</v>
      </c>
      <c r="AV732" s="11" t="str">
        <f t="shared" si="898"/>
        <v>118</v>
      </c>
      <c r="AW732" s="18" t="str">
        <f t="shared" si="899"/>
        <v>99</v>
      </c>
      <c r="AX732" s="11">
        <v>120</v>
      </c>
      <c r="AY732" s="58" t="s">
        <v>901</v>
      </c>
      <c r="AZ732" s="11" t="str">
        <f t="shared" si="909"/>
        <v>2.0</v>
      </c>
      <c r="BA732" s="11" t="str">
        <f t="shared" si="910"/>
        <v>2.0</v>
      </c>
      <c r="BB732" s="11" t="str">
        <f t="shared" si="911"/>
        <v>2.0</v>
      </c>
      <c r="BC732" s="31">
        <v>119</v>
      </c>
      <c r="BD732" s="58" t="s">
        <v>1219</v>
      </c>
      <c r="BE732" s="11" t="str">
        <f t="shared" si="903"/>
        <v>30.1</v>
      </c>
      <c r="BF732" s="11" t="str">
        <f t="shared" si="904"/>
        <v>26.1</v>
      </c>
      <c r="BG732" s="11" t="str">
        <f t="shared" si="905"/>
        <v>34.7</v>
      </c>
      <c r="BH732" s="11" t="s">
        <v>22</v>
      </c>
      <c r="BI732" s="25" t="s">
        <v>22</v>
      </c>
      <c r="CD732" s="155"/>
      <c r="CH732" s="155"/>
      <c r="CV732" s="25"/>
      <c r="CZ732" s="25"/>
    </row>
    <row r="733" spans="1:105" s="11" customFormat="1">
      <c r="A733" s="11" t="s">
        <v>1172</v>
      </c>
      <c r="L733" s="25"/>
      <c r="N733" s="125"/>
      <c r="Z733" s="25"/>
      <c r="AE733" s="36"/>
      <c r="AI733" s="25"/>
      <c r="AJ733" s="11" t="s">
        <v>27</v>
      </c>
      <c r="AK733" s="11" t="s">
        <v>455</v>
      </c>
      <c r="AL733" s="11">
        <v>4</v>
      </c>
      <c r="AM733" s="17" t="s">
        <v>344</v>
      </c>
      <c r="AN733" s="11" t="s">
        <v>1253</v>
      </c>
      <c r="AO733" s="17" t="s">
        <v>78</v>
      </c>
      <c r="AP733" s="17" t="s">
        <v>948</v>
      </c>
      <c r="AQ733" s="11" t="s">
        <v>23</v>
      </c>
      <c r="AR733" s="11" t="s">
        <v>23</v>
      </c>
      <c r="AS733" s="11" t="s">
        <v>843</v>
      </c>
      <c r="AT733" s="11" t="s">
        <v>458</v>
      </c>
      <c r="AU733" s="86" t="s">
        <v>1193</v>
      </c>
      <c r="AV733" s="11" t="str">
        <f t="shared" si="898"/>
        <v>59</v>
      </c>
      <c r="AW733" s="18" t="str">
        <f t="shared" si="899"/>
        <v>0</v>
      </c>
      <c r="AX733" s="11">
        <v>60</v>
      </c>
      <c r="AY733" s="58" t="s">
        <v>901</v>
      </c>
      <c r="AZ733" s="11" t="str">
        <f t="shared" si="909"/>
        <v>2.0</v>
      </c>
      <c r="BA733" s="11" t="str">
        <f t="shared" si="910"/>
        <v>2.0</v>
      </c>
      <c r="BB733" s="11" t="str">
        <f t="shared" si="911"/>
        <v>2.0</v>
      </c>
      <c r="BC733" s="31">
        <v>59</v>
      </c>
      <c r="BD733" s="58" t="s">
        <v>901</v>
      </c>
      <c r="BE733" s="11" t="str">
        <f t="shared" si="903"/>
        <v>2.0</v>
      </c>
      <c r="BF733" s="11" t="str">
        <f t="shared" si="904"/>
        <v>2.0</v>
      </c>
      <c r="BG733" s="11" t="str">
        <f t="shared" si="905"/>
        <v>2.0</v>
      </c>
      <c r="BH733" s="11" t="s">
        <v>22</v>
      </c>
      <c r="BI733" s="25" t="s">
        <v>22</v>
      </c>
      <c r="CD733" s="155"/>
      <c r="CH733" s="155"/>
      <c r="CV733" s="25"/>
      <c r="CZ733" s="25"/>
    </row>
    <row r="734" spans="1:105" s="11" customFormat="1">
      <c r="A734" s="11" t="s">
        <v>1172</v>
      </c>
      <c r="L734" s="25"/>
      <c r="N734" s="125"/>
      <c r="Z734" s="25"/>
      <c r="AE734" s="36"/>
      <c r="AI734" s="25"/>
      <c r="AJ734" s="11" t="s">
        <v>27</v>
      </c>
      <c r="AK734" s="11" t="s">
        <v>456</v>
      </c>
      <c r="AL734" s="11">
        <v>5</v>
      </c>
      <c r="AM734" s="17" t="s">
        <v>344</v>
      </c>
      <c r="AN734" s="11" t="s">
        <v>1253</v>
      </c>
      <c r="AO734" s="17" t="s">
        <v>78</v>
      </c>
      <c r="AP734" s="17" t="s">
        <v>948</v>
      </c>
      <c r="AQ734" s="11" t="s">
        <v>23</v>
      </c>
      <c r="AR734" s="11" t="s">
        <v>23</v>
      </c>
      <c r="AS734" s="11" t="s">
        <v>843</v>
      </c>
      <c r="AT734" s="11" t="s">
        <v>458</v>
      </c>
      <c r="AU734" s="86" t="s">
        <v>1194</v>
      </c>
      <c r="AV734" s="11" t="str">
        <f t="shared" si="898"/>
        <v>117</v>
      </c>
      <c r="AW734" s="18" t="str">
        <f t="shared" si="899"/>
        <v>97</v>
      </c>
      <c r="AX734" s="11">
        <v>120</v>
      </c>
      <c r="AY734" s="58" t="s">
        <v>901</v>
      </c>
      <c r="AZ734" s="11" t="str">
        <f t="shared" si="909"/>
        <v>2.0</v>
      </c>
      <c r="BA734" s="11" t="str">
        <f t="shared" si="910"/>
        <v>2.0</v>
      </c>
      <c r="BB734" s="11" t="str">
        <f t="shared" si="911"/>
        <v>2.0</v>
      </c>
      <c r="BC734" s="31">
        <v>117</v>
      </c>
      <c r="BD734" s="58" t="s">
        <v>1220</v>
      </c>
      <c r="BE734" s="11" t="str">
        <f t="shared" si="903"/>
        <v>44.1</v>
      </c>
      <c r="BF734" s="11" t="str">
        <f t="shared" si="904"/>
        <v>37.2</v>
      </c>
      <c r="BG734" s="11" t="str">
        <f t="shared" si="905"/>
        <v>52.2</v>
      </c>
      <c r="BH734" s="11" t="s">
        <v>22</v>
      </c>
      <c r="BI734" s="25" t="s">
        <v>22</v>
      </c>
      <c r="CD734" s="155"/>
      <c r="CH734" s="155"/>
      <c r="CV734" s="25"/>
      <c r="CZ734" s="25"/>
    </row>
    <row r="735" spans="1:105" s="11" customFormat="1">
      <c r="A735" s="11" t="s">
        <v>1172</v>
      </c>
      <c r="L735" s="25"/>
      <c r="N735" s="125"/>
      <c r="Z735" s="25"/>
      <c r="AE735" s="36"/>
      <c r="AI735" s="25"/>
      <c r="AJ735" s="11" t="s">
        <v>27</v>
      </c>
      <c r="AK735" s="11" t="s">
        <v>457</v>
      </c>
      <c r="AL735" s="11">
        <v>6</v>
      </c>
      <c r="AM735" s="17" t="s">
        <v>344</v>
      </c>
      <c r="AN735" s="11" t="s">
        <v>1253</v>
      </c>
      <c r="AO735" s="17" t="s">
        <v>78</v>
      </c>
      <c r="AP735" s="17" t="s">
        <v>948</v>
      </c>
      <c r="AQ735" s="11" t="s">
        <v>23</v>
      </c>
      <c r="AR735" s="11" t="s">
        <v>23</v>
      </c>
      <c r="AS735" s="11" t="s">
        <v>843</v>
      </c>
      <c r="AT735" s="11" t="s">
        <v>458</v>
      </c>
      <c r="AU735" s="86" t="s">
        <v>1186</v>
      </c>
      <c r="AV735" s="11" t="str">
        <f t="shared" si="898"/>
        <v>118</v>
      </c>
      <c r="AW735" s="18" t="str">
        <f t="shared" si="899"/>
        <v>100</v>
      </c>
      <c r="AX735" s="11">
        <v>120</v>
      </c>
      <c r="AY735" s="58" t="s">
        <v>901</v>
      </c>
      <c r="AZ735" s="11" t="str">
        <f t="shared" si="909"/>
        <v>2.0</v>
      </c>
      <c r="BA735" s="11" t="str">
        <f t="shared" si="910"/>
        <v>2.0</v>
      </c>
      <c r="BB735" s="11" t="str">
        <f t="shared" si="911"/>
        <v>2.0</v>
      </c>
      <c r="BC735" s="31">
        <v>118</v>
      </c>
      <c r="BD735" s="58" t="s">
        <v>1221</v>
      </c>
      <c r="BE735" s="11" t="str">
        <f t="shared" si="903"/>
        <v>65.4</v>
      </c>
      <c r="BF735" s="11" t="str">
        <f t="shared" si="904"/>
        <v>56.4</v>
      </c>
      <c r="BG735" s="11" t="str">
        <f t="shared" si="905"/>
        <v>75.9</v>
      </c>
      <c r="BH735" s="11" t="s">
        <v>22</v>
      </c>
      <c r="BI735" s="25" t="s">
        <v>22</v>
      </c>
      <c r="CD735" s="155"/>
      <c r="CH735" s="155"/>
      <c r="CV735" s="25"/>
      <c r="CZ735" s="25"/>
    </row>
    <row r="736" spans="1:105" s="11" customFormat="1">
      <c r="A736" s="11" t="s">
        <v>1172</v>
      </c>
      <c r="L736" s="25"/>
      <c r="N736" s="125"/>
      <c r="Z736" s="25"/>
      <c r="AE736" s="36"/>
      <c r="AI736" s="25"/>
      <c r="AJ736" s="11" t="s">
        <v>27</v>
      </c>
      <c r="AK736" s="11" t="s">
        <v>452</v>
      </c>
      <c r="AL736" s="11">
        <v>1</v>
      </c>
      <c r="AM736" s="11" t="s">
        <v>55</v>
      </c>
      <c r="AN736" s="17" t="s">
        <v>1254</v>
      </c>
      <c r="AO736" s="17" t="s">
        <v>78</v>
      </c>
      <c r="AP736" s="17" t="s">
        <v>948</v>
      </c>
      <c r="AQ736" s="11" t="s">
        <v>23</v>
      </c>
      <c r="AR736" s="11" t="s">
        <v>23</v>
      </c>
      <c r="AS736" s="11" t="s">
        <v>486</v>
      </c>
      <c r="AT736" s="11" t="s">
        <v>1256</v>
      </c>
      <c r="AU736" s="86" t="s">
        <v>1246</v>
      </c>
      <c r="AV736" s="11" t="str">
        <f t="shared" si="898"/>
        <v>60</v>
      </c>
      <c r="AW736" s="18" t="str">
        <f t="shared" si="899"/>
        <v>5</v>
      </c>
      <c r="AX736" s="11" t="s">
        <v>22</v>
      </c>
      <c r="AY736" s="11" t="s">
        <v>22</v>
      </c>
      <c r="AZ736" s="11" t="s">
        <v>22</v>
      </c>
      <c r="BA736" s="11" t="s">
        <v>22</v>
      </c>
      <c r="BB736" s="11" t="s">
        <v>22</v>
      </c>
      <c r="BC736" s="11">
        <v>24</v>
      </c>
      <c r="BD736" s="58" t="s">
        <v>1249</v>
      </c>
      <c r="BE736" s="11" t="str">
        <f t="shared" si="903"/>
        <v>14.8</v>
      </c>
      <c r="BF736" s="11" t="str">
        <f t="shared" si="904"/>
        <v>12.6</v>
      </c>
      <c r="BG736" s="11" t="str">
        <f t="shared" si="905"/>
        <v>17.5</v>
      </c>
      <c r="BH736" s="11" t="s">
        <v>22</v>
      </c>
      <c r="BI736" s="25" t="s">
        <v>22</v>
      </c>
      <c r="CD736" s="155"/>
      <c r="CH736" s="155"/>
      <c r="CV736" s="25"/>
      <c r="CZ736" s="25"/>
    </row>
    <row r="737" spans="1:105" s="11" customFormat="1">
      <c r="A737" s="11" t="s">
        <v>1172</v>
      </c>
      <c r="L737" s="25"/>
      <c r="N737" s="125"/>
      <c r="Z737" s="25"/>
      <c r="AE737" s="36"/>
      <c r="AI737" s="25"/>
      <c r="AJ737" s="11" t="s">
        <v>27</v>
      </c>
      <c r="AK737" s="11" t="s">
        <v>453</v>
      </c>
      <c r="AL737" s="11">
        <v>2</v>
      </c>
      <c r="AM737" s="11" t="s">
        <v>55</v>
      </c>
      <c r="AN737" s="17" t="s">
        <v>1254</v>
      </c>
      <c r="AO737" s="17" t="s">
        <v>78</v>
      </c>
      <c r="AP737" s="17" t="s">
        <v>948</v>
      </c>
      <c r="AQ737" s="11" t="s">
        <v>23</v>
      </c>
      <c r="AR737" s="11" t="s">
        <v>23</v>
      </c>
      <c r="AS737" s="11" t="s">
        <v>486</v>
      </c>
      <c r="AT737" s="11" t="s">
        <v>1256</v>
      </c>
      <c r="AU737" s="86" t="s">
        <v>1247</v>
      </c>
      <c r="AV737" s="11" t="str">
        <f t="shared" si="898"/>
        <v>118</v>
      </c>
      <c r="AW737" s="18" t="str">
        <f t="shared" si="899"/>
        <v>80</v>
      </c>
      <c r="AX737" s="11" t="s">
        <v>22</v>
      </c>
      <c r="AY737" s="11" t="s">
        <v>22</v>
      </c>
      <c r="AZ737" s="11" t="s">
        <v>22</v>
      </c>
      <c r="BA737" s="11" t="s">
        <v>22</v>
      </c>
      <c r="BB737" s="11" t="s">
        <v>22</v>
      </c>
      <c r="BC737" s="11">
        <v>24</v>
      </c>
      <c r="BD737" s="58" t="s">
        <v>1250</v>
      </c>
      <c r="BE737" s="11" t="str">
        <f t="shared" si="903"/>
        <v>84.9</v>
      </c>
      <c r="BF737" s="11" t="str">
        <f t="shared" si="904"/>
        <v>72.9</v>
      </c>
      <c r="BG737" s="11" t="str">
        <f t="shared" si="905"/>
        <v>98.7</v>
      </c>
      <c r="BH737" s="11" t="s">
        <v>22</v>
      </c>
      <c r="BI737" s="25" t="s">
        <v>22</v>
      </c>
      <c r="CD737" s="155"/>
      <c r="CH737" s="155"/>
      <c r="CV737" s="25"/>
      <c r="CZ737" s="25"/>
    </row>
    <row r="738" spans="1:105" s="11" customFormat="1">
      <c r="A738" s="11" t="s">
        <v>1172</v>
      </c>
      <c r="L738" s="25"/>
      <c r="N738" s="125"/>
      <c r="Z738" s="25"/>
      <c r="AE738" s="36"/>
      <c r="AI738" s="25"/>
      <c r="AJ738" s="11" t="s">
        <v>27</v>
      </c>
      <c r="AK738" s="11" t="s">
        <v>454</v>
      </c>
      <c r="AL738" s="11">
        <v>3</v>
      </c>
      <c r="AM738" s="11" t="s">
        <v>55</v>
      </c>
      <c r="AN738" s="17" t="s">
        <v>1254</v>
      </c>
      <c r="AO738" s="17" t="s">
        <v>78</v>
      </c>
      <c r="AP738" s="17" t="s">
        <v>948</v>
      </c>
      <c r="AQ738" s="11" t="s">
        <v>23</v>
      </c>
      <c r="AR738" s="11" t="s">
        <v>23</v>
      </c>
      <c r="AS738" s="11" t="s">
        <v>486</v>
      </c>
      <c r="AT738" s="11" t="s">
        <v>1256</v>
      </c>
      <c r="AU738" s="86" t="s">
        <v>1248</v>
      </c>
      <c r="AV738" s="11" t="str">
        <f t="shared" si="898"/>
        <v>119</v>
      </c>
      <c r="AW738" s="18" t="str">
        <f t="shared" si="899"/>
        <v>87</v>
      </c>
      <c r="AX738" s="11" t="s">
        <v>22</v>
      </c>
      <c r="AY738" s="11" t="s">
        <v>22</v>
      </c>
      <c r="AZ738" s="11" t="s">
        <v>22</v>
      </c>
      <c r="BA738" s="11" t="s">
        <v>22</v>
      </c>
      <c r="BB738" s="11" t="s">
        <v>22</v>
      </c>
      <c r="BC738" s="11">
        <v>24</v>
      </c>
      <c r="BD738" s="58" t="s">
        <v>1251</v>
      </c>
      <c r="BE738" s="11" t="str">
        <f t="shared" si="903"/>
        <v>95.6</v>
      </c>
      <c r="BF738" s="11" t="str">
        <f t="shared" si="904"/>
        <v>82.4</v>
      </c>
      <c r="BG738" s="11" t="str">
        <f t="shared" si="905"/>
        <v>110.9</v>
      </c>
      <c r="BH738" s="11" t="s">
        <v>22</v>
      </c>
      <c r="BI738" s="25" t="s">
        <v>22</v>
      </c>
      <c r="CD738" s="155"/>
      <c r="CH738" s="155"/>
      <c r="CV738" s="25"/>
      <c r="CZ738" s="25"/>
    </row>
    <row r="739" spans="1:105" s="11" customFormat="1">
      <c r="A739" s="11" t="s">
        <v>1172</v>
      </c>
      <c r="L739" s="25"/>
      <c r="N739" s="125"/>
      <c r="Z739" s="25"/>
      <c r="AE739" s="36"/>
      <c r="AI739" s="25"/>
      <c r="AJ739" s="11" t="s">
        <v>60</v>
      </c>
      <c r="AK739" s="11" t="s">
        <v>22</v>
      </c>
      <c r="AL739" s="11" t="s">
        <v>22</v>
      </c>
      <c r="AM739" s="11" t="s">
        <v>26</v>
      </c>
      <c r="AN739" s="11" t="s">
        <v>22</v>
      </c>
      <c r="AO739" s="11" t="s">
        <v>22</v>
      </c>
      <c r="AP739" s="11" t="s">
        <v>22</v>
      </c>
      <c r="AQ739" s="11" t="s">
        <v>23</v>
      </c>
      <c r="AR739" s="11" t="s">
        <v>23</v>
      </c>
      <c r="AS739" s="11" t="s">
        <v>22</v>
      </c>
      <c r="AT739" s="11" t="s">
        <v>22</v>
      </c>
      <c r="AU739" s="84" t="s">
        <v>22</v>
      </c>
      <c r="AV739" s="11" t="s">
        <v>22</v>
      </c>
      <c r="AW739" s="11" t="s">
        <v>22</v>
      </c>
      <c r="AX739" s="11" t="s">
        <v>22</v>
      </c>
      <c r="AY739" s="11" t="s">
        <v>22</v>
      </c>
      <c r="AZ739" s="11" t="s">
        <v>22</v>
      </c>
      <c r="BA739" s="11" t="s">
        <v>22</v>
      </c>
      <c r="BB739" s="11" t="s">
        <v>22</v>
      </c>
      <c r="BC739" s="11" t="s">
        <v>22</v>
      </c>
      <c r="BD739" s="17" t="s">
        <v>22</v>
      </c>
      <c r="BE739" s="11" t="s">
        <v>22</v>
      </c>
      <c r="BF739" s="11" t="s">
        <v>22</v>
      </c>
      <c r="BG739" s="11" t="s">
        <v>22</v>
      </c>
      <c r="BH739" s="11" t="s">
        <v>22</v>
      </c>
      <c r="BI739" s="25" t="s">
        <v>22</v>
      </c>
      <c r="CD739" s="155"/>
      <c r="CH739" s="155"/>
      <c r="CV739" s="25"/>
      <c r="CZ739" s="25"/>
    </row>
    <row r="740" spans="1:105" s="44" customFormat="1">
      <c r="L740" s="45"/>
      <c r="N740" s="127"/>
      <c r="Z740" s="45"/>
      <c r="AE740" s="46"/>
      <c r="AI740" s="45"/>
      <c r="AU740" s="85"/>
      <c r="BI740" s="45"/>
      <c r="CD740" s="157"/>
      <c r="CH740" s="157"/>
      <c r="CV740" s="45"/>
      <c r="CZ740" s="45"/>
    </row>
    <row r="741" spans="1:105" s="11" customFormat="1">
      <c r="A741" s="11" t="s">
        <v>2014</v>
      </c>
      <c r="B741" s="11" t="s">
        <v>438</v>
      </c>
      <c r="C741" s="11" t="s">
        <v>34</v>
      </c>
      <c r="D741" s="11" t="s">
        <v>1374</v>
      </c>
      <c r="E741" s="11" t="s">
        <v>10</v>
      </c>
      <c r="F741" s="94" t="s">
        <v>2312</v>
      </c>
      <c r="G741" s="11" t="s">
        <v>1981</v>
      </c>
      <c r="H741" s="16" t="s">
        <v>1982</v>
      </c>
      <c r="I741" s="11" t="s">
        <v>1983</v>
      </c>
      <c r="J741" s="16" t="s">
        <v>1984</v>
      </c>
      <c r="K741" s="11" t="s">
        <v>1985</v>
      </c>
      <c r="L741" s="24">
        <v>44230</v>
      </c>
      <c r="M741" s="11" t="s">
        <v>527</v>
      </c>
      <c r="N741" s="125">
        <v>43973</v>
      </c>
      <c r="O741" s="11" t="s">
        <v>24</v>
      </c>
      <c r="P741" s="11" t="s">
        <v>24</v>
      </c>
      <c r="Q741" s="11" t="s">
        <v>236</v>
      </c>
      <c r="R741" s="11" t="s">
        <v>89</v>
      </c>
      <c r="S741" s="11" t="s">
        <v>48</v>
      </c>
      <c r="T741" s="11" t="s">
        <v>23</v>
      </c>
      <c r="U741" s="11" t="s">
        <v>23</v>
      </c>
      <c r="V741" s="11" t="s">
        <v>1992</v>
      </c>
      <c r="W741" s="11" t="s">
        <v>24</v>
      </c>
      <c r="X741" s="94" t="s">
        <v>1986</v>
      </c>
      <c r="Y741" s="11" t="s">
        <v>1991</v>
      </c>
      <c r="Z741" s="25" t="s">
        <v>1987</v>
      </c>
      <c r="AA741" s="11" t="s">
        <v>439</v>
      </c>
      <c r="AB741" s="11" t="s">
        <v>864</v>
      </c>
      <c r="AC741" s="11" t="s">
        <v>127</v>
      </c>
      <c r="AD741" s="11" t="s">
        <v>2011</v>
      </c>
      <c r="AE741" s="36" t="s">
        <v>2012</v>
      </c>
      <c r="AF741" s="11" t="s">
        <v>137</v>
      </c>
      <c r="AG741" s="11" t="s">
        <v>451</v>
      </c>
      <c r="AH741" s="11" t="s">
        <v>451</v>
      </c>
      <c r="AI741" s="25" t="s">
        <v>22</v>
      </c>
      <c r="AJ741" s="11" t="s">
        <v>27</v>
      </c>
      <c r="AK741" s="11" t="s">
        <v>2001</v>
      </c>
      <c r="AL741" s="11">
        <v>1</v>
      </c>
      <c r="AM741" s="170" t="s">
        <v>344</v>
      </c>
      <c r="AN741" s="109" t="s">
        <v>2000</v>
      </c>
      <c r="AO741" s="170" t="s">
        <v>78</v>
      </c>
      <c r="AP741" s="170" t="s">
        <v>948</v>
      </c>
      <c r="AQ741" s="11" t="s">
        <v>23</v>
      </c>
      <c r="AR741" s="11" t="s">
        <v>23</v>
      </c>
      <c r="AS741" s="11" t="s">
        <v>843</v>
      </c>
      <c r="AT741" s="11" t="s">
        <v>458</v>
      </c>
      <c r="AU741" s="86" t="s">
        <v>493</v>
      </c>
      <c r="AV741" s="11" t="str">
        <f t="shared" ref="AV741" si="912">MID(LEFT(AU741,FIND(" (",AU741)-1),FIND("/",AU741)+1,LEN(AU741))</f>
        <v>24</v>
      </c>
      <c r="AW741" s="18" t="str">
        <f t="shared" ref="AW741" si="913">MID(LEFT(AU741,FIND("%",AU741)-1),FIND("(",AU741)+1,LEN(AU741))</f>
        <v>0</v>
      </c>
      <c r="AX741" s="11">
        <v>24</v>
      </c>
      <c r="AY741" s="58" t="s">
        <v>901</v>
      </c>
      <c r="AZ741" s="11" t="str">
        <f t="shared" ref="AZ741:AZ743" si="914">LEFT(AY741,FIND(" ", AY741)-1)</f>
        <v>2.0</v>
      </c>
      <c r="BA741" s="11" t="str">
        <f t="shared" ref="BA741:BA743" si="915">MID(LEFT(AY741,FIND("–",AY741)-1),FIND("(",AY741)+1,LEN(AY741))</f>
        <v>2.0</v>
      </c>
      <c r="BB741" s="11" t="str">
        <f t="shared" ref="BB741:BB743" si="916">MID(LEFT(AY741,FIND(")",AY741)-1),FIND("–",AY741)+1,LEN(AY741))</f>
        <v>2.0</v>
      </c>
      <c r="BC741" s="31">
        <v>24</v>
      </c>
      <c r="BD741" s="58" t="s">
        <v>901</v>
      </c>
      <c r="BE741" s="11" t="str">
        <f t="shared" ref="BE741:BE744" si="917">LEFT(BD741,FIND(" ", BD741)-1)</f>
        <v>2.0</v>
      </c>
      <c r="BF741" s="11" t="str">
        <f t="shared" ref="BF741:BF744" si="918">MID(LEFT(BD741,FIND("–",BD741)-1),FIND("(",BD741)+1,LEN(BD741))</f>
        <v>2.0</v>
      </c>
      <c r="BG741" s="11" t="str">
        <f t="shared" ref="BG741:BG744" si="919">MID(LEFT(BD741,FIND(")",BD741)-1),FIND("–",BD741)+1,LEN(BD741))</f>
        <v>2.0</v>
      </c>
      <c r="BH741" s="11" t="s">
        <v>22</v>
      </c>
      <c r="BI741" s="98" t="s">
        <v>22</v>
      </c>
      <c r="BJ741" s="11" t="s">
        <v>26</v>
      </c>
      <c r="BK741" s="11" t="s">
        <v>22</v>
      </c>
      <c r="BL741" s="11" t="s">
        <v>22</v>
      </c>
      <c r="BM741" s="11" t="s">
        <v>22</v>
      </c>
      <c r="BN741" s="11" t="s">
        <v>22</v>
      </c>
      <c r="BO741" s="11" t="s">
        <v>22</v>
      </c>
      <c r="BP741" s="11" t="s">
        <v>22</v>
      </c>
      <c r="BQ741" s="11" t="s">
        <v>22</v>
      </c>
      <c r="BR741" s="11" t="s">
        <v>22</v>
      </c>
      <c r="BS741" s="11" t="s">
        <v>22</v>
      </c>
      <c r="BT741" s="11" t="s">
        <v>22</v>
      </c>
      <c r="BU741" s="11" t="s">
        <v>22</v>
      </c>
      <c r="BV741" s="11" t="s">
        <v>22</v>
      </c>
      <c r="BW741" s="11" t="s">
        <v>22</v>
      </c>
      <c r="BX741" s="11" t="s">
        <v>22</v>
      </c>
      <c r="BY741" s="11" t="s">
        <v>22</v>
      </c>
      <c r="BZ741" s="11" t="s">
        <v>22</v>
      </c>
      <c r="CA741" s="11" t="s">
        <v>22</v>
      </c>
      <c r="CB741" s="11" t="s">
        <v>22</v>
      </c>
      <c r="CC741" s="11" t="s">
        <v>22</v>
      </c>
      <c r="CD741" s="103" t="s">
        <v>22</v>
      </c>
      <c r="CE741" s="94" t="s">
        <v>22</v>
      </c>
      <c r="CF741" s="94" t="s">
        <v>22</v>
      </c>
      <c r="CG741" s="94" t="s">
        <v>22</v>
      </c>
      <c r="CH741" s="155" t="s">
        <v>26</v>
      </c>
      <c r="CI741" s="94" t="s">
        <v>22</v>
      </c>
      <c r="CJ741" s="94" t="s">
        <v>22</v>
      </c>
      <c r="CK741" s="94" t="s">
        <v>22</v>
      </c>
      <c r="CL741" s="94" t="s">
        <v>22</v>
      </c>
      <c r="CM741" s="94" t="s">
        <v>22</v>
      </c>
      <c r="CN741" s="94" t="s">
        <v>22</v>
      </c>
      <c r="CO741" s="94" t="s">
        <v>22</v>
      </c>
      <c r="CP741" s="94" t="s">
        <v>22</v>
      </c>
      <c r="CQ741" s="94" t="s">
        <v>22</v>
      </c>
      <c r="CR741" s="94" t="s">
        <v>22</v>
      </c>
      <c r="CS741" s="94" t="s">
        <v>22</v>
      </c>
      <c r="CT741" s="94" t="s">
        <v>22</v>
      </c>
      <c r="CU741" s="94" t="s">
        <v>22</v>
      </c>
      <c r="CV741" s="98" t="s">
        <v>22</v>
      </c>
      <c r="CW741" s="11" t="s">
        <v>2008</v>
      </c>
      <c r="CX741" s="11" t="s">
        <v>2009</v>
      </c>
      <c r="CY741" s="11" t="s">
        <v>2010</v>
      </c>
      <c r="CZ741" s="98" t="s">
        <v>1261</v>
      </c>
      <c r="DA741" s="11" t="s">
        <v>68</v>
      </c>
    </row>
    <row r="742" spans="1:105" s="11" customFormat="1">
      <c r="A742" s="11" t="s">
        <v>2014</v>
      </c>
      <c r="L742" s="25"/>
      <c r="N742" s="125"/>
      <c r="Z742" s="25"/>
      <c r="AE742" s="36"/>
      <c r="AI742" s="25"/>
      <c r="AJ742" s="11" t="s">
        <v>27</v>
      </c>
      <c r="AK742" s="11" t="s">
        <v>2002</v>
      </c>
      <c r="AL742" s="11">
        <v>2</v>
      </c>
      <c r="AM742" s="170" t="s">
        <v>344</v>
      </c>
      <c r="AN742" s="109" t="s">
        <v>2000</v>
      </c>
      <c r="AO742" s="170" t="s">
        <v>78</v>
      </c>
      <c r="AP742" s="170" t="s">
        <v>948</v>
      </c>
      <c r="AQ742" s="11" t="s">
        <v>23</v>
      </c>
      <c r="AR742" s="11" t="s">
        <v>23</v>
      </c>
      <c r="AS742" s="11" t="s">
        <v>843</v>
      </c>
      <c r="AT742" s="11" t="s">
        <v>458</v>
      </c>
      <c r="AU742" s="86" t="s">
        <v>1988</v>
      </c>
      <c r="AV742" s="11" t="str">
        <f t="shared" ref="AV742:AV747" si="920">MID(LEFT(AU742,FIND(" (",AU742)-1),FIND("/",AU742)+1,LEN(AU742))</f>
        <v>23</v>
      </c>
      <c r="AW742" s="18" t="str">
        <f t="shared" ref="AW742:AW747" si="921">MID(LEFT(AU742,FIND("%",AU742)-1),FIND("(",AU742)+1,LEN(AU742))</f>
        <v>96</v>
      </c>
      <c r="AX742" s="11">
        <v>24</v>
      </c>
      <c r="AY742" s="58" t="s">
        <v>901</v>
      </c>
      <c r="AZ742" s="11" t="str">
        <f t="shared" si="914"/>
        <v>2.0</v>
      </c>
      <c r="BA742" s="11" t="str">
        <f t="shared" si="915"/>
        <v>2.0</v>
      </c>
      <c r="BB742" s="11" t="str">
        <f t="shared" si="916"/>
        <v>2.0</v>
      </c>
      <c r="BC742" s="31">
        <v>24</v>
      </c>
      <c r="BD742" s="58" t="s">
        <v>1989</v>
      </c>
      <c r="BE742" s="11" t="str">
        <f t="shared" si="917"/>
        <v>54.9</v>
      </c>
      <c r="BF742" s="11" t="str">
        <f t="shared" si="918"/>
        <v>38.6</v>
      </c>
      <c r="BG742" s="11" t="str">
        <f t="shared" si="919"/>
        <v>78.2</v>
      </c>
      <c r="BH742" s="11" t="s">
        <v>22</v>
      </c>
      <c r="BI742" s="25" t="s">
        <v>22</v>
      </c>
      <c r="CD742" s="155"/>
      <c r="CH742" s="155"/>
      <c r="CV742" s="25"/>
      <c r="CZ742" s="25"/>
    </row>
    <row r="743" spans="1:105" s="11" customFormat="1">
      <c r="A743" s="11" t="s">
        <v>2014</v>
      </c>
      <c r="L743" s="25"/>
      <c r="N743" s="125"/>
      <c r="Z743" s="25"/>
      <c r="AE743" s="36"/>
      <c r="AI743" s="25"/>
      <c r="AJ743" s="11" t="s">
        <v>27</v>
      </c>
      <c r="AK743" s="11" t="s">
        <v>2003</v>
      </c>
      <c r="AL743" s="11">
        <v>3</v>
      </c>
      <c r="AM743" s="170" t="s">
        <v>344</v>
      </c>
      <c r="AN743" s="109" t="s">
        <v>2000</v>
      </c>
      <c r="AO743" s="170" t="s">
        <v>78</v>
      </c>
      <c r="AP743" s="170" t="s">
        <v>948</v>
      </c>
      <c r="AQ743" s="11" t="s">
        <v>23</v>
      </c>
      <c r="AR743" s="11" t="s">
        <v>23</v>
      </c>
      <c r="AS743" s="11" t="s">
        <v>843</v>
      </c>
      <c r="AT743" s="11" t="s">
        <v>458</v>
      </c>
      <c r="AU743" s="86" t="s">
        <v>494</v>
      </c>
      <c r="AV743" s="11" t="str">
        <f t="shared" si="920"/>
        <v>24</v>
      </c>
      <c r="AW743" s="18" t="str">
        <f t="shared" si="921"/>
        <v>100</v>
      </c>
      <c r="AX743" s="11">
        <v>24</v>
      </c>
      <c r="AY743" s="58" t="s">
        <v>901</v>
      </c>
      <c r="AZ743" s="11" t="str">
        <f t="shared" si="914"/>
        <v>2.0</v>
      </c>
      <c r="BA743" s="11" t="str">
        <f t="shared" si="915"/>
        <v>2.0</v>
      </c>
      <c r="BB743" s="11" t="str">
        <f t="shared" si="916"/>
        <v>2.0</v>
      </c>
      <c r="BC743" s="31">
        <v>23</v>
      </c>
      <c r="BD743" s="58" t="s">
        <v>1990</v>
      </c>
      <c r="BE743" s="11" t="str">
        <f t="shared" si="917"/>
        <v>64.4</v>
      </c>
      <c r="BF743" s="11" t="str">
        <f t="shared" si="918"/>
        <v>41.5</v>
      </c>
      <c r="BG743" s="11" t="str">
        <f t="shared" si="919"/>
        <v>99.7</v>
      </c>
      <c r="BH743" s="11" t="s">
        <v>22</v>
      </c>
      <c r="BI743" s="25" t="s">
        <v>22</v>
      </c>
      <c r="CD743" s="155"/>
      <c r="CH743" s="155"/>
      <c r="CV743" s="25"/>
      <c r="CZ743" s="25"/>
    </row>
    <row r="744" spans="1:105" s="11" customFormat="1">
      <c r="A744" s="11" t="s">
        <v>2014</v>
      </c>
      <c r="L744" s="25"/>
      <c r="N744" s="125"/>
      <c r="Z744" s="25"/>
      <c r="AE744" s="36"/>
      <c r="AI744" s="25"/>
      <c r="AJ744" s="11" t="s">
        <v>27</v>
      </c>
      <c r="AK744" s="11" t="s">
        <v>2004</v>
      </c>
      <c r="AL744" s="11">
        <v>4</v>
      </c>
      <c r="AM744" s="170" t="s">
        <v>344</v>
      </c>
      <c r="AN744" s="109" t="s">
        <v>2000</v>
      </c>
      <c r="AO744" s="170" t="s">
        <v>78</v>
      </c>
      <c r="AP744" s="170" t="s">
        <v>948</v>
      </c>
      <c r="AQ744" s="11" t="s">
        <v>23</v>
      </c>
      <c r="AR744" s="11" t="s">
        <v>23</v>
      </c>
      <c r="AS744" s="11" t="s">
        <v>843</v>
      </c>
      <c r="AT744" s="11" t="s">
        <v>458</v>
      </c>
      <c r="AU744" s="86" t="s">
        <v>1996</v>
      </c>
      <c r="AV744" s="11" t="str">
        <f t="shared" si="920"/>
        <v>47</v>
      </c>
      <c r="AW744" s="18" t="str">
        <f t="shared" si="921"/>
        <v>0</v>
      </c>
      <c r="AX744" s="11">
        <v>47</v>
      </c>
      <c r="AY744" s="58" t="s">
        <v>901</v>
      </c>
      <c r="AZ744" s="11" t="str">
        <f t="shared" ref="AZ744:AZ747" si="922">LEFT(AY744,FIND(" ", AY744)-1)</f>
        <v>2.0</v>
      </c>
      <c r="BA744" s="11" t="str">
        <f t="shared" ref="BA744:BA747" si="923">MID(LEFT(AY744,FIND("–",AY744)-1),FIND("(",AY744)+1,LEN(AY744))</f>
        <v>2.0</v>
      </c>
      <c r="BB744" s="11" t="str">
        <f t="shared" ref="BB744:BB747" si="924">MID(LEFT(AY744,FIND(")",AY744)-1),FIND("–",AY744)+1,LEN(AY744))</f>
        <v>2.0</v>
      </c>
      <c r="BC744" s="11">
        <v>47</v>
      </c>
      <c r="BD744" s="58" t="s">
        <v>900</v>
      </c>
      <c r="BE744" s="11" t="str">
        <f t="shared" si="917"/>
        <v>2.1</v>
      </c>
      <c r="BF744" s="11" t="str">
        <f t="shared" si="918"/>
        <v>2.0</v>
      </c>
      <c r="BG744" s="11" t="str">
        <f t="shared" si="919"/>
        <v>2.1</v>
      </c>
      <c r="BH744" s="11" t="s">
        <v>22</v>
      </c>
      <c r="BI744" s="25" t="s">
        <v>22</v>
      </c>
      <c r="CD744" s="155"/>
      <c r="CH744" s="155"/>
      <c r="CV744" s="25"/>
      <c r="CZ744" s="25"/>
    </row>
    <row r="745" spans="1:105" s="11" customFormat="1">
      <c r="A745" s="11" t="s">
        <v>2014</v>
      </c>
      <c r="L745" s="25"/>
      <c r="N745" s="125"/>
      <c r="Z745" s="25"/>
      <c r="AE745" s="36"/>
      <c r="AI745" s="25"/>
      <c r="AJ745" s="11" t="s">
        <v>27</v>
      </c>
      <c r="AK745" s="11" t="s">
        <v>2005</v>
      </c>
      <c r="AL745" s="11">
        <v>5</v>
      </c>
      <c r="AM745" s="170" t="s">
        <v>344</v>
      </c>
      <c r="AN745" s="109" t="s">
        <v>2000</v>
      </c>
      <c r="AO745" s="170" t="s">
        <v>78</v>
      </c>
      <c r="AP745" s="170" t="s">
        <v>948</v>
      </c>
      <c r="AQ745" s="11" t="s">
        <v>23</v>
      </c>
      <c r="AR745" s="11" t="s">
        <v>23</v>
      </c>
      <c r="AS745" s="11" t="s">
        <v>843</v>
      </c>
      <c r="AT745" s="11" t="s">
        <v>458</v>
      </c>
      <c r="AU745" s="86" t="s">
        <v>1993</v>
      </c>
      <c r="AV745" s="11" t="str">
        <f t="shared" si="920"/>
        <v>97</v>
      </c>
      <c r="AW745" s="18" t="str">
        <f t="shared" si="921"/>
        <v>91</v>
      </c>
      <c r="AX745" s="11">
        <v>97</v>
      </c>
      <c r="AY745" s="58" t="s">
        <v>901</v>
      </c>
      <c r="AZ745" s="11" t="str">
        <f t="shared" si="922"/>
        <v>2.0</v>
      </c>
      <c r="BA745" s="11" t="str">
        <f t="shared" si="923"/>
        <v>2.0</v>
      </c>
      <c r="BB745" s="11" t="str">
        <f t="shared" si="924"/>
        <v>2.0</v>
      </c>
      <c r="BC745" s="11">
        <v>97</v>
      </c>
      <c r="BD745" s="58" t="s">
        <v>1997</v>
      </c>
      <c r="BE745" s="11" t="str">
        <f t="shared" ref="BE745:BE747" si="925">LEFT(BD745,FIND(" ", BD745)-1)</f>
        <v>23.4</v>
      </c>
      <c r="BF745" s="11" t="str">
        <f t="shared" ref="BF745:BF747" si="926">MID(LEFT(BD745,FIND("–",BD745)-1),FIND("(",BD745)+1,LEN(BD745))</f>
        <v>19.4</v>
      </c>
      <c r="BG745" s="11" t="str">
        <f t="shared" ref="BG745:BG747" si="927">MID(LEFT(BD745,FIND(")",BD745)-1),FIND("–",BD745)+1,LEN(BD745))</f>
        <v>28.3</v>
      </c>
      <c r="BH745" s="11" t="s">
        <v>22</v>
      </c>
      <c r="BI745" s="25" t="s">
        <v>22</v>
      </c>
      <c r="CD745" s="155"/>
      <c r="CH745" s="155"/>
      <c r="CV745" s="25"/>
      <c r="CZ745" s="25"/>
    </row>
    <row r="746" spans="1:105" s="11" customFormat="1">
      <c r="A746" s="11" t="s">
        <v>2014</v>
      </c>
      <c r="L746" s="25"/>
      <c r="N746" s="125"/>
      <c r="Z746" s="25"/>
      <c r="AE746" s="36"/>
      <c r="AI746" s="25"/>
      <c r="AJ746" s="11" t="s">
        <v>27</v>
      </c>
      <c r="AK746" s="11" t="s">
        <v>2006</v>
      </c>
      <c r="AL746" s="11">
        <v>6</v>
      </c>
      <c r="AM746" s="170" t="s">
        <v>344</v>
      </c>
      <c r="AN746" s="109" t="s">
        <v>2000</v>
      </c>
      <c r="AO746" s="170" t="s">
        <v>78</v>
      </c>
      <c r="AP746" s="170" t="s">
        <v>948</v>
      </c>
      <c r="AQ746" s="11" t="s">
        <v>23</v>
      </c>
      <c r="AR746" s="11" t="s">
        <v>23</v>
      </c>
      <c r="AS746" s="11" t="s">
        <v>843</v>
      </c>
      <c r="AT746" s="11" t="s">
        <v>458</v>
      </c>
      <c r="AU746" s="86" t="s">
        <v>1994</v>
      </c>
      <c r="AV746" s="11" t="str">
        <f t="shared" si="920"/>
        <v>98</v>
      </c>
      <c r="AW746" s="18" t="str">
        <f t="shared" si="921"/>
        <v>98</v>
      </c>
      <c r="AX746" s="11">
        <v>98</v>
      </c>
      <c r="AY746" s="58" t="s">
        <v>901</v>
      </c>
      <c r="AZ746" s="11" t="str">
        <f t="shared" si="922"/>
        <v>2.0</v>
      </c>
      <c r="BA746" s="11" t="str">
        <f t="shared" si="923"/>
        <v>2.0</v>
      </c>
      <c r="BB746" s="11" t="str">
        <f t="shared" si="924"/>
        <v>2.0</v>
      </c>
      <c r="BC746" s="11">
        <v>98</v>
      </c>
      <c r="BD746" s="58" t="s">
        <v>1998</v>
      </c>
      <c r="BE746" s="11" t="str">
        <f t="shared" si="925"/>
        <v>42.2</v>
      </c>
      <c r="BF746" s="11" t="str">
        <f t="shared" si="926"/>
        <v>35.2</v>
      </c>
      <c r="BG746" s="11" t="str">
        <f t="shared" si="927"/>
        <v>50.6</v>
      </c>
      <c r="BH746" s="11" t="s">
        <v>22</v>
      </c>
      <c r="BI746" s="25" t="s">
        <v>22</v>
      </c>
      <c r="CD746" s="155"/>
      <c r="CH746" s="155"/>
      <c r="CV746" s="25"/>
      <c r="CZ746" s="25"/>
    </row>
    <row r="747" spans="1:105" s="11" customFormat="1">
      <c r="A747" s="11" t="s">
        <v>2014</v>
      </c>
      <c r="L747" s="25"/>
      <c r="N747" s="125"/>
      <c r="Z747" s="25"/>
      <c r="AE747" s="36"/>
      <c r="AI747" s="25"/>
      <c r="AJ747" s="11" t="s">
        <v>27</v>
      </c>
      <c r="AK747" s="11" t="s">
        <v>2007</v>
      </c>
      <c r="AL747" s="11">
        <v>7</v>
      </c>
      <c r="AM747" s="170" t="s">
        <v>344</v>
      </c>
      <c r="AN747" s="109" t="s">
        <v>2000</v>
      </c>
      <c r="AO747" s="170" t="s">
        <v>78</v>
      </c>
      <c r="AP747" s="170" t="s">
        <v>948</v>
      </c>
      <c r="AQ747" s="11" t="s">
        <v>23</v>
      </c>
      <c r="AR747" s="11" t="s">
        <v>23</v>
      </c>
      <c r="AS747" s="11" t="s">
        <v>843</v>
      </c>
      <c r="AT747" s="11" t="s">
        <v>458</v>
      </c>
      <c r="AU747" s="86" t="s">
        <v>1995</v>
      </c>
      <c r="AV747" s="11" t="str">
        <f t="shared" si="920"/>
        <v>98</v>
      </c>
      <c r="AW747" s="18" t="str">
        <f t="shared" si="921"/>
        <v>99</v>
      </c>
      <c r="AX747" s="11">
        <v>98</v>
      </c>
      <c r="AY747" s="58" t="s">
        <v>1202</v>
      </c>
      <c r="AZ747" s="11" t="str">
        <f t="shared" si="922"/>
        <v>2.1</v>
      </c>
      <c r="BA747" s="11" t="str">
        <f t="shared" si="923"/>
        <v>1.9</v>
      </c>
      <c r="BB747" s="11" t="str">
        <f t="shared" si="924"/>
        <v>2.2</v>
      </c>
      <c r="BC747" s="11">
        <v>98</v>
      </c>
      <c r="BD747" s="58" t="s">
        <v>1999</v>
      </c>
      <c r="BE747" s="11" t="str">
        <f t="shared" si="925"/>
        <v>49.9</v>
      </c>
      <c r="BF747" s="11" t="str">
        <f t="shared" si="926"/>
        <v>42.2</v>
      </c>
      <c r="BG747" s="11" t="str">
        <f t="shared" si="927"/>
        <v>58.9</v>
      </c>
      <c r="BH747" s="11" t="s">
        <v>22</v>
      </c>
      <c r="BI747" s="25" t="s">
        <v>22</v>
      </c>
      <c r="CD747" s="155"/>
      <c r="CH747" s="155"/>
      <c r="CV747" s="25"/>
      <c r="CZ747" s="25"/>
    </row>
    <row r="748" spans="1:105" s="11" customFormat="1">
      <c r="A748" s="11" t="s">
        <v>2014</v>
      </c>
      <c r="L748" s="25"/>
      <c r="N748" s="125"/>
      <c r="Z748" s="25"/>
      <c r="AE748" s="36"/>
      <c r="AI748" s="25"/>
      <c r="AJ748" s="11" t="s">
        <v>60</v>
      </c>
      <c r="AK748" s="11" t="s">
        <v>22</v>
      </c>
      <c r="AL748" s="11" t="s">
        <v>22</v>
      </c>
      <c r="AM748" s="11" t="s">
        <v>26</v>
      </c>
      <c r="AN748" s="11" t="s">
        <v>22</v>
      </c>
      <c r="AO748" s="11" t="s">
        <v>22</v>
      </c>
      <c r="AP748" s="11" t="s">
        <v>22</v>
      </c>
      <c r="AQ748" s="11" t="s">
        <v>23</v>
      </c>
      <c r="AR748" s="11" t="s">
        <v>23</v>
      </c>
      <c r="AS748" s="11" t="s">
        <v>22</v>
      </c>
      <c r="AT748" s="11" t="s">
        <v>22</v>
      </c>
      <c r="AU748" s="84" t="s">
        <v>22</v>
      </c>
      <c r="AV748" s="11" t="s">
        <v>22</v>
      </c>
      <c r="AW748" s="11" t="s">
        <v>22</v>
      </c>
      <c r="AX748" s="11" t="s">
        <v>22</v>
      </c>
      <c r="AY748" s="11" t="s">
        <v>22</v>
      </c>
      <c r="AZ748" s="11" t="s">
        <v>22</v>
      </c>
      <c r="BA748" s="11" t="s">
        <v>22</v>
      </c>
      <c r="BB748" s="11" t="s">
        <v>22</v>
      </c>
      <c r="BC748" s="11" t="s">
        <v>22</v>
      </c>
      <c r="BD748" s="17" t="s">
        <v>22</v>
      </c>
      <c r="BE748" s="11" t="s">
        <v>22</v>
      </c>
      <c r="BF748" s="11" t="s">
        <v>22</v>
      </c>
      <c r="BG748" s="11" t="s">
        <v>22</v>
      </c>
      <c r="BH748" s="11" t="s">
        <v>22</v>
      </c>
      <c r="BI748" s="25" t="s">
        <v>22</v>
      </c>
      <c r="CD748" s="155"/>
      <c r="CH748" s="155"/>
      <c r="CV748" s="25"/>
      <c r="CZ748" s="25"/>
    </row>
    <row r="749" spans="1:105" s="44" customFormat="1">
      <c r="L749" s="45"/>
      <c r="N749" s="127"/>
      <c r="Z749" s="45"/>
      <c r="AE749" s="46"/>
      <c r="AI749" s="45"/>
      <c r="AU749" s="85"/>
      <c r="BI749" s="45"/>
      <c r="CD749" s="157"/>
      <c r="CH749" s="157"/>
      <c r="CV749" s="45"/>
      <c r="CZ749" s="45"/>
    </row>
    <row r="750" spans="1:105" s="11" customFormat="1">
      <c r="A750" s="10" t="s">
        <v>1522</v>
      </c>
      <c r="B750" s="11" t="s">
        <v>463</v>
      </c>
      <c r="C750" s="11" t="s">
        <v>34</v>
      </c>
      <c r="D750" s="11" t="s">
        <v>465</v>
      </c>
      <c r="E750" s="11" t="s">
        <v>10</v>
      </c>
      <c r="F750" s="94" t="s">
        <v>2312</v>
      </c>
      <c r="G750" s="12" t="s">
        <v>461</v>
      </c>
      <c r="H750" s="14" t="s">
        <v>462</v>
      </c>
      <c r="I750" s="10" t="s">
        <v>466</v>
      </c>
      <c r="J750" s="14" t="s">
        <v>467</v>
      </c>
      <c r="K750" s="11" t="s">
        <v>468</v>
      </c>
      <c r="L750" s="24">
        <v>44056</v>
      </c>
      <c r="M750" s="11" t="s">
        <v>527</v>
      </c>
      <c r="N750" s="125">
        <v>43933</v>
      </c>
      <c r="O750" s="11" t="s">
        <v>24</v>
      </c>
      <c r="P750" s="11" t="s">
        <v>24</v>
      </c>
      <c r="Q750" s="11" t="s">
        <v>236</v>
      </c>
      <c r="R750" s="11" t="s">
        <v>89</v>
      </c>
      <c r="S750" s="11" t="s">
        <v>48</v>
      </c>
      <c r="T750" s="11" t="s">
        <v>23</v>
      </c>
      <c r="U750" s="11" t="s">
        <v>23</v>
      </c>
      <c r="V750" s="11">
        <v>96</v>
      </c>
      <c r="W750" s="11" t="s">
        <v>24</v>
      </c>
      <c r="X750" s="11" t="s">
        <v>369</v>
      </c>
      <c r="Y750" s="17" t="s">
        <v>528</v>
      </c>
      <c r="Z750" s="25" t="s">
        <v>469</v>
      </c>
      <c r="AA750" s="11" t="s">
        <v>464</v>
      </c>
      <c r="AB750" s="11" t="s">
        <v>472</v>
      </c>
      <c r="AC750" s="11" t="s">
        <v>127</v>
      </c>
      <c r="AD750" s="11" t="s">
        <v>1326</v>
      </c>
      <c r="AE750" s="36" t="s">
        <v>474</v>
      </c>
      <c r="AF750" s="11" t="s">
        <v>137</v>
      </c>
      <c r="AG750" s="11" t="s">
        <v>1004</v>
      </c>
      <c r="AH750" s="11" t="s">
        <v>451</v>
      </c>
      <c r="AI750" s="25" t="s">
        <v>22</v>
      </c>
      <c r="AJ750" s="11" t="s">
        <v>27</v>
      </c>
      <c r="AK750" s="11" t="s">
        <v>105</v>
      </c>
      <c r="AL750" s="11">
        <v>1</v>
      </c>
      <c r="AM750" s="11" t="s">
        <v>478</v>
      </c>
      <c r="AN750" s="11" t="s">
        <v>44</v>
      </c>
      <c r="AO750" s="17" t="s">
        <v>78</v>
      </c>
      <c r="AP750" s="17" t="s">
        <v>948</v>
      </c>
      <c r="AQ750" s="11" t="s">
        <v>23</v>
      </c>
      <c r="AR750" s="11" t="s">
        <v>23</v>
      </c>
      <c r="AS750" s="11" t="s">
        <v>479</v>
      </c>
      <c r="AT750" s="17" t="s">
        <v>62</v>
      </c>
      <c r="AU750" s="86" t="s">
        <v>493</v>
      </c>
      <c r="AV750" s="11" t="str">
        <f t="shared" ref="AV750:AV753" si="928">MID(LEFT(AU750,FIND(" (",AU750)-1),FIND("/",AU750)+1,LEN(AU750))</f>
        <v>24</v>
      </c>
      <c r="AW750" s="18" t="str">
        <f t="shared" ref="AW750:AW753" si="929">MID(LEFT(AU750,FIND("%",AU750)-1),FIND("(",AU750)+1,LEN(AU750))</f>
        <v>0</v>
      </c>
      <c r="AX750" s="11">
        <v>24</v>
      </c>
      <c r="AY750" s="58" t="s">
        <v>66</v>
      </c>
      <c r="AZ750" s="11" t="str">
        <f t="shared" ref="AZ750:AZ753" si="930">LEFT(AY750,FIND(" ", AY750)-1)</f>
        <v>10</v>
      </c>
      <c r="BA750" s="11" t="str">
        <f t="shared" ref="BA750:BA753" si="931">MID(LEFT(AY750,FIND("–",AY750)-1),FIND("(",AY750)+1,LEN(AY750))</f>
        <v>10</v>
      </c>
      <c r="BB750" s="11" t="str">
        <f t="shared" ref="BB750:BB753" si="932">MID(LEFT(AY750,FIND(")",AY750)-1),FIND("–",AY750)+1,LEN(AY750))</f>
        <v>10</v>
      </c>
      <c r="BC750" s="11">
        <v>24</v>
      </c>
      <c r="BD750" s="58" t="s">
        <v>66</v>
      </c>
      <c r="BE750" s="11" t="str">
        <f t="shared" ref="BE750:BE757" si="933">LEFT(BD750,FIND(" ", BD750)-1)</f>
        <v>10</v>
      </c>
      <c r="BF750" s="11" t="str">
        <f t="shared" ref="BF750" si="934">MID(LEFT(BD750,FIND("–",BD750)-1),FIND("(",BD750)+1,LEN(BD750))</f>
        <v>10</v>
      </c>
      <c r="BG750" s="11" t="str">
        <f t="shared" ref="BG750" si="935">MID(LEFT(BD750,FIND(")",BD750)-1),FIND("–",BD750)+1,LEN(BD750))</f>
        <v>10</v>
      </c>
      <c r="BH750" s="11" t="s">
        <v>22</v>
      </c>
      <c r="BI750" s="98" t="s">
        <v>22</v>
      </c>
      <c r="BJ750" s="11" t="s">
        <v>26</v>
      </c>
      <c r="BK750" s="11" t="s">
        <v>22</v>
      </c>
      <c r="BL750" s="11" t="s">
        <v>22</v>
      </c>
      <c r="BM750" s="11" t="s">
        <v>22</v>
      </c>
      <c r="BN750" s="11" t="s">
        <v>22</v>
      </c>
      <c r="BO750" s="11" t="s">
        <v>22</v>
      </c>
      <c r="BP750" s="11" t="s">
        <v>22</v>
      </c>
      <c r="BQ750" s="11" t="s">
        <v>22</v>
      </c>
      <c r="BR750" s="11" t="s">
        <v>22</v>
      </c>
      <c r="BS750" s="11" t="s">
        <v>22</v>
      </c>
      <c r="BT750" s="11" t="s">
        <v>22</v>
      </c>
      <c r="BU750" s="11" t="s">
        <v>22</v>
      </c>
      <c r="BV750" s="11" t="s">
        <v>22</v>
      </c>
      <c r="BW750" s="11" t="s">
        <v>22</v>
      </c>
      <c r="BX750" s="11" t="s">
        <v>22</v>
      </c>
      <c r="BY750" s="11" t="s">
        <v>22</v>
      </c>
      <c r="BZ750" s="11" t="s">
        <v>22</v>
      </c>
      <c r="CA750" s="11" t="s">
        <v>22</v>
      </c>
      <c r="CB750" s="11" t="s">
        <v>22</v>
      </c>
      <c r="CC750" s="11" t="s">
        <v>22</v>
      </c>
      <c r="CD750" s="103" t="s">
        <v>22</v>
      </c>
      <c r="CE750" s="94" t="s">
        <v>22</v>
      </c>
      <c r="CF750" s="94" t="s">
        <v>22</v>
      </c>
      <c r="CG750" s="94" t="s">
        <v>22</v>
      </c>
      <c r="CH750" s="155" t="s">
        <v>26</v>
      </c>
      <c r="CI750" s="94" t="s">
        <v>22</v>
      </c>
      <c r="CJ750" s="94" t="s">
        <v>22</v>
      </c>
      <c r="CK750" s="94" t="s">
        <v>22</v>
      </c>
      <c r="CL750" s="94" t="s">
        <v>22</v>
      </c>
      <c r="CM750" s="94" t="s">
        <v>22</v>
      </c>
      <c r="CN750" s="94" t="s">
        <v>22</v>
      </c>
      <c r="CO750" s="94" t="s">
        <v>22</v>
      </c>
      <c r="CP750" s="94" t="s">
        <v>22</v>
      </c>
      <c r="CQ750" s="94" t="s">
        <v>22</v>
      </c>
      <c r="CR750" s="94" t="s">
        <v>22</v>
      </c>
      <c r="CS750" s="94" t="s">
        <v>22</v>
      </c>
      <c r="CT750" s="94" t="s">
        <v>22</v>
      </c>
      <c r="CU750" s="94" t="s">
        <v>22</v>
      </c>
      <c r="CV750" s="98" t="s">
        <v>22</v>
      </c>
      <c r="CW750" s="11" t="s">
        <v>607</v>
      </c>
      <c r="CX750" s="11" t="s">
        <v>22</v>
      </c>
      <c r="CY750" s="11" t="s">
        <v>886</v>
      </c>
      <c r="CZ750" s="98" t="s">
        <v>1261</v>
      </c>
      <c r="DA750" s="11" t="s">
        <v>68</v>
      </c>
    </row>
    <row r="751" spans="1:105" s="11" customFormat="1">
      <c r="A751" s="10" t="s">
        <v>1522</v>
      </c>
      <c r="L751" s="25"/>
      <c r="N751" s="125"/>
      <c r="Z751" s="25"/>
      <c r="AE751" s="36"/>
      <c r="AI751" s="25"/>
      <c r="AJ751" s="11" t="s">
        <v>27</v>
      </c>
      <c r="AK751" s="11" t="s">
        <v>476</v>
      </c>
      <c r="AL751" s="11">
        <v>2</v>
      </c>
      <c r="AM751" s="11" t="s">
        <v>478</v>
      </c>
      <c r="AN751" s="11" t="s">
        <v>44</v>
      </c>
      <c r="AO751" s="17" t="s">
        <v>78</v>
      </c>
      <c r="AP751" s="17" t="s">
        <v>948</v>
      </c>
      <c r="AQ751" s="11" t="s">
        <v>23</v>
      </c>
      <c r="AR751" s="11" t="s">
        <v>23</v>
      </c>
      <c r="AS751" s="11" t="s">
        <v>479</v>
      </c>
      <c r="AT751" s="17" t="s">
        <v>62</v>
      </c>
      <c r="AU751" s="86" t="s">
        <v>494</v>
      </c>
      <c r="AV751" s="11" t="str">
        <f t="shared" si="928"/>
        <v>24</v>
      </c>
      <c r="AW751" s="18" t="str">
        <f t="shared" si="929"/>
        <v>100</v>
      </c>
      <c r="AX751" s="11">
        <v>24</v>
      </c>
      <c r="AY751" s="58" t="s">
        <v>66</v>
      </c>
      <c r="AZ751" s="11" t="str">
        <f t="shared" si="930"/>
        <v>10</v>
      </c>
      <c r="BA751" s="11" t="str">
        <f t="shared" si="931"/>
        <v>10</v>
      </c>
      <c r="BB751" s="11" t="str">
        <f t="shared" si="932"/>
        <v>10</v>
      </c>
      <c r="BC751" s="11">
        <v>24</v>
      </c>
      <c r="BD751" s="58" t="s">
        <v>490</v>
      </c>
      <c r="BE751" s="11" t="str">
        <f t="shared" si="933"/>
        <v>415</v>
      </c>
      <c r="BF751" s="11" t="str">
        <f t="shared" ref="BF751:BF757" si="936">MID(LEFT(BD751,FIND("–",BD751)-1),FIND("(",BD751)+1,LEN(BD751))</f>
        <v>288</v>
      </c>
      <c r="BG751" s="11" t="str">
        <f t="shared" ref="BG751:BG757" si="937">MID(LEFT(BD751,FIND(")",BD751)-1),FIND("–",BD751)+1,LEN(BD751))</f>
        <v>597</v>
      </c>
      <c r="BH751" s="11" t="s">
        <v>22</v>
      </c>
      <c r="BI751" s="25" t="s">
        <v>22</v>
      </c>
      <c r="CD751" s="155"/>
      <c r="CH751" s="155"/>
      <c r="CV751" s="25"/>
      <c r="CW751" s="11" t="s">
        <v>502</v>
      </c>
      <c r="CZ751" s="25" t="s">
        <v>68</v>
      </c>
      <c r="DA751" s="11" t="s">
        <v>68</v>
      </c>
    </row>
    <row r="752" spans="1:105" s="11" customFormat="1">
      <c r="A752" s="10" t="s">
        <v>1522</v>
      </c>
      <c r="L752" s="25"/>
      <c r="N752" s="125"/>
      <c r="Z752" s="25"/>
      <c r="AE752" s="36"/>
      <c r="AI752" s="25"/>
      <c r="AJ752" s="11" t="s">
        <v>27</v>
      </c>
      <c r="AK752" s="11" t="s">
        <v>473</v>
      </c>
      <c r="AL752" s="11">
        <v>3</v>
      </c>
      <c r="AM752" s="11" t="s">
        <v>478</v>
      </c>
      <c r="AN752" s="11" t="s">
        <v>44</v>
      </c>
      <c r="AO752" s="17" t="s">
        <v>78</v>
      </c>
      <c r="AP752" s="17" t="s">
        <v>948</v>
      </c>
      <c r="AQ752" s="11" t="s">
        <v>23</v>
      </c>
      <c r="AR752" s="11" t="s">
        <v>23</v>
      </c>
      <c r="AS752" s="11" t="s">
        <v>479</v>
      </c>
      <c r="AT752" s="17" t="s">
        <v>62</v>
      </c>
      <c r="AU752" s="86" t="s">
        <v>494</v>
      </c>
      <c r="AV752" s="11" t="str">
        <f t="shared" si="928"/>
        <v>24</v>
      </c>
      <c r="AW752" s="18" t="str">
        <f t="shared" si="929"/>
        <v>100</v>
      </c>
      <c r="AX752" s="11">
        <v>24</v>
      </c>
      <c r="AY752" s="58" t="s">
        <v>66</v>
      </c>
      <c r="AZ752" s="11" t="str">
        <f t="shared" si="930"/>
        <v>10</v>
      </c>
      <c r="BA752" s="11" t="str">
        <f t="shared" si="931"/>
        <v>10</v>
      </c>
      <c r="BB752" s="11" t="str">
        <f t="shared" si="932"/>
        <v>10</v>
      </c>
      <c r="BC752" s="11">
        <v>24</v>
      </c>
      <c r="BD752" s="58" t="s">
        <v>491</v>
      </c>
      <c r="BE752" s="11" t="str">
        <f t="shared" si="933"/>
        <v>349</v>
      </c>
      <c r="BF752" s="11" t="str">
        <f t="shared" si="936"/>
        <v>258</v>
      </c>
      <c r="BG752" s="11" t="str">
        <f t="shared" si="937"/>
        <v>472</v>
      </c>
      <c r="BH752" s="11" t="s">
        <v>22</v>
      </c>
      <c r="BI752" s="25" t="s">
        <v>22</v>
      </c>
      <c r="CD752" s="155"/>
      <c r="CH752" s="155"/>
      <c r="CV752" s="25"/>
      <c r="CZ752" s="25"/>
    </row>
    <row r="753" spans="1:105" s="11" customFormat="1">
      <c r="A753" s="10" t="s">
        <v>1522</v>
      </c>
      <c r="L753" s="25"/>
      <c r="N753" s="125"/>
      <c r="Z753" s="25"/>
      <c r="AE753" s="36"/>
      <c r="AI753" s="25"/>
      <c r="AJ753" s="11" t="s">
        <v>27</v>
      </c>
      <c r="AK753" s="11" t="s">
        <v>477</v>
      </c>
      <c r="AL753" s="11">
        <v>4</v>
      </c>
      <c r="AM753" s="11" t="s">
        <v>478</v>
      </c>
      <c r="AN753" s="11" t="s">
        <v>44</v>
      </c>
      <c r="AO753" s="17" t="s">
        <v>78</v>
      </c>
      <c r="AP753" s="17" t="s">
        <v>948</v>
      </c>
      <c r="AQ753" s="11" t="s">
        <v>23</v>
      </c>
      <c r="AR753" s="11" t="s">
        <v>23</v>
      </c>
      <c r="AS753" s="11" t="s">
        <v>479</v>
      </c>
      <c r="AT753" s="17" t="s">
        <v>62</v>
      </c>
      <c r="AU753" s="86" t="s">
        <v>494</v>
      </c>
      <c r="AV753" s="11" t="str">
        <f t="shared" si="928"/>
        <v>24</v>
      </c>
      <c r="AW753" s="18" t="str">
        <f t="shared" si="929"/>
        <v>100</v>
      </c>
      <c r="AX753" s="11">
        <v>24</v>
      </c>
      <c r="AY753" s="58" t="s">
        <v>66</v>
      </c>
      <c r="AZ753" s="11" t="str">
        <f t="shared" si="930"/>
        <v>10</v>
      </c>
      <c r="BA753" s="11" t="str">
        <f t="shared" si="931"/>
        <v>10</v>
      </c>
      <c r="BB753" s="11" t="str">
        <f t="shared" si="932"/>
        <v>10</v>
      </c>
      <c r="BC753" s="11">
        <v>24</v>
      </c>
      <c r="BD753" s="58" t="s">
        <v>492</v>
      </c>
      <c r="BE753" s="11" t="str">
        <f t="shared" si="933"/>
        <v>311</v>
      </c>
      <c r="BF753" s="11" t="str">
        <f t="shared" si="936"/>
        <v>229</v>
      </c>
      <c r="BG753" s="11" t="str">
        <f t="shared" si="937"/>
        <v>422</v>
      </c>
      <c r="BH753" s="11" t="s">
        <v>22</v>
      </c>
      <c r="BI753" s="25" t="s">
        <v>22</v>
      </c>
      <c r="CD753" s="155"/>
      <c r="CH753" s="155"/>
      <c r="CV753" s="25"/>
      <c r="CZ753" s="25"/>
    </row>
    <row r="754" spans="1:105" s="11" customFormat="1">
      <c r="A754" s="10" t="s">
        <v>1522</v>
      </c>
      <c r="L754" s="25"/>
      <c r="N754" s="125"/>
      <c r="Z754" s="25"/>
      <c r="AE754" s="36"/>
      <c r="AI754" s="25"/>
      <c r="AJ754" s="11" t="s">
        <v>27</v>
      </c>
      <c r="AK754" s="11" t="s">
        <v>105</v>
      </c>
      <c r="AL754" s="11">
        <v>1</v>
      </c>
      <c r="AM754" s="17" t="s">
        <v>344</v>
      </c>
      <c r="AN754" s="11" t="s">
        <v>606</v>
      </c>
      <c r="AO754" s="17" t="s">
        <v>419</v>
      </c>
      <c r="AP754" s="17" t="s">
        <v>945</v>
      </c>
      <c r="AQ754" s="11" t="s">
        <v>23</v>
      </c>
      <c r="AR754" s="11" t="s">
        <v>23</v>
      </c>
      <c r="AS754" s="11" t="s">
        <v>479</v>
      </c>
      <c r="AT754" s="17" t="s">
        <v>62</v>
      </c>
      <c r="AU754" s="86" t="s">
        <v>493</v>
      </c>
      <c r="AV754" s="11" t="str">
        <f t="shared" ref="AV754:AV757" si="938">MID(LEFT(AU754,FIND(" (",AU754)-1),FIND("/",AU754)+1,LEN(AU754))</f>
        <v>24</v>
      </c>
      <c r="AW754" s="18" t="str">
        <f t="shared" ref="AW754:AW757" si="939">MID(LEFT(AU754,FIND("%",AU754)-1),FIND("(",AU754)+1,LEN(AU754))</f>
        <v>0</v>
      </c>
      <c r="AX754" s="11">
        <v>24</v>
      </c>
      <c r="AY754" s="58" t="s">
        <v>480</v>
      </c>
      <c r="AZ754" s="11" t="str">
        <f t="shared" ref="AZ754:AZ757" si="940">LEFT(AY754,FIND(" ", AY754)-1)</f>
        <v>5</v>
      </c>
      <c r="BA754" s="11" t="str">
        <f t="shared" ref="BA754:BA757" si="941">MID(LEFT(AY754,FIND("–",AY754)-1),FIND("(",AY754)+1,LEN(AY754))</f>
        <v>5</v>
      </c>
      <c r="BB754" s="11" t="str">
        <f t="shared" ref="BB754:BB757" si="942">MID(LEFT(AY754,FIND(")",AY754)-1),FIND("–",AY754)+1,LEN(AY754))</f>
        <v>5</v>
      </c>
      <c r="BC754" s="11">
        <v>24</v>
      </c>
      <c r="BD754" s="58" t="s">
        <v>480</v>
      </c>
      <c r="BE754" s="11" t="str">
        <f t="shared" si="933"/>
        <v>5</v>
      </c>
      <c r="BF754" s="11" t="str">
        <f t="shared" si="936"/>
        <v>5</v>
      </c>
      <c r="BG754" s="11" t="str">
        <f t="shared" si="937"/>
        <v>5</v>
      </c>
      <c r="BH754" s="11" t="s">
        <v>22</v>
      </c>
      <c r="BI754" s="25" t="s">
        <v>22</v>
      </c>
      <c r="CD754" s="155"/>
      <c r="CH754" s="155"/>
      <c r="CV754" s="25"/>
      <c r="CZ754" s="25"/>
    </row>
    <row r="755" spans="1:105" s="11" customFormat="1">
      <c r="A755" s="10" t="s">
        <v>1522</v>
      </c>
      <c r="L755" s="25"/>
      <c r="N755" s="125"/>
      <c r="Z755" s="25"/>
      <c r="AE755" s="36"/>
      <c r="AI755" s="25"/>
      <c r="AJ755" s="11" t="s">
        <v>27</v>
      </c>
      <c r="AK755" s="11" t="s">
        <v>476</v>
      </c>
      <c r="AL755" s="11">
        <v>2</v>
      </c>
      <c r="AM755" s="17" t="s">
        <v>344</v>
      </c>
      <c r="AN755" s="11" t="s">
        <v>606</v>
      </c>
      <c r="AO755" s="17" t="s">
        <v>419</v>
      </c>
      <c r="AP755" s="17" t="s">
        <v>945</v>
      </c>
      <c r="AQ755" s="11" t="s">
        <v>23</v>
      </c>
      <c r="AR755" s="11" t="s">
        <v>23</v>
      </c>
      <c r="AS755" s="11" t="s">
        <v>479</v>
      </c>
      <c r="AT755" s="17" t="s">
        <v>62</v>
      </c>
      <c r="AU755" s="86" t="s">
        <v>494</v>
      </c>
      <c r="AV755" s="11" t="str">
        <f t="shared" si="938"/>
        <v>24</v>
      </c>
      <c r="AW755" s="18" t="str">
        <f t="shared" si="939"/>
        <v>100</v>
      </c>
      <c r="AX755" s="11">
        <v>24</v>
      </c>
      <c r="AY755" s="58" t="s">
        <v>480</v>
      </c>
      <c r="AZ755" s="11" t="str">
        <f t="shared" si="940"/>
        <v>5</v>
      </c>
      <c r="BA755" s="11" t="str">
        <f t="shared" si="941"/>
        <v>5</v>
      </c>
      <c r="BB755" s="11" t="str">
        <f t="shared" si="942"/>
        <v>5</v>
      </c>
      <c r="BC755" s="11">
        <v>24</v>
      </c>
      <c r="BD755" s="58" t="s">
        <v>481</v>
      </c>
      <c r="BE755" s="11" t="str">
        <f t="shared" si="933"/>
        <v>316</v>
      </c>
      <c r="BF755" s="11" t="str">
        <f t="shared" si="936"/>
        <v>218</v>
      </c>
      <c r="BG755" s="11" t="str">
        <f t="shared" si="937"/>
        <v>457</v>
      </c>
      <c r="BH755" s="11" t="s">
        <v>22</v>
      </c>
      <c r="BI755" s="25" t="s">
        <v>22</v>
      </c>
      <c r="CD755" s="155"/>
      <c r="CH755" s="155"/>
      <c r="CV755" s="25"/>
      <c r="CZ755" s="25"/>
    </row>
    <row r="756" spans="1:105" s="11" customFormat="1">
      <c r="A756" s="10" t="s">
        <v>1522</v>
      </c>
      <c r="L756" s="25"/>
      <c r="N756" s="125"/>
      <c r="Z756" s="25"/>
      <c r="AE756" s="36"/>
      <c r="AI756" s="25"/>
      <c r="AJ756" s="11" t="s">
        <v>27</v>
      </c>
      <c r="AK756" s="11" t="s">
        <v>473</v>
      </c>
      <c r="AL756" s="11">
        <v>3</v>
      </c>
      <c r="AM756" s="17" t="s">
        <v>344</v>
      </c>
      <c r="AN756" s="11" t="s">
        <v>606</v>
      </c>
      <c r="AO756" s="17" t="s">
        <v>419</v>
      </c>
      <c r="AP756" s="17" t="s">
        <v>945</v>
      </c>
      <c r="AQ756" s="11" t="s">
        <v>23</v>
      </c>
      <c r="AR756" s="11" t="s">
        <v>23</v>
      </c>
      <c r="AS756" s="11" t="s">
        <v>479</v>
      </c>
      <c r="AT756" s="17" t="s">
        <v>62</v>
      </c>
      <c r="AU756" s="86" t="s">
        <v>495</v>
      </c>
      <c r="AV756" s="11" t="str">
        <f t="shared" si="938"/>
        <v>24</v>
      </c>
      <c r="AW756" s="18" t="str">
        <f t="shared" si="939"/>
        <v>96</v>
      </c>
      <c r="AX756" s="11">
        <v>24</v>
      </c>
      <c r="AY756" s="58" t="s">
        <v>480</v>
      </c>
      <c r="AZ756" s="11" t="str">
        <f t="shared" si="940"/>
        <v>5</v>
      </c>
      <c r="BA756" s="11" t="str">
        <f t="shared" si="941"/>
        <v>5</v>
      </c>
      <c r="BB756" s="11" t="str">
        <f t="shared" si="942"/>
        <v>5</v>
      </c>
      <c r="BC756" s="11">
        <v>24</v>
      </c>
      <c r="BD756" s="58" t="s">
        <v>482</v>
      </c>
      <c r="BE756" s="11" t="str">
        <f t="shared" si="933"/>
        <v>206</v>
      </c>
      <c r="BF756" s="11" t="str">
        <f t="shared" si="936"/>
        <v>123</v>
      </c>
      <c r="BG756" s="11" t="str">
        <f t="shared" si="937"/>
        <v>343</v>
      </c>
      <c r="BH756" s="11" t="s">
        <v>22</v>
      </c>
      <c r="BI756" s="25" t="s">
        <v>22</v>
      </c>
      <c r="CD756" s="155"/>
      <c r="CH756" s="155"/>
      <c r="CV756" s="25"/>
      <c r="CZ756" s="25"/>
    </row>
    <row r="757" spans="1:105" s="11" customFormat="1">
      <c r="A757" s="10" t="s">
        <v>1522</v>
      </c>
      <c r="L757" s="25"/>
      <c r="N757" s="125"/>
      <c r="Z757" s="25"/>
      <c r="AE757" s="36"/>
      <c r="AI757" s="25"/>
      <c r="AJ757" s="11" t="s">
        <v>27</v>
      </c>
      <c r="AK757" s="11" t="s">
        <v>477</v>
      </c>
      <c r="AL757" s="11">
        <v>4</v>
      </c>
      <c r="AM757" s="17" t="s">
        <v>344</v>
      </c>
      <c r="AN757" s="11" t="s">
        <v>606</v>
      </c>
      <c r="AO757" s="17" t="s">
        <v>419</v>
      </c>
      <c r="AP757" s="17" t="s">
        <v>945</v>
      </c>
      <c r="AQ757" s="11" t="s">
        <v>23</v>
      </c>
      <c r="AR757" s="11" t="s">
        <v>23</v>
      </c>
      <c r="AS757" s="11" t="s">
        <v>479</v>
      </c>
      <c r="AT757" s="17" t="s">
        <v>62</v>
      </c>
      <c r="AU757" s="86" t="s">
        <v>494</v>
      </c>
      <c r="AV757" s="11" t="str">
        <f t="shared" si="938"/>
        <v>24</v>
      </c>
      <c r="AW757" s="18" t="str">
        <f t="shared" si="939"/>
        <v>100</v>
      </c>
      <c r="AX757" s="11">
        <v>24</v>
      </c>
      <c r="AY757" s="58" t="s">
        <v>480</v>
      </c>
      <c r="AZ757" s="11" t="str">
        <f t="shared" si="940"/>
        <v>5</v>
      </c>
      <c r="BA757" s="11" t="str">
        <f t="shared" si="941"/>
        <v>5</v>
      </c>
      <c r="BB757" s="11" t="str">
        <f t="shared" si="942"/>
        <v>5</v>
      </c>
      <c r="BC757" s="11">
        <v>24</v>
      </c>
      <c r="BD757" s="58" t="s">
        <v>483</v>
      </c>
      <c r="BE757" s="11" t="str">
        <f t="shared" si="933"/>
        <v>297</v>
      </c>
      <c r="BF757" s="11" t="str">
        <f t="shared" si="936"/>
        <v>208</v>
      </c>
      <c r="BG757" s="11" t="str">
        <f t="shared" si="937"/>
        <v>424</v>
      </c>
      <c r="BH757" s="11" t="s">
        <v>22</v>
      </c>
      <c r="BI757" s="25" t="s">
        <v>22</v>
      </c>
      <c r="CD757" s="155"/>
      <c r="CH757" s="155"/>
      <c r="CV757" s="25"/>
      <c r="CZ757" s="25"/>
    </row>
    <row r="758" spans="1:105" s="11" customFormat="1">
      <c r="A758" s="10" t="s">
        <v>1522</v>
      </c>
      <c r="L758" s="25"/>
      <c r="N758" s="125"/>
      <c r="Z758" s="25"/>
      <c r="AE758" s="36"/>
      <c r="AI758" s="25"/>
      <c r="AJ758" s="11" t="s">
        <v>60</v>
      </c>
      <c r="AK758" s="11" t="s">
        <v>22</v>
      </c>
      <c r="AL758" s="11" t="s">
        <v>22</v>
      </c>
      <c r="AM758" s="11" t="s">
        <v>26</v>
      </c>
      <c r="AN758" s="11" t="s">
        <v>22</v>
      </c>
      <c r="AO758" s="11" t="s">
        <v>22</v>
      </c>
      <c r="AP758" s="11" t="s">
        <v>22</v>
      </c>
      <c r="AQ758" s="11" t="s">
        <v>23</v>
      </c>
      <c r="AR758" s="11" t="s">
        <v>23</v>
      </c>
      <c r="AS758" s="11" t="s">
        <v>22</v>
      </c>
      <c r="AT758" s="11" t="s">
        <v>22</v>
      </c>
      <c r="AU758" s="84" t="s">
        <v>22</v>
      </c>
      <c r="AV758" s="11" t="s">
        <v>22</v>
      </c>
      <c r="AW758" s="11" t="s">
        <v>22</v>
      </c>
      <c r="AX758" s="11" t="s">
        <v>22</v>
      </c>
      <c r="AY758" s="11" t="s">
        <v>22</v>
      </c>
      <c r="AZ758" s="11" t="s">
        <v>22</v>
      </c>
      <c r="BA758" s="11" t="s">
        <v>22</v>
      </c>
      <c r="BB758" s="11" t="s">
        <v>22</v>
      </c>
      <c r="BC758" s="11" t="s">
        <v>22</v>
      </c>
      <c r="BD758" s="11" t="s">
        <v>22</v>
      </c>
      <c r="BE758" s="11" t="s">
        <v>22</v>
      </c>
      <c r="BF758" s="11" t="s">
        <v>22</v>
      </c>
      <c r="BG758" s="11" t="s">
        <v>22</v>
      </c>
      <c r="BH758" s="11" t="s">
        <v>22</v>
      </c>
      <c r="BI758" s="25" t="s">
        <v>22</v>
      </c>
      <c r="CD758" s="155"/>
      <c r="CH758" s="155"/>
      <c r="CV758" s="25"/>
      <c r="CZ758" s="25"/>
    </row>
    <row r="759" spans="1:105" s="44" customFormat="1">
      <c r="L759" s="45"/>
      <c r="N759" s="127"/>
      <c r="Z759" s="45"/>
      <c r="AE759" s="46"/>
      <c r="AI759" s="45"/>
      <c r="AU759" s="85"/>
      <c r="BI759" s="45"/>
      <c r="CD759" s="157"/>
      <c r="CH759" s="157"/>
      <c r="CV759" s="45"/>
      <c r="CZ759" s="45"/>
    </row>
    <row r="760" spans="1:105" s="11" customFormat="1">
      <c r="A760" s="10" t="s">
        <v>1523</v>
      </c>
      <c r="B760" s="11" t="s">
        <v>463</v>
      </c>
      <c r="C760" s="11" t="s">
        <v>34</v>
      </c>
      <c r="D760" s="11" t="s">
        <v>836</v>
      </c>
      <c r="E760" s="11" t="s">
        <v>11</v>
      </c>
      <c r="F760" s="94" t="s">
        <v>2312</v>
      </c>
      <c r="G760" s="12" t="s">
        <v>461</v>
      </c>
      <c r="H760" s="14" t="s">
        <v>462</v>
      </c>
      <c r="I760" s="10" t="s">
        <v>466</v>
      </c>
      <c r="J760" s="14" t="s">
        <v>467</v>
      </c>
      <c r="K760" s="11" t="s">
        <v>468</v>
      </c>
      <c r="L760" s="24">
        <v>44056</v>
      </c>
      <c r="M760" s="11" t="s">
        <v>123</v>
      </c>
      <c r="N760" s="125">
        <v>43933</v>
      </c>
      <c r="O760" s="11" t="s">
        <v>24</v>
      </c>
      <c r="P760" s="11" t="s">
        <v>24</v>
      </c>
      <c r="Q760" s="11" t="s">
        <v>236</v>
      </c>
      <c r="R760" s="11" t="s">
        <v>89</v>
      </c>
      <c r="S760" s="11" t="s">
        <v>48</v>
      </c>
      <c r="T760" s="11" t="s">
        <v>23</v>
      </c>
      <c r="U760" s="11" t="s">
        <v>23</v>
      </c>
      <c r="V760" s="11">
        <v>224</v>
      </c>
      <c r="W760" s="11" t="s">
        <v>24</v>
      </c>
      <c r="X760" s="11" t="s">
        <v>369</v>
      </c>
      <c r="Y760" s="17" t="s">
        <v>529</v>
      </c>
      <c r="Z760" s="25" t="s">
        <v>470</v>
      </c>
      <c r="AA760" s="11" t="s">
        <v>464</v>
      </c>
      <c r="AB760" s="11" t="s">
        <v>471</v>
      </c>
      <c r="AC760" s="11" t="s">
        <v>127</v>
      </c>
      <c r="AD760" s="11" t="s">
        <v>1327</v>
      </c>
      <c r="AE760" s="36" t="s">
        <v>475</v>
      </c>
      <c r="AF760" s="11" t="s">
        <v>137</v>
      </c>
      <c r="AG760" s="11" t="s">
        <v>451</v>
      </c>
      <c r="AH760" s="11" t="s">
        <v>451</v>
      </c>
      <c r="AI760" s="25" t="s">
        <v>22</v>
      </c>
      <c r="AJ760" s="11" t="s">
        <v>27</v>
      </c>
      <c r="AK760" s="11" t="s">
        <v>452</v>
      </c>
      <c r="AL760" s="11">
        <v>1</v>
      </c>
      <c r="AM760" s="11" t="s">
        <v>478</v>
      </c>
      <c r="AN760" s="11" t="s">
        <v>44</v>
      </c>
      <c r="AO760" s="17" t="s">
        <v>78</v>
      </c>
      <c r="AP760" s="17" t="s">
        <v>948</v>
      </c>
      <c r="AQ760" s="11" t="s">
        <v>23</v>
      </c>
      <c r="AR760" s="11" t="s">
        <v>23</v>
      </c>
      <c r="AS760" s="11" t="s">
        <v>486</v>
      </c>
      <c r="AT760" s="17" t="s">
        <v>62</v>
      </c>
      <c r="AU760" s="86" t="s">
        <v>496</v>
      </c>
      <c r="AV760" s="11" t="str">
        <f t="shared" ref="AV760" si="943">MID(LEFT(AU760,FIND(" (",AU760)-1),FIND("/",AU760)+1,LEN(AU760))</f>
        <v>14</v>
      </c>
      <c r="AW760" s="18" t="str">
        <f t="shared" ref="AW760" si="944">MID(LEFT(AU760,FIND("%",AU760)-1),FIND("(",AU760)+1,LEN(AU760))</f>
        <v>0</v>
      </c>
      <c r="AX760" s="11">
        <v>14</v>
      </c>
      <c r="AY760" s="58" t="s">
        <v>66</v>
      </c>
      <c r="AZ760" s="11" t="str">
        <f t="shared" ref="AZ760:AZ767" si="945">LEFT(AY760,FIND(" ", AY760)-1)</f>
        <v>10</v>
      </c>
      <c r="BA760" s="11" t="str">
        <f t="shared" ref="BA760:BA767" si="946">MID(LEFT(AY760,FIND("–",AY760)-1),FIND("(",AY760)+1,LEN(AY760))</f>
        <v>10</v>
      </c>
      <c r="BB760" s="11" t="str">
        <f t="shared" ref="BB760:BB767" si="947">MID(LEFT(AY760,FIND(")",AY760)-1),FIND("–",AY760)+1,LEN(AY760))</f>
        <v>10</v>
      </c>
      <c r="BC760" s="11">
        <v>14</v>
      </c>
      <c r="BD760" s="58" t="s">
        <v>66</v>
      </c>
      <c r="BE760" s="11" t="str">
        <f t="shared" ref="BE760:BE761" si="948">LEFT(BD760,FIND(" ", BD760)-1)</f>
        <v>10</v>
      </c>
      <c r="BF760" s="11" t="str">
        <f t="shared" ref="BF760:BF761" si="949">MID(LEFT(BD760,FIND("–",BD760)-1),FIND("(",BD760)+1,LEN(BD760))</f>
        <v>10</v>
      </c>
      <c r="BG760" s="11" t="str">
        <f t="shared" ref="BG760:BG761" si="950">MID(LEFT(BD760,FIND(")",BD760)-1),FIND("–",BD760)+1,LEN(BD760))</f>
        <v>10</v>
      </c>
      <c r="BH760" s="11" t="s">
        <v>22</v>
      </c>
      <c r="BI760" s="98" t="s">
        <v>22</v>
      </c>
      <c r="BJ760" s="11" t="s">
        <v>26</v>
      </c>
      <c r="BK760" s="11" t="s">
        <v>22</v>
      </c>
      <c r="BL760" s="11" t="s">
        <v>22</v>
      </c>
      <c r="BM760" s="11" t="s">
        <v>22</v>
      </c>
      <c r="BN760" s="11" t="s">
        <v>22</v>
      </c>
      <c r="BO760" s="11" t="s">
        <v>22</v>
      </c>
      <c r="BP760" s="11" t="s">
        <v>22</v>
      </c>
      <c r="BQ760" s="11" t="s">
        <v>22</v>
      </c>
      <c r="BR760" s="11" t="s">
        <v>22</v>
      </c>
      <c r="BS760" s="11" t="s">
        <v>22</v>
      </c>
      <c r="BT760" s="11" t="s">
        <v>22</v>
      </c>
      <c r="BU760" s="11" t="s">
        <v>22</v>
      </c>
      <c r="BV760" s="11" t="s">
        <v>22</v>
      </c>
      <c r="BW760" s="11" t="s">
        <v>22</v>
      </c>
      <c r="BX760" s="11" t="s">
        <v>22</v>
      </c>
      <c r="BY760" s="11" t="s">
        <v>22</v>
      </c>
      <c r="BZ760" s="11" t="s">
        <v>22</v>
      </c>
      <c r="CA760" s="11" t="s">
        <v>22</v>
      </c>
      <c r="CB760" s="11" t="s">
        <v>22</v>
      </c>
      <c r="CC760" s="11" t="s">
        <v>22</v>
      </c>
      <c r="CD760" s="103" t="s">
        <v>22</v>
      </c>
      <c r="CE760" s="94" t="s">
        <v>22</v>
      </c>
      <c r="CF760" s="94" t="s">
        <v>22</v>
      </c>
      <c r="CG760" s="94" t="s">
        <v>22</v>
      </c>
      <c r="CH760" s="155" t="s">
        <v>26</v>
      </c>
      <c r="CI760" s="94" t="s">
        <v>22</v>
      </c>
      <c r="CJ760" s="94" t="s">
        <v>22</v>
      </c>
      <c r="CK760" s="94" t="s">
        <v>22</v>
      </c>
      <c r="CL760" s="94" t="s">
        <v>22</v>
      </c>
      <c r="CM760" s="94" t="s">
        <v>22</v>
      </c>
      <c r="CN760" s="94" t="s">
        <v>22</v>
      </c>
      <c r="CO760" s="94" t="s">
        <v>22</v>
      </c>
      <c r="CP760" s="94" t="s">
        <v>22</v>
      </c>
      <c r="CQ760" s="94" t="s">
        <v>22</v>
      </c>
      <c r="CR760" s="94" t="s">
        <v>22</v>
      </c>
      <c r="CS760" s="94" t="s">
        <v>22</v>
      </c>
      <c r="CT760" s="94" t="s">
        <v>22</v>
      </c>
      <c r="CU760" s="94" t="s">
        <v>22</v>
      </c>
      <c r="CV760" s="98" t="s">
        <v>22</v>
      </c>
      <c r="CW760" s="11" t="s">
        <v>22</v>
      </c>
      <c r="CX760" s="11" t="s">
        <v>22</v>
      </c>
      <c r="CY760" s="11" t="s">
        <v>885</v>
      </c>
      <c r="CZ760" s="98" t="s">
        <v>1261</v>
      </c>
      <c r="DA760" s="11" t="s">
        <v>68</v>
      </c>
    </row>
    <row r="761" spans="1:105" s="11" customFormat="1">
      <c r="A761" s="10" t="s">
        <v>1523</v>
      </c>
      <c r="G761" s="12"/>
      <c r="H761" s="14"/>
      <c r="I761" s="10"/>
      <c r="J761" s="14"/>
      <c r="L761" s="24"/>
      <c r="N761" s="125"/>
      <c r="Z761" s="25"/>
      <c r="AE761" s="36"/>
      <c r="AI761" s="25"/>
      <c r="AJ761" s="11" t="s">
        <v>27</v>
      </c>
      <c r="AK761" s="11" t="s">
        <v>487</v>
      </c>
      <c r="AL761" s="11">
        <v>2</v>
      </c>
      <c r="AM761" s="11" t="s">
        <v>478</v>
      </c>
      <c r="AN761" s="11" t="s">
        <v>44</v>
      </c>
      <c r="AO761" s="17" t="s">
        <v>78</v>
      </c>
      <c r="AP761" s="17" t="s">
        <v>948</v>
      </c>
      <c r="AQ761" s="11" t="s">
        <v>23</v>
      </c>
      <c r="AR761" s="11" t="s">
        <v>23</v>
      </c>
      <c r="AS761" s="11" t="s">
        <v>486</v>
      </c>
      <c r="AT761" s="17" t="s">
        <v>62</v>
      </c>
      <c r="AU761" s="86" t="s">
        <v>496</v>
      </c>
      <c r="AV761" s="11" t="str">
        <f t="shared" ref="AV761:AV762" si="951">MID(LEFT(AU761,FIND(" (",AU761)-1),FIND("/",AU761)+1,LEN(AU761))</f>
        <v>14</v>
      </c>
      <c r="AW761" s="18" t="str">
        <f t="shared" ref="AW761:AW762" si="952">MID(LEFT(AU761,FIND("%",AU761)-1),FIND("(",AU761)+1,LEN(AU761))</f>
        <v>0</v>
      </c>
      <c r="AX761" s="11">
        <v>14</v>
      </c>
      <c r="AY761" s="58" t="s">
        <v>66</v>
      </c>
      <c r="AZ761" s="11" t="str">
        <f t="shared" ref="AZ761" si="953">LEFT(AY761,FIND(" ", AY761)-1)</f>
        <v>10</v>
      </c>
      <c r="BA761" s="11" t="str">
        <f t="shared" ref="BA761" si="954">MID(LEFT(AY761,FIND("–",AY761)-1),FIND("(",AY761)+1,LEN(AY761))</f>
        <v>10</v>
      </c>
      <c r="BB761" s="11" t="str">
        <f t="shared" ref="BB761" si="955">MID(LEFT(AY761,FIND(")",AY761)-1),FIND("–",AY761)+1,LEN(AY761))</f>
        <v>10</v>
      </c>
      <c r="BC761" s="11">
        <v>14</v>
      </c>
      <c r="BD761" s="58" t="s">
        <v>66</v>
      </c>
      <c r="BE761" s="11" t="str">
        <f t="shared" si="948"/>
        <v>10</v>
      </c>
      <c r="BF761" s="11" t="str">
        <f t="shared" si="949"/>
        <v>10</v>
      </c>
      <c r="BG761" s="11" t="str">
        <f t="shared" si="950"/>
        <v>10</v>
      </c>
      <c r="BH761" s="11" t="s">
        <v>22</v>
      </c>
      <c r="BI761" s="25" t="s">
        <v>22</v>
      </c>
      <c r="CD761" s="155"/>
      <c r="CH761" s="155"/>
      <c r="CV761" s="25"/>
      <c r="CZ761" s="25"/>
    </row>
    <row r="762" spans="1:105" s="11" customFormat="1">
      <c r="A762" s="10" t="s">
        <v>1523</v>
      </c>
      <c r="L762" s="25"/>
      <c r="N762" s="125"/>
      <c r="Z762" s="25"/>
      <c r="AE762" s="36"/>
      <c r="AI762" s="25"/>
      <c r="AJ762" s="11" t="s">
        <v>27</v>
      </c>
      <c r="AK762" s="11" t="s">
        <v>484</v>
      </c>
      <c r="AL762" s="11">
        <v>3</v>
      </c>
      <c r="AM762" s="11" t="s">
        <v>478</v>
      </c>
      <c r="AN762" s="11" t="s">
        <v>44</v>
      </c>
      <c r="AO762" s="17" t="s">
        <v>78</v>
      </c>
      <c r="AP762" s="17" t="s">
        <v>948</v>
      </c>
      <c r="AQ762" s="11" t="s">
        <v>23</v>
      </c>
      <c r="AR762" s="11" t="s">
        <v>23</v>
      </c>
      <c r="AS762" s="11" t="s">
        <v>486</v>
      </c>
      <c r="AT762" s="17" t="s">
        <v>62</v>
      </c>
      <c r="AU762" s="86" t="s">
        <v>499</v>
      </c>
      <c r="AV762" s="11" t="str">
        <f t="shared" si="951"/>
        <v>42</v>
      </c>
      <c r="AW762" s="18" t="str">
        <f t="shared" si="952"/>
        <v>86</v>
      </c>
      <c r="AX762" s="11">
        <v>42</v>
      </c>
      <c r="AY762" s="58" t="s">
        <v>66</v>
      </c>
      <c r="AZ762" s="11" t="str">
        <f t="shared" si="945"/>
        <v>10</v>
      </c>
      <c r="BA762" s="11" t="str">
        <f t="shared" si="946"/>
        <v>10</v>
      </c>
      <c r="BB762" s="11" t="str">
        <f t="shared" si="947"/>
        <v>10</v>
      </c>
      <c r="BC762" s="11">
        <v>42</v>
      </c>
      <c r="BD762" s="58" t="s">
        <v>488</v>
      </c>
      <c r="BE762" s="11" t="str">
        <f t="shared" ref="BE762:BE765" si="956">LEFT(BD762,FIND(" ", BD762)-1)</f>
        <v>74</v>
      </c>
      <c r="BF762" s="11" t="str">
        <f t="shared" ref="BF762:BF765" si="957">MID(LEFT(BD762,FIND("–",BD762)-1),FIND("(",BD762)+1,LEN(BD762))</f>
        <v>56</v>
      </c>
      <c r="BG762" s="11" t="str">
        <f t="shared" ref="BG762:BG765" si="958">MID(LEFT(BD762,FIND(")",BD762)-1),FIND("–",BD762)+1,LEN(BD762))</f>
        <v>97</v>
      </c>
      <c r="BH762" s="11" t="s">
        <v>22</v>
      </c>
      <c r="BI762" s="25" t="s">
        <v>22</v>
      </c>
      <c r="CD762" s="155"/>
      <c r="CH762" s="155"/>
      <c r="CV762" s="25"/>
      <c r="CZ762" s="25"/>
    </row>
    <row r="763" spans="1:105" s="11" customFormat="1">
      <c r="A763" s="10" t="s">
        <v>1523</v>
      </c>
      <c r="L763" s="25"/>
      <c r="N763" s="125"/>
      <c r="Z763" s="25"/>
      <c r="AE763" s="36"/>
      <c r="AI763" s="25"/>
      <c r="AJ763" s="11" t="s">
        <v>27</v>
      </c>
      <c r="AK763" s="11" t="s">
        <v>485</v>
      </c>
      <c r="AL763" s="11">
        <v>4</v>
      </c>
      <c r="AM763" s="11" t="s">
        <v>478</v>
      </c>
      <c r="AN763" s="11" t="s">
        <v>44</v>
      </c>
      <c r="AO763" s="17" t="s">
        <v>78</v>
      </c>
      <c r="AP763" s="17" t="s">
        <v>948</v>
      </c>
      <c r="AQ763" s="11" t="s">
        <v>23</v>
      </c>
      <c r="AR763" s="11" t="s">
        <v>23</v>
      </c>
      <c r="AS763" s="11" t="s">
        <v>486</v>
      </c>
      <c r="AT763" s="17" t="s">
        <v>62</v>
      </c>
      <c r="AU763" s="86" t="s">
        <v>498</v>
      </c>
      <c r="AV763" s="11" t="str">
        <f t="shared" ref="AV763" si="959">MID(LEFT(AU763,FIND(" (",AU763)-1),FIND("/",AU763)+1,LEN(AU763))</f>
        <v>42</v>
      </c>
      <c r="AW763" s="18" t="str">
        <f t="shared" ref="AW763" si="960">MID(LEFT(AU763,FIND("%",AU763)-1),FIND("(",AU763)+1,LEN(AU763))</f>
        <v>100</v>
      </c>
      <c r="AX763" s="11">
        <v>42</v>
      </c>
      <c r="AY763" s="58" t="s">
        <v>66</v>
      </c>
      <c r="AZ763" s="11" t="str">
        <f t="shared" si="945"/>
        <v>10</v>
      </c>
      <c r="BA763" s="11" t="str">
        <f t="shared" si="946"/>
        <v>10</v>
      </c>
      <c r="BB763" s="11" t="str">
        <f t="shared" si="947"/>
        <v>10</v>
      </c>
      <c r="BC763" s="11">
        <v>42</v>
      </c>
      <c r="BD763" s="58" t="s">
        <v>489</v>
      </c>
      <c r="BE763" s="11" t="str">
        <f t="shared" si="956"/>
        <v>215</v>
      </c>
      <c r="BF763" s="11" t="str">
        <f t="shared" si="957"/>
        <v>157</v>
      </c>
      <c r="BG763" s="11" t="str">
        <f t="shared" si="958"/>
        <v>296</v>
      </c>
      <c r="BH763" s="11" t="s">
        <v>22</v>
      </c>
      <c r="BI763" s="25" t="s">
        <v>22</v>
      </c>
      <c r="CD763" s="155"/>
      <c r="CH763" s="155"/>
      <c r="CV763" s="25"/>
      <c r="CZ763" s="25"/>
    </row>
    <row r="764" spans="1:105" s="11" customFormat="1">
      <c r="A764" s="10" t="s">
        <v>1523</v>
      </c>
      <c r="L764" s="25"/>
      <c r="N764" s="125"/>
      <c r="Z764" s="25"/>
      <c r="AE764" s="36"/>
      <c r="AI764" s="25"/>
      <c r="AJ764" s="11" t="s">
        <v>27</v>
      </c>
      <c r="AK764" s="11" t="s">
        <v>452</v>
      </c>
      <c r="AL764" s="11">
        <v>1</v>
      </c>
      <c r="AM764" s="17" t="s">
        <v>344</v>
      </c>
      <c r="AN764" s="11" t="s">
        <v>606</v>
      </c>
      <c r="AO764" s="17" t="s">
        <v>419</v>
      </c>
      <c r="AP764" s="17" t="s">
        <v>945</v>
      </c>
      <c r="AQ764" s="11" t="s">
        <v>23</v>
      </c>
      <c r="AR764" s="11" t="s">
        <v>23</v>
      </c>
      <c r="AS764" s="11" t="s">
        <v>486</v>
      </c>
      <c r="AT764" s="17" t="s">
        <v>62</v>
      </c>
      <c r="AU764" s="86" t="s">
        <v>496</v>
      </c>
      <c r="AV764" s="11" t="str">
        <f t="shared" ref="AV764:AV765" si="961">MID(LEFT(AU764,FIND(" (",AU764)-1),FIND("/",AU764)+1,LEN(AU764))</f>
        <v>14</v>
      </c>
      <c r="AW764" s="18" t="str">
        <f t="shared" ref="AW764:AW765" si="962">MID(LEFT(AU764,FIND("%",AU764)-1),FIND("(",AU764)+1,LEN(AU764))</f>
        <v>0</v>
      </c>
      <c r="AX764" s="11">
        <v>14</v>
      </c>
      <c r="AY764" s="58" t="s">
        <v>480</v>
      </c>
      <c r="AZ764" s="11" t="str">
        <f t="shared" si="945"/>
        <v>5</v>
      </c>
      <c r="BA764" s="11" t="str">
        <f t="shared" si="946"/>
        <v>5</v>
      </c>
      <c r="BB764" s="11" t="str">
        <f t="shared" si="947"/>
        <v>5</v>
      </c>
      <c r="BC764" s="11">
        <v>14</v>
      </c>
      <c r="BD764" s="58" t="s">
        <v>480</v>
      </c>
      <c r="BE764" s="11" t="str">
        <f t="shared" si="956"/>
        <v>5</v>
      </c>
      <c r="BF764" s="11" t="str">
        <f t="shared" si="957"/>
        <v>5</v>
      </c>
      <c r="BG764" s="11" t="str">
        <f t="shared" si="958"/>
        <v>5</v>
      </c>
      <c r="BH764" s="11" t="s">
        <v>22</v>
      </c>
      <c r="BI764" s="25" t="s">
        <v>22</v>
      </c>
      <c r="CD764" s="155"/>
      <c r="CH764" s="155"/>
      <c r="CV764" s="25"/>
      <c r="CZ764" s="25"/>
    </row>
    <row r="765" spans="1:105" s="11" customFormat="1">
      <c r="A765" s="10" t="s">
        <v>1523</v>
      </c>
      <c r="L765" s="25"/>
      <c r="N765" s="125"/>
      <c r="Z765" s="25"/>
      <c r="AE765" s="36"/>
      <c r="AI765" s="25"/>
      <c r="AJ765" s="11" t="s">
        <v>27</v>
      </c>
      <c r="AK765" s="11" t="s">
        <v>487</v>
      </c>
      <c r="AL765" s="11">
        <v>2</v>
      </c>
      <c r="AM765" s="17" t="s">
        <v>344</v>
      </c>
      <c r="AN765" s="11" t="s">
        <v>606</v>
      </c>
      <c r="AO765" s="17" t="s">
        <v>419</v>
      </c>
      <c r="AP765" s="17" t="s">
        <v>945</v>
      </c>
      <c r="AQ765" s="11" t="s">
        <v>23</v>
      </c>
      <c r="AR765" s="11" t="s">
        <v>23</v>
      </c>
      <c r="AS765" s="11" t="s">
        <v>486</v>
      </c>
      <c r="AT765" s="17" t="s">
        <v>62</v>
      </c>
      <c r="AU765" s="86" t="s">
        <v>496</v>
      </c>
      <c r="AV765" s="11" t="str">
        <f t="shared" si="961"/>
        <v>14</v>
      </c>
      <c r="AW765" s="18" t="str">
        <f t="shared" si="962"/>
        <v>0</v>
      </c>
      <c r="AX765" s="11">
        <v>14</v>
      </c>
      <c r="AY765" s="58" t="s">
        <v>480</v>
      </c>
      <c r="AZ765" s="11" t="str">
        <f t="shared" si="945"/>
        <v>5</v>
      </c>
      <c r="BA765" s="11" t="str">
        <f t="shared" si="946"/>
        <v>5</v>
      </c>
      <c r="BB765" s="11" t="str">
        <f t="shared" si="947"/>
        <v>5</v>
      </c>
      <c r="BC765" s="11">
        <v>14</v>
      </c>
      <c r="BD765" s="58" t="s">
        <v>480</v>
      </c>
      <c r="BE765" s="11" t="str">
        <f t="shared" si="956"/>
        <v>5</v>
      </c>
      <c r="BF765" s="11" t="str">
        <f t="shared" si="957"/>
        <v>5</v>
      </c>
      <c r="BG765" s="11" t="str">
        <f t="shared" si="958"/>
        <v>5</v>
      </c>
      <c r="BH765" s="11" t="s">
        <v>22</v>
      </c>
      <c r="BI765" s="25" t="s">
        <v>22</v>
      </c>
      <c r="CD765" s="155"/>
      <c r="CH765" s="155"/>
      <c r="CV765" s="25"/>
      <c r="CZ765" s="25"/>
    </row>
    <row r="766" spans="1:105" s="11" customFormat="1">
      <c r="A766" s="10" t="s">
        <v>1523</v>
      </c>
      <c r="L766" s="25"/>
      <c r="N766" s="125"/>
      <c r="Z766" s="25"/>
      <c r="AE766" s="36"/>
      <c r="AI766" s="25"/>
      <c r="AJ766" s="11" t="s">
        <v>27</v>
      </c>
      <c r="AK766" s="11" t="s">
        <v>484</v>
      </c>
      <c r="AL766" s="11">
        <v>3</v>
      </c>
      <c r="AM766" s="17" t="s">
        <v>344</v>
      </c>
      <c r="AN766" s="11" t="s">
        <v>606</v>
      </c>
      <c r="AO766" s="17" t="s">
        <v>419</v>
      </c>
      <c r="AP766" s="17" t="s">
        <v>945</v>
      </c>
      <c r="AQ766" s="11" t="s">
        <v>23</v>
      </c>
      <c r="AR766" s="11" t="s">
        <v>23</v>
      </c>
      <c r="AS766" s="11" t="s">
        <v>486</v>
      </c>
      <c r="AT766" s="17" t="s">
        <v>62</v>
      </c>
      <c r="AU766" s="86" t="s">
        <v>497</v>
      </c>
      <c r="AV766" s="11" t="str">
        <f t="shared" ref="AV766:AV767" si="963">MID(LEFT(AU766,FIND(" (",AU766)-1),FIND("/",AU766)+1,LEN(AU766))</f>
        <v>42</v>
      </c>
      <c r="AW766" s="18" t="str">
        <f t="shared" ref="AW766:AW767" si="964">MID(LEFT(AU766,FIND("%",AU766)-1),FIND("(",AU766)+1,LEN(AU766))</f>
        <v>98</v>
      </c>
      <c r="AX766" s="11">
        <v>42</v>
      </c>
      <c r="AY766" s="58" t="s">
        <v>480</v>
      </c>
      <c r="AZ766" s="11" t="str">
        <f t="shared" si="945"/>
        <v>5</v>
      </c>
      <c r="BA766" s="11" t="str">
        <f t="shared" si="946"/>
        <v>5</v>
      </c>
      <c r="BB766" s="11" t="str">
        <f t="shared" si="947"/>
        <v>5</v>
      </c>
      <c r="BC766" s="11">
        <v>42</v>
      </c>
      <c r="BD766" s="58" t="s">
        <v>500</v>
      </c>
      <c r="BE766" s="11" t="str">
        <f t="shared" ref="BE766:BE767" si="965">LEFT(BD766,FIND(" ", BD766)-1)</f>
        <v>121</v>
      </c>
      <c r="BF766" s="11" t="str">
        <f t="shared" ref="BF766:BF767" si="966">MID(LEFT(BD766,FIND("–",BD766)-1),FIND("(",BD766)+1,LEN(BD766))</f>
        <v>95</v>
      </c>
      <c r="BG766" s="11" t="str">
        <f t="shared" ref="BG766:BG767" si="967">MID(LEFT(BD766,FIND(")",BD766)-1),FIND("–",BD766)+1,LEN(BD766))</f>
        <v>154</v>
      </c>
      <c r="BH766" s="11" t="s">
        <v>22</v>
      </c>
      <c r="BI766" s="25" t="s">
        <v>22</v>
      </c>
      <c r="CD766" s="155"/>
      <c r="CH766" s="155"/>
      <c r="CV766" s="25"/>
      <c r="CZ766" s="25"/>
    </row>
    <row r="767" spans="1:105" s="11" customFormat="1">
      <c r="A767" s="10" t="s">
        <v>1523</v>
      </c>
      <c r="L767" s="25"/>
      <c r="N767" s="125"/>
      <c r="Z767" s="25"/>
      <c r="AE767" s="36"/>
      <c r="AI767" s="25"/>
      <c r="AJ767" s="11" t="s">
        <v>27</v>
      </c>
      <c r="AK767" s="11" t="s">
        <v>485</v>
      </c>
      <c r="AL767" s="11">
        <v>4</v>
      </c>
      <c r="AM767" s="17" t="s">
        <v>344</v>
      </c>
      <c r="AN767" s="11" t="s">
        <v>606</v>
      </c>
      <c r="AO767" s="17" t="s">
        <v>419</v>
      </c>
      <c r="AP767" s="17" t="s">
        <v>945</v>
      </c>
      <c r="AQ767" s="11" t="s">
        <v>23</v>
      </c>
      <c r="AR767" s="11" t="s">
        <v>23</v>
      </c>
      <c r="AS767" s="11" t="s">
        <v>486</v>
      </c>
      <c r="AT767" s="17" t="s">
        <v>62</v>
      </c>
      <c r="AU767" s="86" t="s">
        <v>497</v>
      </c>
      <c r="AV767" s="11" t="str">
        <f t="shared" si="963"/>
        <v>42</v>
      </c>
      <c r="AW767" s="18" t="str">
        <f t="shared" si="964"/>
        <v>98</v>
      </c>
      <c r="AX767" s="11">
        <v>42</v>
      </c>
      <c r="AY767" s="58" t="s">
        <v>480</v>
      </c>
      <c r="AZ767" s="11" t="str">
        <f t="shared" si="945"/>
        <v>5</v>
      </c>
      <c r="BA767" s="11" t="str">
        <f t="shared" si="946"/>
        <v>5</v>
      </c>
      <c r="BB767" s="11" t="str">
        <f t="shared" si="947"/>
        <v>5</v>
      </c>
      <c r="BC767" s="11">
        <v>42</v>
      </c>
      <c r="BD767" s="58" t="s">
        <v>501</v>
      </c>
      <c r="BE767" s="11" t="str">
        <f t="shared" si="965"/>
        <v>247</v>
      </c>
      <c r="BF767" s="11" t="str">
        <f t="shared" si="966"/>
        <v>176</v>
      </c>
      <c r="BG767" s="11" t="str">
        <f t="shared" si="967"/>
        <v>345</v>
      </c>
      <c r="BH767" s="11" t="s">
        <v>22</v>
      </c>
      <c r="BI767" s="25" t="s">
        <v>22</v>
      </c>
      <c r="CD767" s="155"/>
      <c r="CH767" s="155"/>
      <c r="CV767" s="25"/>
      <c r="CZ767" s="25"/>
    </row>
    <row r="768" spans="1:105" s="11" customFormat="1">
      <c r="A768" s="10" t="s">
        <v>1523</v>
      </c>
      <c r="L768" s="25"/>
      <c r="N768" s="125"/>
      <c r="Z768" s="25"/>
      <c r="AE768" s="36"/>
      <c r="AI768" s="25"/>
      <c r="AJ768" s="11" t="s">
        <v>60</v>
      </c>
      <c r="AK768" s="11" t="s">
        <v>22</v>
      </c>
      <c r="AL768" s="11" t="s">
        <v>22</v>
      </c>
      <c r="AM768" s="11" t="s">
        <v>26</v>
      </c>
      <c r="AN768" s="11" t="s">
        <v>22</v>
      </c>
      <c r="AO768" s="11" t="s">
        <v>22</v>
      </c>
      <c r="AP768" s="11" t="s">
        <v>22</v>
      </c>
      <c r="AQ768" s="11" t="s">
        <v>23</v>
      </c>
      <c r="AR768" s="11" t="s">
        <v>23</v>
      </c>
      <c r="AS768" s="11" t="s">
        <v>22</v>
      </c>
      <c r="AT768" s="11" t="s">
        <v>22</v>
      </c>
      <c r="AU768" s="84" t="s">
        <v>22</v>
      </c>
      <c r="AV768" s="11" t="s">
        <v>22</v>
      </c>
      <c r="AW768" s="11" t="s">
        <v>22</v>
      </c>
      <c r="AX768" s="11" t="s">
        <v>22</v>
      </c>
      <c r="AY768" s="11" t="s">
        <v>22</v>
      </c>
      <c r="AZ768" s="11" t="s">
        <v>22</v>
      </c>
      <c r="BA768" s="11" t="s">
        <v>22</v>
      </c>
      <c r="BB768" s="11" t="s">
        <v>22</v>
      </c>
      <c r="BC768" s="11" t="s">
        <v>22</v>
      </c>
      <c r="BD768" s="11" t="s">
        <v>22</v>
      </c>
      <c r="BE768" s="11" t="s">
        <v>22</v>
      </c>
      <c r="BF768" s="11" t="s">
        <v>22</v>
      </c>
      <c r="BG768" s="11" t="s">
        <v>22</v>
      </c>
      <c r="BH768" s="11" t="s">
        <v>22</v>
      </c>
      <c r="BI768" s="25" t="s">
        <v>22</v>
      </c>
      <c r="CD768" s="155"/>
      <c r="CH768" s="155"/>
      <c r="CV768" s="25"/>
      <c r="CZ768" s="25"/>
    </row>
    <row r="769" spans="1:105" s="44" customFormat="1">
      <c r="L769" s="45"/>
      <c r="N769" s="127"/>
      <c r="Z769" s="45"/>
      <c r="AE769" s="45"/>
      <c r="AU769" s="85"/>
      <c r="BI769" s="45"/>
      <c r="CD769" s="157"/>
      <c r="CH769" s="157"/>
      <c r="CV769" s="45"/>
      <c r="CZ769" s="45"/>
    </row>
    <row r="770" spans="1:105" s="94" customFormat="1" ht="16" customHeight="1">
      <c r="A770" s="11" t="s">
        <v>3085</v>
      </c>
      <c r="B770" s="11" t="s">
        <v>1</v>
      </c>
      <c r="C770" s="11" t="s">
        <v>2</v>
      </c>
      <c r="D770" s="11" t="s">
        <v>1375</v>
      </c>
      <c r="E770" s="11" t="s">
        <v>1263</v>
      </c>
      <c r="F770" s="112" t="s">
        <v>2311</v>
      </c>
      <c r="G770" s="11" t="s">
        <v>334</v>
      </c>
      <c r="H770" s="16" t="s">
        <v>335</v>
      </c>
      <c r="I770" s="11" t="s">
        <v>1376</v>
      </c>
      <c r="J770" s="16" t="s">
        <v>1377</v>
      </c>
      <c r="K770" s="11" t="s">
        <v>1378</v>
      </c>
      <c r="L770" s="24">
        <v>44175</v>
      </c>
      <c r="M770" s="11" t="s">
        <v>1379</v>
      </c>
      <c r="N770" s="126">
        <v>44039</v>
      </c>
      <c r="O770" s="94" t="s">
        <v>24</v>
      </c>
      <c r="P770" s="94" t="s">
        <v>24</v>
      </c>
      <c r="Q770" s="94" t="s">
        <v>2016</v>
      </c>
      <c r="R770" s="94" t="s">
        <v>1380</v>
      </c>
      <c r="S770" s="94" t="s">
        <v>1381</v>
      </c>
      <c r="T770" s="94" t="s">
        <v>23</v>
      </c>
      <c r="U770" s="94" t="s">
        <v>24</v>
      </c>
      <c r="V770" s="121" t="s">
        <v>1429</v>
      </c>
      <c r="W770" s="94" t="s">
        <v>24</v>
      </c>
      <c r="X770" s="94" t="s">
        <v>1383</v>
      </c>
      <c r="Y770" s="94" t="s">
        <v>1388</v>
      </c>
      <c r="Z770" s="98" t="s">
        <v>1386</v>
      </c>
      <c r="AA770" s="94" t="s">
        <v>1384</v>
      </c>
      <c r="AB770" s="94" t="s">
        <v>961</v>
      </c>
      <c r="AC770" s="94" t="s">
        <v>127</v>
      </c>
      <c r="AD770" s="94" t="s">
        <v>3133</v>
      </c>
      <c r="AE770" s="99" t="s">
        <v>3125</v>
      </c>
      <c r="AF770" s="94" t="s">
        <v>1558</v>
      </c>
      <c r="AG770" s="11" t="s">
        <v>2729</v>
      </c>
      <c r="AH770" s="11" t="s">
        <v>2730</v>
      </c>
      <c r="AI770" s="119" t="s">
        <v>22</v>
      </c>
      <c r="AJ770" s="94" t="s">
        <v>27</v>
      </c>
      <c r="AK770" s="94" t="s">
        <v>22</v>
      </c>
      <c r="AL770" s="94" t="s">
        <v>22</v>
      </c>
      <c r="AM770" s="94" t="s">
        <v>26</v>
      </c>
      <c r="AN770" s="94" t="s">
        <v>22</v>
      </c>
      <c r="AO770" s="94" t="s">
        <v>22</v>
      </c>
      <c r="AP770" s="94" t="s">
        <v>22</v>
      </c>
      <c r="AQ770" s="94" t="s">
        <v>23</v>
      </c>
      <c r="AR770" s="94" t="s">
        <v>23</v>
      </c>
      <c r="AS770" s="94" t="s">
        <v>22</v>
      </c>
      <c r="AT770" s="94" t="s">
        <v>22</v>
      </c>
      <c r="AU770" s="106" t="s">
        <v>22</v>
      </c>
      <c r="AV770" s="94" t="s">
        <v>22</v>
      </c>
      <c r="AW770" s="94" t="s">
        <v>22</v>
      </c>
      <c r="AX770" s="94" t="s">
        <v>22</v>
      </c>
      <c r="AY770" s="94" t="s">
        <v>22</v>
      </c>
      <c r="AZ770" s="94" t="s">
        <v>22</v>
      </c>
      <c r="BA770" s="94" t="s">
        <v>22</v>
      </c>
      <c r="BB770" s="94" t="s">
        <v>22</v>
      </c>
      <c r="BC770" s="94" t="s">
        <v>22</v>
      </c>
      <c r="BD770" s="94" t="s">
        <v>22</v>
      </c>
      <c r="BE770" s="94" t="s">
        <v>22</v>
      </c>
      <c r="BF770" s="94" t="s">
        <v>22</v>
      </c>
      <c r="BG770" s="94" t="s">
        <v>22</v>
      </c>
      <c r="BH770" s="94" t="s">
        <v>22</v>
      </c>
      <c r="BI770" s="98" t="s">
        <v>22</v>
      </c>
      <c r="BJ770" s="94" t="s">
        <v>26</v>
      </c>
      <c r="BK770" s="94" t="s">
        <v>22</v>
      </c>
      <c r="BL770" s="94" t="s">
        <v>22</v>
      </c>
      <c r="BM770" s="94" t="s">
        <v>22</v>
      </c>
      <c r="BN770" s="94" t="s">
        <v>22</v>
      </c>
      <c r="BO770" s="94" t="s">
        <v>22</v>
      </c>
      <c r="BP770" s="94" t="s">
        <v>22</v>
      </c>
      <c r="BQ770" s="94" t="s">
        <v>22</v>
      </c>
      <c r="BR770" s="94" t="s">
        <v>22</v>
      </c>
      <c r="BS770" s="94" t="s">
        <v>22</v>
      </c>
      <c r="BT770" s="94" t="s">
        <v>22</v>
      </c>
      <c r="BU770" s="94" t="s">
        <v>22</v>
      </c>
      <c r="BV770" s="94" t="s">
        <v>22</v>
      </c>
      <c r="BW770" s="94" t="s">
        <v>22</v>
      </c>
      <c r="BX770" s="94" t="s">
        <v>22</v>
      </c>
      <c r="BY770" s="94" t="s">
        <v>22</v>
      </c>
      <c r="BZ770" s="94" t="s">
        <v>22</v>
      </c>
      <c r="CA770" s="94" t="s">
        <v>22</v>
      </c>
      <c r="CB770" s="94" t="s">
        <v>22</v>
      </c>
      <c r="CC770" s="94" t="s">
        <v>22</v>
      </c>
      <c r="CD770" s="103" t="s">
        <v>1332</v>
      </c>
      <c r="CE770" s="94" t="s">
        <v>1443</v>
      </c>
      <c r="CF770" s="94" t="s">
        <v>1391</v>
      </c>
      <c r="CG770" s="94">
        <v>58</v>
      </c>
      <c r="CH770" s="103" t="s">
        <v>1287</v>
      </c>
      <c r="CI770" s="94" t="s">
        <v>1392</v>
      </c>
      <c r="CJ770" s="94">
        <v>1</v>
      </c>
      <c r="CK770" s="94" t="s">
        <v>1607</v>
      </c>
      <c r="CL770" s="94" t="s">
        <v>1430</v>
      </c>
      <c r="CM770" s="94" t="s">
        <v>1363</v>
      </c>
      <c r="CN770" s="94" t="s">
        <v>1363</v>
      </c>
      <c r="CO770" s="121">
        <v>36523</v>
      </c>
      <c r="CP770" s="94">
        <v>170</v>
      </c>
      <c r="CQ770" s="94" t="s">
        <v>1567</v>
      </c>
      <c r="CR770" s="94" t="s">
        <v>1570</v>
      </c>
      <c r="CS770" s="94" t="s">
        <v>1394</v>
      </c>
      <c r="CT770" s="102" t="str">
        <f>LEFT(CS770,FIND(" ", CS770)-1)</f>
        <v>95.0</v>
      </c>
      <c r="CU770" s="102" t="str">
        <f t="shared" ref="CU770:CU772" si="968">MID(LEFT(CS770,FIND("–",CS770)-1),FIND("(",CS770)+1,LEN(CS770))</f>
        <v>90.0</v>
      </c>
      <c r="CV770" s="153" t="str">
        <f t="shared" ref="CV770:CV772" si="969">MID(LEFT(CS770,FIND(")",CS770)-1),FIND("–",CS770)+1,LEN(CS770))</f>
        <v>97.9</v>
      </c>
      <c r="CW770" s="94" t="s">
        <v>1410</v>
      </c>
      <c r="CX770" s="94" t="s">
        <v>1423</v>
      </c>
      <c r="CY770" s="94" t="s">
        <v>1419</v>
      </c>
      <c r="CZ770" s="98" t="s">
        <v>1261</v>
      </c>
      <c r="DA770" s="94" t="s">
        <v>68</v>
      </c>
    </row>
    <row r="771" spans="1:105" s="11" customFormat="1" ht="16" customHeight="1">
      <c r="A771" s="11" t="s">
        <v>3085</v>
      </c>
      <c r="K771" s="13"/>
      <c r="L771" s="25"/>
      <c r="N771" s="125"/>
      <c r="Z771" s="25"/>
      <c r="AE771" s="36"/>
      <c r="AI771" s="25"/>
      <c r="AJ771" s="11" t="s">
        <v>60</v>
      </c>
      <c r="AK771" s="11" t="s">
        <v>22</v>
      </c>
      <c r="AL771" s="11" t="s">
        <v>22</v>
      </c>
      <c r="AM771" s="11" t="s">
        <v>26</v>
      </c>
      <c r="AN771" s="11" t="s">
        <v>22</v>
      </c>
      <c r="AO771" s="11" t="s">
        <v>22</v>
      </c>
      <c r="AP771" s="11" t="s">
        <v>22</v>
      </c>
      <c r="AQ771" s="11" t="s">
        <v>23</v>
      </c>
      <c r="AR771" s="11" t="s">
        <v>23</v>
      </c>
      <c r="AS771" s="11" t="s">
        <v>22</v>
      </c>
      <c r="AT771" s="11" t="s">
        <v>22</v>
      </c>
      <c r="AU771" s="84" t="s">
        <v>22</v>
      </c>
      <c r="AV771" s="11" t="s">
        <v>22</v>
      </c>
      <c r="AW771" s="11" t="s">
        <v>22</v>
      </c>
      <c r="AX771" s="11" t="s">
        <v>22</v>
      </c>
      <c r="AY771" s="11" t="s">
        <v>22</v>
      </c>
      <c r="AZ771" s="11" t="s">
        <v>22</v>
      </c>
      <c r="BA771" s="11" t="s">
        <v>22</v>
      </c>
      <c r="BB771" s="11" t="s">
        <v>22</v>
      </c>
      <c r="BC771" s="11" t="s">
        <v>22</v>
      </c>
      <c r="BD771" s="11" t="s">
        <v>22</v>
      </c>
      <c r="BE771" s="11" t="s">
        <v>22</v>
      </c>
      <c r="BF771" s="11" t="s">
        <v>22</v>
      </c>
      <c r="BG771" s="11" t="s">
        <v>22</v>
      </c>
      <c r="BH771" s="11" t="s">
        <v>22</v>
      </c>
      <c r="BI771" s="25" t="s">
        <v>22</v>
      </c>
      <c r="CD771" s="155" t="s">
        <v>4</v>
      </c>
      <c r="CE771" s="11" t="s">
        <v>1390</v>
      </c>
      <c r="CF771" s="11" t="s">
        <v>1444</v>
      </c>
      <c r="CG771" s="11">
        <v>42</v>
      </c>
      <c r="CH771" s="155" t="s">
        <v>1287</v>
      </c>
      <c r="CJ771" s="11">
        <v>2</v>
      </c>
      <c r="CL771" s="11" t="s">
        <v>1393</v>
      </c>
      <c r="CM771" s="11" t="s">
        <v>1363</v>
      </c>
      <c r="CN771" s="11" t="s">
        <v>1432</v>
      </c>
      <c r="CO771" s="21">
        <v>19852</v>
      </c>
      <c r="CP771" s="11">
        <v>119</v>
      </c>
      <c r="CQ771" s="11" t="s">
        <v>1395</v>
      </c>
      <c r="CR771" s="11" t="s">
        <v>1571</v>
      </c>
      <c r="CS771" s="11" t="s">
        <v>1396</v>
      </c>
      <c r="CT771" s="58" t="str">
        <f t="shared" ref="CT771:CT772" si="970">LEFT(CS771,FIND(" ", CS771)-1)</f>
        <v>95.6</v>
      </c>
      <c r="CU771" s="58" t="str">
        <f t="shared" si="968"/>
        <v>89.4</v>
      </c>
      <c r="CV771" s="152" t="str">
        <f t="shared" si="969"/>
        <v>98.6</v>
      </c>
      <c r="CW771" s="11" t="s">
        <v>1411</v>
      </c>
      <c r="CX771" s="11" t="s">
        <v>1420</v>
      </c>
      <c r="CZ771" s="25"/>
    </row>
    <row r="772" spans="1:105" s="11" customFormat="1" ht="16" customHeight="1">
      <c r="A772" s="11" t="s">
        <v>3085</v>
      </c>
      <c r="K772" s="13"/>
      <c r="L772" s="25"/>
      <c r="N772" s="125"/>
      <c r="Z772" s="25"/>
      <c r="AE772" s="36"/>
      <c r="AI772" s="25"/>
      <c r="AO772" s="17"/>
      <c r="AP772" s="17"/>
      <c r="AU772" s="84"/>
      <c r="AV772" s="30"/>
      <c r="BI772" s="25"/>
      <c r="CD772" s="155" t="s">
        <v>1334</v>
      </c>
      <c r="CE772" s="11" t="s">
        <v>1387</v>
      </c>
      <c r="CF772" s="11" t="s">
        <v>1366</v>
      </c>
      <c r="CG772" s="11">
        <v>83</v>
      </c>
      <c r="CH772" s="155" t="s">
        <v>1287</v>
      </c>
      <c r="CJ772" s="11">
        <v>3</v>
      </c>
      <c r="CL772" s="11" t="s">
        <v>1438</v>
      </c>
      <c r="CM772" s="11" t="s">
        <v>1363</v>
      </c>
      <c r="CN772" s="11" t="s">
        <v>1432</v>
      </c>
      <c r="CO772" s="21">
        <v>15043</v>
      </c>
      <c r="CP772" s="11">
        <v>51</v>
      </c>
      <c r="CQ772" s="11" t="s">
        <v>1568</v>
      </c>
      <c r="CR772" s="11" t="s">
        <v>1397</v>
      </c>
      <c r="CS772" s="11" t="s">
        <v>1398</v>
      </c>
      <c r="CT772" s="58" t="str">
        <f t="shared" si="970"/>
        <v>93.7</v>
      </c>
      <c r="CU772" s="58" t="str">
        <f t="shared" si="968"/>
        <v>80.6</v>
      </c>
      <c r="CV772" s="152" t="str">
        <f t="shared" si="969"/>
        <v>98.8</v>
      </c>
      <c r="CX772" s="11" t="s">
        <v>1421</v>
      </c>
      <c r="CZ772" s="25"/>
    </row>
    <row r="773" spans="1:105" s="11" customFormat="1">
      <c r="A773" s="11" t="s">
        <v>3085</v>
      </c>
      <c r="K773" s="13"/>
      <c r="L773" s="25"/>
      <c r="N773" s="125"/>
      <c r="Z773" s="25"/>
      <c r="AE773" s="25"/>
      <c r="AI773" s="25"/>
      <c r="AO773" s="17"/>
      <c r="AP773" s="17"/>
      <c r="AU773" s="84"/>
      <c r="AV773" s="30"/>
      <c r="BI773" s="25"/>
      <c r="CD773" s="155" t="s">
        <v>1277</v>
      </c>
      <c r="CE773" s="11" t="s">
        <v>1428</v>
      </c>
      <c r="CF773" s="21" t="s">
        <v>1367</v>
      </c>
      <c r="CG773" s="21">
        <v>9</v>
      </c>
      <c r="CH773" s="155" t="s">
        <v>1287</v>
      </c>
      <c r="CJ773" s="11">
        <v>4</v>
      </c>
      <c r="CL773" s="11" t="s">
        <v>1439</v>
      </c>
      <c r="CM773" s="11" t="s">
        <v>1363</v>
      </c>
      <c r="CN773" s="11" t="s">
        <v>1432</v>
      </c>
      <c r="CO773" s="21">
        <v>3848</v>
      </c>
      <c r="CP773" s="11">
        <v>20</v>
      </c>
      <c r="CQ773" s="11" t="s">
        <v>1399</v>
      </c>
      <c r="CR773" s="11" t="s">
        <v>1400</v>
      </c>
      <c r="CS773" s="11" t="s">
        <v>1401</v>
      </c>
      <c r="CT773" s="58" t="str">
        <f t="shared" ref="CT773:CT776" si="971">LEFT(CS773,FIND(" ", CS773)-1)</f>
        <v>94.7</v>
      </c>
      <c r="CU773" s="58" t="str">
        <f t="shared" ref="CU773:CU776" si="972">MID(LEFT(CS773,FIND("–",CS773)-1),FIND("(",CS773)+1,LEN(CS773))</f>
        <v>66.7</v>
      </c>
      <c r="CV773" s="152" t="str">
        <f t="shared" ref="CV773:CV776" si="973">MID(LEFT(CS773,FIND(")",CS773)-1),FIND("–",CS773)+1,LEN(CS773))</f>
        <v>99.9</v>
      </c>
      <c r="CX773" s="11" t="s">
        <v>1422</v>
      </c>
      <c r="CZ773" s="25"/>
    </row>
    <row r="774" spans="1:105" s="11" customFormat="1">
      <c r="A774" s="11" t="s">
        <v>3085</v>
      </c>
      <c r="K774" s="13"/>
      <c r="L774" s="25"/>
      <c r="N774" s="125"/>
      <c r="Z774" s="25"/>
      <c r="AE774" s="25"/>
      <c r="AI774" s="25"/>
      <c r="AO774" s="17"/>
      <c r="AP774" s="17"/>
      <c r="AU774" s="84"/>
      <c r="AV774" s="30"/>
      <c r="BI774" s="25"/>
      <c r="CD774" s="155" t="s">
        <v>1442</v>
      </c>
      <c r="CE774" s="21" t="s">
        <v>1389</v>
      </c>
      <c r="CF774" s="11" t="s">
        <v>1368</v>
      </c>
      <c r="CG774" s="11">
        <v>4</v>
      </c>
      <c r="CH774" s="155" t="s">
        <v>1287</v>
      </c>
      <c r="CJ774" s="11">
        <v>5</v>
      </c>
      <c r="CL774" s="11" t="s">
        <v>1440</v>
      </c>
      <c r="CM774" s="11" t="s">
        <v>1363</v>
      </c>
      <c r="CN774" s="11" t="s">
        <v>1432</v>
      </c>
      <c r="CO774" s="21">
        <v>1559</v>
      </c>
      <c r="CP774" s="11">
        <v>5</v>
      </c>
      <c r="CQ774" s="11" t="s">
        <v>1425</v>
      </c>
      <c r="CR774" s="11" t="s">
        <v>1426</v>
      </c>
      <c r="CS774" s="11" t="s">
        <v>1427</v>
      </c>
      <c r="CT774" s="58" t="str">
        <f t="shared" ref="CT774" si="974">LEFT(CS774,FIND(" ", CS774)-1)</f>
        <v>100.0</v>
      </c>
      <c r="CU774" s="15">
        <v>-10</v>
      </c>
      <c r="CV774" s="152" t="str">
        <f t="shared" ref="CV774" si="975">MID(LEFT(CS774,FIND(")",CS774)-1),FIND("–",CS774)+1,LEN(CS774))</f>
        <v>100.0</v>
      </c>
      <c r="CX774" s="11" t="s">
        <v>1436</v>
      </c>
      <c r="CZ774" s="25"/>
    </row>
    <row r="775" spans="1:105" s="11" customFormat="1">
      <c r="A775" s="11" t="s">
        <v>3085</v>
      </c>
      <c r="K775" s="13"/>
      <c r="L775" s="25"/>
      <c r="N775" s="125"/>
      <c r="Z775" s="25"/>
      <c r="AE775" s="25"/>
      <c r="AI775" s="25"/>
      <c r="AO775" s="17"/>
      <c r="AP775" s="17"/>
      <c r="AU775" s="84"/>
      <c r="AV775" s="30"/>
      <c r="BI775" s="25"/>
      <c r="CD775" s="155"/>
      <c r="CE775" s="21"/>
      <c r="CF775" s="11" t="s">
        <v>1369</v>
      </c>
      <c r="CG775" s="11">
        <v>2</v>
      </c>
      <c r="CH775" s="155" t="s">
        <v>1287</v>
      </c>
      <c r="CJ775" s="11">
        <v>6</v>
      </c>
      <c r="CL775" s="11" t="s">
        <v>1366</v>
      </c>
      <c r="CM775" s="11" t="s">
        <v>1363</v>
      </c>
      <c r="CN775" s="11" t="s">
        <v>1433</v>
      </c>
      <c r="CO775" s="21">
        <v>20174</v>
      </c>
      <c r="CP775" s="11">
        <v>153</v>
      </c>
      <c r="CQ775" s="11" t="s">
        <v>1574</v>
      </c>
      <c r="CR775" s="11" t="s">
        <v>1569</v>
      </c>
      <c r="CS775" s="11" t="s">
        <v>1403</v>
      </c>
      <c r="CT775" s="58" t="str">
        <f t="shared" si="971"/>
        <v>95.2</v>
      </c>
      <c r="CU775" s="58" t="str">
        <f t="shared" si="972"/>
        <v>89.8</v>
      </c>
      <c r="CV775" s="152" t="str">
        <f t="shared" si="973"/>
        <v>98.1</v>
      </c>
      <c r="CZ775" s="25"/>
    </row>
    <row r="776" spans="1:105" s="11" customFormat="1">
      <c r="A776" s="11" t="s">
        <v>3085</v>
      </c>
      <c r="K776" s="13"/>
      <c r="L776" s="25"/>
      <c r="N776" s="125"/>
      <c r="Z776" s="25"/>
      <c r="AE776" s="25"/>
      <c r="AI776" s="25"/>
      <c r="AO776" s="17"/>
      <c r="AP776" s="17"/>
      <c r="AU776" s="84"/>
      <c r="AV776" s="30"/>
      <c r="BI776" s="25"/>
      <c r="CD776" s="155"/>
      <c r="CF776" s="11" t="s">
        <v>1370</v>
      </c>
      <c r="CG776" s="11">
        <v>1</v>
      </c>
      <c r="CH776" s="155" t="s">
        <v>1287</v>
      </c>
      <c r="CJ776" s="11">
        <v>7</v>
      </c>
      <c r="CL776" s="11" t="s">
        <v>1367</v>
      </c>
      <c r="CM776" s="11" t="s">
        <v>1363</v>
      </c>
      <c r="CN776" s="11" t="s">
        <v>1433</v>
      </c>
      <c r="CO776" s="21">
        <v>2988</v>
      </c>
      <c r="CP776" s="11">
        <v>7</v>
      </c>
      <c r="CQ776" s="11" t="s">
        <v>1404</v>
      </c>
      <c r="CR776" s="11" t="s">
        <v>1405</v>
      </c>
      <c r="CS776" s="11" t="s">
        <v>1406</v>
      </c>
      <c r="CT776" s="58" t="str">
        <f t="shared" si="971"/>
        <v>100.0</v>
      </c>
      <c r="CU776" s="58" t="str">
        <f t="shared" si="972"/>
        <v>31.2</v>
      </c>
      <c r="CV776" s="152" t="str">
        <f t="shared" si="973"/>
        <v>100.0</v>
      </c>
      <c r="CZ776" s="25"/>
    </row>
    <row r="777" spans="1:105" s="11" customFormat="1">
      <c r="A777" s="11" t="s">
        <v>3085</v>
      </c>
      <c r="K777" s="13"/>
      <c r="L777" s="25"/>
      <c r="N777" s="125"/>
      <c r="Z777" s="25"/>
      <c r="AE777" s="25"/>
      <c r="AI777" s="25"/>
      <c r="AO777" s="17"/>
      <c r="AP777" s="17"/>
      <c r="AU777" s="84"/>
      <c r="AV777" s="30"/>
      <c r="BI777" s="25"/>
      <c r="CD777" s="155"/>
      <c r="CH777" s="155" t="s">
        <v>1287</v>
      </c>
      <c r="CJ777" s="11">
        <v>8</v>
      </c>
      <c r="CL777" s="11" t="s">
        <v>1407</v>
      </c>
      <c r="CM777" s="11" t="s">
        <v>1363</v>
      </c>
      <c r="CN777" s="11" t="s">
        <v>1433</v>
      </c>
      <c r="CO777" s="21">
        <v>2760</v>
      </c>
      <c r="CP777" s="11">
        <v>10</v>
      </c>
      <c r="CQ777" s="11" t="s">
        <v>1582</v>
      </c>
      <c r="CR777" s="11" t="s">
        <v>1408</v>
      </c>
      <c r="CS777" s="11" t="s">
        <v>1409</v>
      </c>
      <c r="CT777" s="58" t="str">
        <f t="shared" ref="CT777" si="976">LEFT(CS777,FIND(" ", CS777)-1)</f>
        <v>89.3</v>
      </c>
      <c r="CU777" s="58" t="str">
        <f t="shared" ref="CU777" si="977">MID(LEFT(CS777,FIND("–",CS777)-1),FIND("(",CS777)+1,LEN(CS777))</f>
        <v>22.6</v>
      </c>
      <c r="CV777" s="152" t="str">
        <f t="shared" ref="CV777" si="978">MID(LEFT(CS777,FIND(")",CS777)-1),FIND("–",CS777)+1,LEN(CS777))</f>
        <v>99.8</v>
      </c>
      <c r="CZ777" s="25"/>
    </row>
    <row r="778" spans="1:105" s="11" customFormat="1">
      <c r="A778" s="11" t="s">
        <v>3085</v>
      </c>
      <c r="K778" s="13"/>
      <c r="L778" s="25"/>
      <c r="N778" s="125"/>
      <c r="Z778" s="25"/>
      <c r="AE778" s="25"/>
      <c r="AI778" s="25"/>
      <c r="AO778" s="17"/>
      <c r="AP778" s="17"/>
      <c r="AU778" s="84"/>
      <c r="AV778" s="30"/>
      <c r="BI778" s="25"/>
      <c r="CD778" s="155"/>
      <c r="CH778" s="155" t="s">
        <v>1287</v>
      </c>
      <c r="CJ778" s="11">
        <v>9</v>
      </c>
      <c r="CL778" s="11" t="s">
        <v>1441</v>
      </c>
      <c r="CM778" s="11" t="s">
        <v>1363</v>
      </c>
      <c r="CN778" s="11" t="s">
        <v>1434</v>
      </c>
      <c r="CO778" s="21">
        <v>16059</v>
      </c>
      <c r="CP778" s="11">
        <v>90</v>
      </c>
      <c r="CQ778" s="11" t="s">
        <v>1413</v>
      </c>
      <c r="CR778" s="11" t="s">
        <v>1414</v>
      </c>
      <c r="CS778" s="11" t="s">
        <v>1415</v>
      </c>
      <c r="CT778" s="58" t="str">
        <f t="shared" ref="CT778:CT779" si="979">LEFT(CS778,FIND(" ", CS778)-1)</f>
        <v>95.3</v>
      </c>
      <c r="CU778" s="58" t="str">
        <f t="shared" ref="CU778:CU779" si="980">MID(LEFT(CS778,FIND("–",CS778)-1),FIND("(",CS778)+1,LEN(CS778))</f>
        <v>87.7</v>
      </c>
      <c r="CV778" s="152" t="str">
        <f t="shared" ref="CV778:CV779" si="981">MID(LEFT(CS778,FIND(")",CS778)-1),FIND("–",CS778)+1,LEN(CS778))</f>
        <v>98.8</v>
      </c>
      <c r="CZ778" s="25"/>
    </row>
    <row r="779" spans="1:105" s="11" customFormat="1">
      <c r="A779" s="11" t="s">
        <v>3085</v>
      </c>
      <c r="K779" s="13"/>
      <c r="L779" s="25"/>
      <c r="N779" s="125"/>
      <c r="Z779" s="25"/>
      <c r="AE779" s="25"/>
      <c r="AI779" s="25"/>
      <c r="AO779" s="17"/>
      <c r="AP779" s="17"/>
      <c r="AU779" s="84"/>
      <c r="AV779" s="30"/>
      <c r="BI779" s="25"/>
      <c r="CD779" s="155"/>
      <c r="CH779" s="155" t="s">
        <v>1287</v>
      </c>
      <c r="CJ779" s="11">
        <v>10</v>
      </c>
      <c r="CL779" s="11" t="s">
        <v>1412</v>
      </c>
      <c r="CM779" s="17" t="s">
        <v>1363</v>
      </c>
      <c r="CN779" s="11" t="s">
        <v>1434</v>
      </c>
      <c r="CO779" s="21">
        <v>18863</v>
      </c>
      <c r="CP779" s="11">
        <v>80</v>
      </c>
      <c r="CQ779" s="11" t="s">
        <v>1416</v>
      </c>
      <c r="CR779" s="11" t="s">
        <v>1417</v>
      </c>
      <c r="CS779" s="11" t="s">
        <v>1418</v>
      </c>
      <c r="CT779" s="58" t="str">
        <f t="shared" si="979"/>
        <v>94.7</v>
      </c>
      <c r="CU779" s="58" t="str">
        <f t="shared" si="980"/>
        <v>85.9</v>
      </c>
      <c r="CV779" s="152" t="str">
        <f t="shared" si="981"/>
        <v>98.6</v>
      </c>
      <c r="CZ779" s="25"/>
    </row>
    <row r="780" spans="1:105" s="11" customFormat="1">
      <c r="A780" s="11" t="s">
        <v>3085</v>
      </c>
      <c r="K780" s="13"/>
      <c r="L780" s="25"/>
      <c r="N780" s="125"/>
      <c r="Z780" s="25"/>
      <c r="AE780" s="36"/>
      <c r="AI780" s="25"/>
      <c r="AO780" s="17"/>
      <c r="AP780" s="17"/>
      <c r="AU780" s="84"/>
      <c r="AV780" s="30"/>
      <c r="BI780" s="25"/>
      <c r="CD780" s="155"/>
      <c r="CE780" s="21"/>
      <c r="CH780" s="162" t="s">
        <v>1294</v>
      </c>
      <c r="CI780" s="11" t="s">
        <v>1437</v>
      </c>
      <c r="CJ780" s="11">
        <v>11</v>
      </c>
      <c r="CL780" s="11" t="s">
        <v>1430</v>
      </c>
      <c r="CM780" s="21" t="s">
        <v>1294</v>
      </c>
      <c r="CN780" s="21" t="s">
        <v>1294</v>
      </c>
      <c r="CO780" s="21">
        <v>42573</v>
      </c>
      <c r="CP780" s="11">
        <v>1</v>
      </c>
      <c r="CQ780" s="11" t="s">
        <v>1572</v>
      </c>
      <c r="CR780" s="11" t="s">
        <v>1573</v>
      </c>
      <c r="CS780" s="11" t="s">
        <v>1431</v>
      </c>
      <c r="CT780" s="58" t="str">
        <f t="shared" ref="CT780" si="982">LEFT(CS780,FIND(" ", CS780)-1)</f>
        <v>88.9</v>
      </c>
      <c r="CU780" s="58" t="str">
        <f t="shared" ref="CU780" si="983">MID(LEFT(CS780,FIND("–",CS780)-1),FIND("(",CS780)+1,LEN(CS780))</f>
        <v>20.1</v>
      </c>
      <c r="CV780" s="152" t="str">
        <f t="shared" ref="CV780" si="984">MID(LEFT(CS780,FIND(")",CS780)-1),FIND("–",CS780)+1,LEN(CS780))</f>
        <v>99.7</v>
      </c>
      <c r="CZ780" s="25"/>
    </row>
    <row r="781" spans="1:105" s="44" customFormat="1">
      <c r="L781" s="45"/>
      <c r="N781" s="127"/>
      <c r="Z781" s="64"/>
      <c r="AE781" s="45"/>
      <c r="AI781" s="45"/>
      <c r="AU781" s="85"/>
      <c r="BI781" s="45"/>
      <c r="CD781" s="157"/>
      <c r="CH781" s="157"/>
      <c r="CV781" s="45"/>
      <c r="CZ781" s="45"/>
    </row>
    <row r="782" spans="1:105" s="94" customFormat="1" ht="16" customHeight="1">
      <c r="A782" s="94" t="s">
        <v>3084</v>
      </c>
      <c r="B782" s="94" t="s">
        <v>1</v>
      </c>
      <c r="C782" s="94" t="s">
        <v>2</v>
      </c>
      <c r="D782" s="94" t="s">
        <v>1375</v>
      </c>
      <c r="E782" s="94" t="s">
        <v>1263</v>
      </c>
      <c r="F782" s="112" t="s">
        <v>2311</v>
      </c>
      <c r="G782" s="94" t="s">
        <v>334</v>
      </c>
      <c r="H782" s="104" t="s">
        <v>335</v>
      </c>
      <c r="I782" s="94" t="s">
        <v>3086</v>
      </c>
      <c r="J782" s="104" t="s">
        <v>3087</v>
      </c>
      <c r="K782" s="94" t="s">
        <v>3088</v>
      </c>
      <c r="L782" s="96">
        <v>44343</v>
      </c>
      <c r="M782" s="94" t="s">
        <v>1379</v>
      </c>
      <c r="N782" s="126">
        <v>44119</v>
      </c>
      <c r="O782" s="94" t="s">
        <v>24</v>
      </c>
      <c r="P782" s="94" t="s">
        <v>3089</v>
      </c>
      <c r="Q782" s="94" t="s">
        <v>2016</v>
      </c>
      <c r="R782" s="94" t="s">
        <v>3120</v>
      </c>
      <c r="S782" s="94" t="s">
        <v>3121</v>
      </c>
      <c r="T782" s="94" t="s">
        <v>23</v>
      </c>
      <c r="U782" s="94" t="s">
        <v>23</v>
      </c>
      <c r="V782" s="121" t="s">
        <v>3100</v>
      </c>
      <c r="W782" s="94" t="s">
        <v>24</v>
      </c>
      <c r="X782" s="94" t="s">
        <v>3122</v>
      </c>
      <c r="Y782" s="94" t="s">
        <v>3123</v>
      </c>
      <c r="Z782" s="98" t="s">
        <v>3124</v>
      </c>
      <c r="AA782" s="94" t="s">
        <v>1384</v>
      </c>
      <c r="AB782" s="94" t="s">
        <v>961</v>
      </c>
      <c r="AC782" s="94" t="s">
        <v>127</v>
      </c>
      <c r="AD782" s="94" t="s">
        <v>3133</v>
      </c>
      <c r="AE782" s="99" t="s">
        <v>3125</v>
      </c>
      <c r="AF782" s="94" t="s">
        <v>137</v>
      </c>
      <c r="AG782" s="94" t="s">
        <v>3098</v>
      </c>
      <c r="AH782" s="94" t="s">
        <v>3099</v>
      </c>
      <c r="AI782" s="119" t="s">
        <v>22</v>
      </c>
      <c r="AJ782" s="94" t="s">
        <v>27</v>
      </c>
      <c r="AK782" s="94" t="s">
        <v>3102</v>
      </c>
      <c r="AL782" s="94">
        <v>1</v>
      </c>
      <c r="AM782" s="97" t="s">
        <v>344</v>
      </c>
      <c r="AN782" s="97" t="s">
        <v>3134</v>
      </c>
      <c r="AO782" s="97" t="s">
        <v>2533</v>
      </c>
      <c r="AP782" s="97" t="s">
        <v>2534</v>
      </c>
      <c r="AQ782" s="94" t="s">
        <v>23</v>
      </c>
      <c r="AR782" s="94" t="s">
        <v>23</v>
      </c>
      <c r="AS782" s="94" t="s">
        <v>3091</v>
      </c>
      <c r="AT782" s="94" t="s">
        <v>22</v>
      </c>
      <c r="AU782" s="106" t="s">
        <v>22</v>
      </c>
      <c r="AV782" s="94" t="s">
        <v>22</v>
      </c>
      <c r="AW782" s="94" t="s">
        <v>22</v>
      </c>
      <c r="AX782" s="94" t="s">
        <v>3115</v>
      </c>
      <c r="AY782" s="102" t="s">
        <v>3106</v>
      </c>
      <c r="AZ782" s="94" t="str">
        <f t="shared" ref="AZ782" si="985">LEFT(AY782,FIND(" ", AY782)-1)</f>
        <v>11.2</v>
      </c>
      <c r="BA782" s="94" t="str">
        <f t="shared" ref="BA782" si="986">MID(LEFT(AY782,FIND("–",AY782)-1),FIND("(",AY782)+1,LEN(AY782))</f>
        <v>8.9</v>
      </c>
      <c r="BB782" s="94" t="str">
        <f t="shared" ref="BB782" si="987">MID(LEFT(AY782,FIND(")",AY782)-1),FIND("–",AY782)+1,LEN(AY782))</f>
        <v>14.0</v>
      </c>
      <c r="BC782" s="94" t="s">
        <v>3115</v>
      </c>
      <c r="BD782" s="102" t="s">
        <v>3110</v>
      </c>
      <c r="BE782" s="94" t="str">
        <f t="shared" ref="BE782:BE785" si="988">LEFT(BD782,FIND(" ", BD782)-1)</f>
        <v>15.1</v>
      </c>
      <c r="BF782" s="94" t="str">
        <f t="shared" ref="BF782:BF785" si="989">MID(LEFT(BD782,FIND("–",BD782)-1),FIND("(",BD782)+1,LEN(BD782))</f>
        <v>10.7</v>
      </c>
      <c r="BG782" s="94" t="str">
        <f t="shared" ref="BG782:BG785" si="990">MID(LEFT(BD782,FIND(")",BD782)-1),FIND("–",BD782)+1,LEN(BD782))</f>
        <v>21.4</v>
      </c>
      <c r="BH782" s="94" t="s">
        <v>22</v>
      </c>
      <c r="BI782" s="98" t="s">
        <v>22</v>
      </c>
      <c r="BJ782" s="94" t="s">
        <v>26</v>
      </c>
      <c r="BK782" s="94" t="s">
        <v>22</v>
      </c>
      <c r="BL782" s="94" t="s">
        <v>22</v>
      </c>
      <c r="BM782" s="94" t="s">
        <v>22</v>
      </c>
      <c r="BN782" s="94" t="s">
        <v>22</v>
      </c>
      <c r="BO782" s="94" t="s">
        <v>22</v>
      </c>
      <c r="BP782" s="94" t="s">
        <v>22</v>
      </c>
      <c r="BQ782" s="94" t="s">
        <v>22</v>
      </c>
      <c r="BR782" s="94" t="s">
        <v>22</v>
      </c>
      <c r="BS782" s="94" t="s">
        <v>22</v>
      </c>
      <c r="BT782" s="94" t="s">
        <v>22</v>
      </c>
      <c r="BU782" s="94" t="s">
        <v>22</v>
      </c>
      <c r="BV782" s="94" t="s">
        <v>22</v>
      </c>
      <c r="BW782" s="94" t="s">
        <v>22</v>
      </c>
      <c r="BX782" s="94" t="s">
        <v>22</v>
      </c>
      <c r="BY782" s="94" t="s">
        <v>22</v>
      </c>
      <c r="BZ782" s="94" t="s">
        <v>22</v>
      </c>
      <c r="CA782" s="94" t="s">
        <v>22</v>
      </c>
      <c r="CB782" s="94" t="s">
        <v>22</v>
      </c>
      <c r="CC782" s="94" t="s">
        <v>22</v>
      </c>
      <c r="CD782" s="103" t="s">
        <v>1332</v>
      </c>
      <c r="CE782" s="94" t="s">
        <v>3092</v>
      </c>
      <c r="CF782" s="219" t="s">
        <v>3090</v>
      </c>
      <c r="CG782" s="94">
        <v>100</v>
      </c>
      <c r="CH782" s="103" t="s">
        <v>1287</v>
      </c>
      <c r="CI782" s="94" t="s">
        <v>1392</v>
      </c>
      <c r="CJ782" s="94">
        <v>1</v>
      </c>
      <c r="CK782" s="94" t="s">
        <v>3101</v>
      </c>
      <c r="CL782" s="94" t="s">
        <v>1430</v>
      </c>
      <c r="CM782" s="94" t="s">
        <v>1363</v>
      </c>
      <c r="CN782" s="94" t="s">
        <v>1363</v>
      </c>
      <c r="CO782" s="121">
        <f>1005+978</f>
        <v>1983</v>
      </c>
      <c r="CP782" s="94">
        <v>16</v>
      </c>
      <c r="CQ782" s="94" t="s">
        <v>3095</v>
      </c>
      <c r="CR782" s="94" t="s">
        <v>3096</v>
      </c>
      <c r="CS782" s="94" t="s">
        <v>3097</v>
      </c>
      <c r="CT782" s="102" t="str">
        <f>LEFT(CS782,FIND(" ", CS782)-1)</f>
        <v>100</v>
      </c>
      <c r="CU782" s="102" t="str">
        <f t="shared" ref="CU782" si="991">MID(LEFT(CS782,FIND("–",CS782)-1),FIND("(",CS782)+1,LEN(CS782))</f>
        <v>75.3</v>
      </c>
      <c r="CV782" s="153" t="str">
        <f t="shared" ref="CV782" si="992">MID(LEFT(CS782,FIND(")",CS782)-1),FIND("–",CS782)+1,LEN(CS782))</f>
        <v>100</v>
      </c>
      <c r="CW782" s="94" t="s">
        <v>1410</v>
      </c>
      <c r="CX782" s="94" t="s">
        <v>22</v>
      </c>
      <c r="CY782" s="94" t="s">
        <v>3119</v>
      </c>
      <c r="CZ782" s="98" t="s">
        <v>1261</v>
      </c>
      <c r="DA782" s="94" t="s">
        <v>68</v>
      </c>
    </row>
    <row r="783" spans="1:105" s="11" customFormat="1" ht="16" customHeight="1">
      <c r="A783" s="11" t="s">
        <v>3084</v>
      </c>
      <c r="K783" s="13"/>
      <c r="L783" s="25"/>
      <c r="N783" s="125"/>
      <c r="Z783" s="25"/>
      <c r="AE783" s="36"/>
      <c r="AI783" s="25"/>
      <c r="AJ783" s="11" t="s">
        <v>27</v>
      </c>
      <c r="AK783" s="11" t="s">
        <v>3104</v>
      </c>
      <c r="AL783" s="11">
        <v>2</v>
      </c>
      <c r="AM783" s="17" t="s">
        <v>344</v>
      </c>
      <c r="AN783" s="17" t="s">
        <v>3134</v>
      </c>
      <c r="AO783" s="17" t="s">
        <v>2533</v>
      </c>
      <c r="AP783" s="17" t="s">
        <v>2534</v>
      </c>
      <c r="AQ783" s="11" t="s">
        <v>23</v>
      </c>
      <c r="AR783" s="11" t="s">
        <v>23</v>
      </c>
      <c r="AS783" s="11" t="s">
        <v>3091</v>
      </c>
      <c r="AT783" s="11" t="s">
        <v>22</v>
      </c>
      <c r="AU783" s="84" t="s">
        <v>22</v>
      </c>
      <c r="AV783" s="11" t="s">
        <v>22</v>
      </c>
      <c r="AW783" s="11" t="s">
        <v>22</v>
      </c>
      <c r="AX783" s="11" t="s">
        <v>3114</v>
      </c>
      <c r="AY783" s="58" t="s">
        <v>3108</v>
      </c>
      <c r="AZ783" s="11" t="str">
        <f t="shared" ref="AZ783:AZ785" si="993">LEFT(AY783,FIND(" ", AY783)-1)</f>
        <v>11.2</v>
      </c>
      <c r="BA783" s="11" t="str">
        <f t="shared" ref="BA783:BA785" si="994">MID(LEFT(AY783,FIND("–",AY783)-1),FIND("(",AY783)+1,LEN(AY783))</f>
        <v>10.3</v>
      </c>
      <c r="BB783" s="11" t="str">
        <f t="shared" ref="BB783:BB785" si="995">MID(LEFT(AY783,FIND(")",AY783)-1),FIND("–",AY783)+1,LEN(AY783))</f>
        <v>12.3</v>
      </c>
      <c r="BC783" s="11" t="s">
        <v>3114</v>
      </c>
      <c r="BD783" s="58" t="s">
        <v>3112</v>
      </c>
      <c r="BE783" s="11" t="str">
        <f t="shared" si="988"/>
        <v>1,283.0</v>
      </c>
      <c r="BF783" s="11" t="str">
        <f t="shared" si="989"/>
        <v>1,139.6</v>
      </c>
      <c r="BG783" s="11" t="str">
        <f t="shared" si="990"/>
        <v>1,444.5</v>
      </c>
      <c r="BH783" s="11" t="s">
        <v>22</v>
      </c>
      <c r="BI783" s="25" t="s">
        <v>22</v>
      </c>
      <c r="CD783" s="155" t="s">
        <v>1334</v>
      </c>
      <c r="CE783" s="11" t="s">
        <v>3093</v>
      </c>
      <c r="CF783" s="11" t="s">
        <v>1366</v>
      </c>
      <c r="CG783" s="11">
        <v>86</v>
      </c>
      <c r="CH783" s="162"/>
      <c r="CM783" s="21"/>
      <c r="CN783" s="21"/>
      <c r="CO783" s="21"/>
      <c r="CV783" s="25"/>
      <c r="CW783" s="11" t="s">
        <v>1411</v>
      </c>
      <c r="CZ783" s="25"/>
    </row>
    <row r="784" spans="1:105" s="11" customFormat="1" ht="16" customHeight="1">
      <c r="A784" s="11" t="s">
        <v>3084</v>
      </c>
      <c r="K784" s="13"/>
      <c r="L784" s="25"/>
      <c r="N784" s="125"/>
      <c r="Z784" s="25"/>
      <c r="AE784" s="36"/>
      <c r="AI784" s="25"/>
      <c r="AJ784" s="11" t="s">
        <v>27</v>
      </c>
      <c r="AK784" s="11" t="s">
        <v>3103</v>
      </c>
      <c r="AL784" s="11">
        <v>3</v>
      </c>
      <c r="AM784" s="17" t="s">
        <v>344</v>
      </c>
      <c r="AN784" s="17" t="s">
        <v>3134</v>
      </c>
      <c r="AO784" s="17" t="s">
        <v>2533</v>
      </c>
      <c r="AP784" s="17" t="s">
        <v>2534</v>
      </c>
      <c r="AQ784" s="11" t="s">
        <v>23</v>
      </c>
      <c r="AR784" s="11" t="s">
        <v>23</v>
      </c>
      <c r="AS784" s="11" t="s">
        <v>3091</v>
      </c>
      <c r="AT784" s="11" t="s">
        <v>22</v>
      </c>
      <c r="AU784" s="84" t="s">
        <v>22</v>
      </c>
      <c r="AV784" s="11" t="s">
        <v>22</v>
      </c>
      <c r="AW784" s="11" t="s">
        <v>22</v>
      </c>
      <c r="AX784" s="11" t="s">
        <v>3116</v>
      </c>
      <c r="AY784" s="58" t="s">
        <v>3107</v>
      </c>
      <c r="AZ784" s="11" t="str">
        <f t="shared" si="993"/>
        <v>10.0</v>
      </c>
      <c r="BA784" s="11" t="str">
        <f t="shared" si="994"/>
        <v>10.0</v>
      </c>
      <c r="BB784" s="11" t="str">
        <f t="shared" si="995"/>
        <v>10.0</v>
      </c>
      <c r="BC784" s="11" t="s">
        <v>3116</v>
      </c>
      <c r="BD784" s="58" t="s">
        <v>3111</v>
      </c>
      <c r="BE784" s="11" t="str">
        <f t="shared" si="988"/>
        <v>10.7</v>
      </c>
      <c r="BF784" s="11" t="str">
        <f t="shared" si="989"/>
        <v>9.3</v>
      </c>
      <c r="BG784" s="11" t="str">
        <f t="shared" si="990"/>
        <v>12.4</v>
      </c>
      <c r="BH784" s="11" t="s">
        <v>22</v>
      </c>
      <c r="BI784" s="25" t="s">
        <v>22</v>
      </c>
      <c r="CD784" s="155" t="s">
        <v>1277</v>
      </c>
      <c r="CE784" s="11" t="s">
        <v>3094</v>
      </c>
      <c r="CF784" s="21" t="s">
        <v>1367</v>
      </c>
      <c r="CG784" s="21">
        <v>5</v>
      </c>
      <c r="CH784" s="162"/>
      <c r="CM784" s="21"/>
      <c r="CN784" s="21"/>
      <c r="CO784" s="21"/>
      <c r="CV784" s="25"/>
      <c r="CW784" s="11" t="s">
        <v>3118</v>
      </c>
      <c r="CZ784" s="25"/>
    </row>
    <row r="785" spans="1:105" s="11" customFormat="1">
      <c r="A785" s="11" t="s">
        <v>3084</v>
      </c>
      <c r="K785" s="13"/>
      <c r="L785" s="25"/>
      <c r="N785" s="125"/>
      <c r="Z785" s="25"/>
      <c r="AE785" s="25"/>
      <c r="AI785" s="25"/>
      <c r="AJ785" s="11" t="s">
        <v>27</v>
      </c>
      <c r="AK785" s="11" t="s">
        <v>3105</v>
      </c>
      <c r="AL785" s="11">
        <v>4</v>
      </c>
      <c r="AM785" s="17" t="s">
        <v>344</v>
      </c>
      <c r="AN785" s="17" t="s">
        <v>3134</v>
      </c>
      <c r="AO785" s="17" t="s">
        <v>2533</v>
      </c>
      <c r="AP785" s="17" t="s">
        <v>2534</v>
      </c>
      <c r="AQ785" s="11" t="s">
        <v>23</v>
      </c>
      <c r="AR785" s="11" t="s">
        <v>23</v>
      </c>
      <c r="AS785" s="11" t="s">
        <v>3091</v>
      </c>
      <c r="AT785" s="11" t="s">
        <v>22</v>
      </c>
      <c r="AU785" s="84" t="s">
        <v>22</v>
      </c>
      <c r="AV785" s="11" t="s">
        <v>22</v>
      </c>
      <c r="AW785" s="11" t="s">
        <v>22</v>
      </c>
      <c r="AX785" s="11" t="s">
        <v>3117</v>
      </c>
      <c r="AY785" s="58" t="s">
        <v>3109</v>
      </c>
      <c r="AZ785" s="11" t="str">
        <f t="shared" si="993"/>
        <v>10.5</v>
      </c>
      <c r="BA785" s="11" t="str">
        <f t="shared" si="994"/>
        <v>9.9</v>
      </c>
      <c r="BB785" s="11" t="str">
        <f t="shared" si="995"/>
        <v>11.2</v>
      </c>
      <c r="BC785" s="11" t="s">
        <v>3117</v>
      </c>
      <c r="BD785" s="58" t="s">
        <v>3113</v>
      </c>
      <c r="BE785" s="11" t="str">
        <f t="shared" si="988"/>
        <v>730.8</v>
      </c>
      <c r="BF785" s="11" t="str">
        <f t="shared" si="989"/>
        <v>646.7</v>
      </c>
      <c r="BG785" s="11" t="str">
        <f t="shared" si="990"/>
        <v>825.8</v>
      </c>
      <c r="BH785" s="11" t="s">
        <v>22</v>
      </c>
      <c r="BI785" s="25" t="s">
        <v>22</v>
      </c>
      <c r="CD785" s="155"/>
      <c r="CE785" s="21"/>
      <c r="CF785" s="11" t="s">
        <v>1368</v>
      </c>
      <c r="CG785" s="11">
        <v>6</v>
      </c>
      <c r="CH785" s="162"/>
      <c r="CM785" s="21"/>
      <c r="CN785" s="21"/>
      <c r="CO785" s="21"/>
      <c r="CV785" s="25"/>
      <c r="CZ785" s="25"/>
    </row>
    <row r="786" spans="1:105" s="11" customFormat="1">
      <c r="A786" s="11" t="s">
        <v>3084</v>
      </c>
      <c r="K786" s="13"/>
      <c r="L786" s="25"/>
      <c r="N786" s="125"/>
      <c r="Z786" s="25"/>
      <c r="AE786" s="25"/>
      <c r="AI786" s="25"/>
      <c r="AJ786" s="11" t="s">
        <v>60</v>
      </c>
      <c r="AK786" s="11" t="s">
        <v>22</v>
      </c>
      <c r="AL786" s="11" t="s">
        <v>22</v>
      </c>
      <c r="AM786" s="11" t="s">
        <v>26</v>
      </c>
      <c r="AN786" s="11" t="s">
        <v>22</v>
      </c>
      <c r="AO786" s="11" t="s">
        <v>22</v>
      </c>
      <c r="AP786" s="11" t="s">
        <v>22</v>
      </c>
      <c r="AQ786" s="11" t="s">
        <v>23</v>
      </c>
      <c r="AR786" s="11" t="s">
        <v>23</v>
      </c>
      <c r="AS786" s="11" t="s">
        <v>22</v>
      </c>
      <c r="AT786" s="11" t="s">
        <v>22</v>
      </c>
      <c r="AU786" s="84" t="s">
        <v>22</v>
      </c>
      <c r="AV786" s="11" t="s">
        <v>22</v>
      </c>
      <c r="AW786" s="11" t="s">
        <v>22</v>
      </c>
      <c r="AX786" s="11" t="s">
        <v>22</v>
      </c>
      <c r="AY786" s="11" t="s">
        <v>22</v>
      </c>
      <c r="AZ786" s="11" t="s">
        <v>22</v>
      </c>
      <c r="BA786" s="11" t="s">
        <v>22</v>
      </c>
      <c r="BB786" s="11" t="s">
        <v>22</v>
      </c>
      <c r="BC786" s="11" t="s">
        <v>22</v>
      </c>
      <c r="BD786" s="11" t="s">
        <v>22</v>
      </c>
      <c r="BE786" s="11" t="s">
        <v>22</v>
      </c>
      <c r="BF786" s="11" t="s">
        <v>22</v>
      </c>
      <c r="BG786" s="11" t="s">
        <v>22</v>
      </c>
      <c r="BH786" s="11" t="s">
        <v>22</v>
      </c>
      <c r="BI786" s="25" t="s">
        <v>22</v>
      </c>
      <c r="CD786" s="155"/>
      <c r="CF786" s="11" t="s">
        <v>1369</v>
      </c>
      <c r="CG786" s="11">
        <v>2</v>
      </c>
      <c r="CH786" s="162"/>
      <c r="CM786" s="21"/>
      <c r="CN786" s="21"/>
      <c r="CO786" s="21"/>
      <c r="CV786" s="25"/>
      <c r="CZ786" s="25"/>
    </row>
    <row r="787" spans="1:105" s="11" customFormat="1">
      <c r="A787" s="11" t="s">
        <v>3084</v>
      </c>
      <c r="K787" s="13"/>
      <c r="L787" s="25"/>
      <c r="N787" s="125"/>
      <c r="Z787" s="25"/>
      <c r="AE787" s="25"/>
      <c r="AI787" s="25"/>
      <c r="AO787" s="17"/>
      <c r="AP787" s="17"/>
      <c r="AU787" s="84"/>
      <c r="AV787" s="28"/>
      <c r="BI787" s="25"/>
      <c r="CD787" s="155"/>
      <c r="CE787" s="21"/>
      <c r="CF787" s="11" t="s">
        <v>1370</v>
      </c>
      <c r="CG787" s="11">
        <v>1</v>
      </c>
      <c r="CH787" s="162"/>
      <c r="CM787" s="21"/>
      <c r="CN787" s="21"/>
      <c r="CO787" s="21"/>
      <c r="CV787" s="25"/>
      <c r="CZ787" s="25"/>
    </row>
    <row r="788" spans="1:105" s="44" customFormat="1">
      <c r="L788" s="45"/>
      <c r="N788" s="127"/>
      <c r="Z788" s="64"/>
      <c r="AE788" s="45"/>
      <c r="AI788" s="45"/>
      <c r="AU788" s="85"/>
      <c r="BI788" s="45"/>
      <c r="CD788" s="157"/>
      <c r="CH788" s="157"/>
      <c r="CV788" s="45"/>
      <c r="CZ788" s="45"/>
    </row>
    <row r="789" spans="1:105" s="112" customFormat="1" ht="16" customHeight="1">
      <c r="A789" s="109" t="s">
        <v>1901</v>
      </c>
      <c r="B789" s="109" t="s">
        <v>614</v>
      </c>
      <c r="C789" s="109" t="s">
        <v>1676</v>
      </c>
      <c r="D789" s="109" t="s">
        <v>1911</v>
      </c>
      <c r="E789" s="112" t="s">
        <v>1263</v>
      </c>
      <c r="F789" s="112" t="s">
        <v>2311</v>
      </c>
      <c r="G789" s="112" t="s">
        <v>1903</v>
      </c>
      <c r="H789" s="166" t="s">
        <v>1904</v>
      </c>
      <c r="I789" s="116" t="s">
        <v>1902</v>
      </c>
      <c r="J789" s="114" t="s">
        <v>1905</v>
      </c>
      <c r="K789" s="112" t="s">
        <v>1906</v>
      </c>
      <c r="L789" s="115">
        <v>44229</v>
      </c>
      <c r="M789" s="109" t="s">
        <v>1379</v>
      </c>
      <c r="N789" s="130">
        <v>44446</v>
      </c>
      <c r="O789" s="112" t="s">
        <v>24</v>
      </c>
      <c r="P789" s="112" t="s">
        <v>24</v>
      </c>
      <c r="Q789" s="112" t="s">
        <v>236</v>
      </c>
      <c r="R789" s="112" t="s">
        <v>615</v>
      </c>
      <c r="S789" s="112" t="s">
        <v>1907</v>
      </c>
      <c r="T789" s="112" t="s">
        <v>23</v>
      </c>
      <c r="U789" s="112" t="s">
        <v>23</v>
      </c>
      <c r="V789" s="167" t="s">
        <v>1923</v>
      </c>
      <c r="W789" s="112" t="s">
        <v>24</v>
      </c>
      <c r="X789" s="112" t="s">
        <v>104</v>
      </c>
      <c r="Y789" s="112" t="s">
        <v>1908</v>
      </c>
      <c r="Z789" s="113" t="s">
        <v>1909</v>
      </c>
      <c r="AA789" s="109" t="s">
        <v>1910</v>
      </c>
      <c r="AB789" s="109" t="s">
        <v>1912</v>
      </c>
      <c r="AC789" s="109" t="s">
        <v>127</v>
      </c>
      <c r="AD789" s="112" t="s">
        <v>3126</v>
      </c>
      <c r="AE789" s="184" t="s">
        <v>3127</v>
      </c>
      <c r="AF789" s="112" t="s">
        <v>1913</v>
      </c>
      <c r="AG789" s="112" t="s">
        <v>1276</v>
      </c>
      <c r="AH789" s="112" t="s">
        <v>1276</v>
      </c>
      <c r="AI789" s="185" t="s">
        <v>22</v>
      </c>
      <c r="AJ789" s="112" t="s">
        <v>27</v>
      </c>
      <c r="AK789" s="112" t="s">
        <v>105</v>
      </c>
      <c r="AL789" s="112">
        <v>1</v>
      </c>
      <c r="AM789" s="109" t="s">
        <v>426</v>
      </c>
      <c r="AN789" s="109" t="s">
        <v>44</v>
      </c>
      <c r="AO789" s="170" t="s">
        <v>78</v>
      </c>
      <c r="AP789" s="170" t="s">
        <v>948</v>
      </c>
      <c r="AQ789" s="109" t="s">
        <v>23</v>
      </c>
      <c r="AR789" s="109" t="s">
        <v>23</v>
      </c>
      <c r="AS789" s="109" t="s">
        <v>1914</v>
      </c>
      <c r="AT789" s="170" t="s">
        <v>62</v>
      </c>
      <c r="AU789" s="86" t="s">
        <v>1916</v>
      </c>
      <c r="AV789" s="109" t="str">
        <f t="shared" ref="AV789:AV792" si="996">MID(LEFT(AU789,FIND(" (",AU789)-1),FIND("/",AU789)+1,LEN(AU789))</f>
        <v>114</v>
      </c>
      <c r="AW789" s="188" t="str">
        <f t="shared" ref="AW789:AW792" si="997">MID(LEFT(AU789,FIND("%",AU789)-1),FIND("(",AU789)+1,LEN(AU789))</f>
        <v>15</v>
      </c>
      <c r="AX789" s="109" t="s">
        <v>22</v>
      </c>
      <c r="AY789" s="112" t="s">
        <v>22</v>
      </c>
      <c r="AZ789" s="112" t="s">
        <v>22</v>
      </c>
      <c r="BA789" s="112" t="s">
        <v>22</v>
      </c>
      <c r="BB789" s="112" t="s">
        <v>22</v>
      </c>
      <c r="BC789" s="109">
        <v>114</v>
      </c>
      <c r="BD789" s="58" t="s">
        <v>1917</v>
      </c>
      <c r="BE789" s="109" t="str">
        <f t="shared" ref="BE789:BE790" si="998">LEFT(BD789,FIND(" ", BD789)-1)</f>
        <v>30.55</v>
      </c>
      <c r="BF789" s="109" t="str">
        <f t="shared" ref="BF789:BF790" si="999">MID(LEFT(BD789,FIND("–",BD789)-1),FIND("(",BD789)+1,LEN(BD789))</f>
        <v>20.18</v>
      </c>
      <c r="BG789" s="109" t="str">
        <f t="shared" ref="BG789:BG790" si="1000">MID(LEFT(BD789,FIND(")",BD789)-1),FIND("–",BD789)+1,LEN(BD789))</f>
        <v>46.26</v>
      </c>
      <c r="BH789" s="109" t="s">
        <v>22</v>
      </c>
      <c r="BI789" s="25" t="s">
        <v>2791</v>
      </c>
      <c r="BJ789" s="112" t="s">
        <v>26</v>
      </c>
      <c r="BK789" s="112" t="s">
        <v>22</v>
      </c>
      <c r="BL789" s="112" t="s">
        <v>22</v>
      </c>
      <c r="BM789" s="112" t="s">
        <v>22</v>
      </c>
      <c r="BN789" s="112" t="s">
        <v>22</v>
      </c>
      <c r="BO789" s="112" t="s">
        <v>22</v>
      </c>
      <c r="BP789" s="112" t="s">
        <v>22</v>
      </c>
      <c r="BQ789" s="112" t="s">
        <v>22</v>
      </c>
      <c r="BR789" s="112" t="s">
        <v>22</v>
      </c>
      <c r="BS789" s="112" t="s">
        <v>22</v>
      </c>
      <c r="BT789" s="112" t="s">
        <v>22</v>
      </c>
      <c r="BU789" s="112" t="s">
        <v>22</v>
      </c>
      <c r="BV789" s="112" t="s">
        <v>22</v>
      </c>
      <c r="BW789" s="112" t="s">
        <v>22</v>
      </c>
      <c r="BX789" s="112" t="s">
        <v>22</v>
      </c>
      <c r="BY789" s="112" t="s">
        <v>22</v>
      </c>
      <c r="BZ789" s="112" t="s">
        <v>22</v>
      </c>
      <c r="CA789" s="112" t="s">
        <v>22</v>
      </c>
      <c r="CB789" s="112" t="s">
        <v>22</v>
      </c>
      <c r="CC789" s="112" t="s">
        <v>22</v>
      </c>
      <c r="CD789" s="174" t="s">
        <v>1332</v>
      </c>
      <c r="CE789" s="112" t="s">
        <v>1924</v>
      </c>
      <c r="CF789" s="112" t="s">
        <v>1925</v>
      </c>
      <c r="CG789" s="112">
        <v>11</v>
      </c>
      <c r="CH789" s="155" t="s">
        <v>1287</v>
      </c>
      <c r="CI789" s="190" t="s">
        <v>1967</v>
      </c>
      <c r="CJ789" s="112">
        <v>1</v>
      </c>
      <c r="CK789" s="112" t="s">
        <v>1966</v>
      </c>
      <c r="CL789" s="94" t="s">
        <v>1430</v>
      </c>
      <c r="CM789" s="94" t="s">
        <v>1363</v>
      </c>
      <c r="CN789" s="94" t="s">
        <v>1363</v>
      </c>
      <c r="CO789" s="167">
        <f>14964+4902</f>
        <v>19866</v>
      </c>
      <c r="CP789" s="112">
        <v>78</v>
      </c>
      <c r="CQ789" s="112" t="s">
        <v>1941</v>
      </c>
      <c r="CR789" s="112" t="s">
        <v>1943</v>
      </c>
      <c r="CS789" s="112" t="s">
        <v>1942</v>
      </c>
      <c r="CT789" s="102" t="str">
        <f t="shared" ref="CT789:CT795" si="1001">LEFT(CS789,FIND(" ", CS789)-1)</f>
        <v>91.6</v>
      </c>
      <c r="CU789" s="102" t="str">
        <f t="shared" ref="CU789" si="1002">MID(LEFT(CS789,FIND("–",CS789)-1),FIND("(",CS789)+1,LEN(CS789))</f>
        <v>85.6</v>
      </c>
      <c r="CV789" s="153" t="str">
        <f t="shared" ref="CV789:CV795" si="1003">MID(LEFT(CS789,FIND(")",CS789)-1),FIND("–",CS789)+1,LEN(CS789))</f>
        <v>95.2</v>
      </c>
      <c r="CW789" s="112" t="s">
        <v>1963</v>
      </c>
      <c r="CX789" s="94" t="s">
        <v>1964</v>
      </c>
      <c r="CY789" s="112" t="s">
        <v>1357</v>
      </c>
      <c r="CZ789" s="113" t="s">
        <v>1261</v>
      </c>
      <c r="DA789" s="112" t="s">
        <v>68</v>
      </c>
    </row>
    <row r="790" spans="1:105" s="109" customFormat="1" ht="16" customHeight="1">
      <c r="A790" s="109" t="s">
        <v>1901</v>
      </c>
      <c r="H790" s="166"/>
      <c r="K790" s="171"/>
      <c r="L790" s="110"/>
      <c r="N790" s="131"/>
      <c r="Z790" s="110"/>
      <c r="AE790" s="169"/>
      <c r="AI790" s="110"/>
      <c r="AJ790" s="160" t="s">
        <v>27</v>
      </c>
      <c r="AK790" s="109" t="s">
        <v>20</v>
      </c>
      <c r="AL790" s="109">
        <v>2</v>
      </c>
      <c r="AM790" s="109" t="s">
        <v>426</v>
      </c>
      <c r="AN790" s="109" t="s">
        <v>44</v>
      </c>
      <c r="AO790" s="170" t="s">
        <v>78</v>
      </c>
      <c r="AP790" s="170" t="s">
        <v>948</v>
      </c>
      <c r="AQ790" s="109" t="s">
        <v>23</v>
      </c>
      <c r="AR790" s="109" t="s">
        <v>23</v>
      </c>
      <c r="AS790" s="109" t="s">
        <v>1914</v>
      </c>
      <c r="AT790" s="170" t="s">
        <v>62</v>
      </c>
      <c r="AU790" s="86" t="s">
        <v>1915</v>
      </c>
      <c r="AV790" s="109" t="str">
        <f t="shared" ref="AV790" si="1004">MID(LEFT(AU790,FIND(" (",AU790)-1),FIND("/",AU790)+1,LEN(AU790))</f>
        <v>342</v>
      </c>
      <c r="AW790" s="188" t="str">
        <f t="shared" ref="AW790" si="1005">MID(LEFT(AU790,FIND("%",AU790)-1),FIND("(",AU790)+1,LEN(AU790))</f>
        <v>98</v>
      </c>
      <c r="AX790" s="109" t="s">
        <v>22</v>
      </c>
      <c r="AY790" s="109" t="s">
        <v>22</v>
      </c>
      <c r="AZ790" s="109" t="s">
        <v>22</v>
      </c>
      <c r="BA790" s="109" t="s">
        <v>22</v>
      </c>
      <c r="BB790" s="109" t="s">
        <v>22</v>
      </c>
      <c r="BC790" s="109">
        <v>342</v>
      </c>
      <c r="BD790" s="58" t="s">
        <v>1918</v>
      </c>
      <c r="BE790" s="109" t="str">
        <f t="shared" si="998"/>
        <v>8,996</v>
      </c>
      <c r="BF790" s="109" t="str">
        <f t="shared" si="999"/>
        <v>7,610</v>
      </c>
      <c r="BG790" s="109" t="str">
        <f t="shared" si="1000"/>
        <v>10,635</v>
      </c>
      <c r="BH790" s="109" t="s">
        <v>22</v>
      </c>
      <c r="BI790" s="110" t="s">
        <v>22</v>
      </c>
      <c r="CD790" s="160" t="s">
        <v>1334</v>
      </c>
      <c r="CE790" s="109" t="s">
        <v>1930</v>
      </c>
      <c r="CF790" s="109" t="s">
        <v>1926</v>
      </c>
      <c r="CG790" s="109">
        <v>26</v>
      </c>
      <c r="CH790" s="155" t="s">
        <v>1287</v>
      </c>
      <c r="CJ790" s="109">
        <v>2</v>
      </c>
      <c r="CL790" s="11" t="s">
        <v>1936</v>
      </c>
      <c r="CM790" s="11" t="s">
        <v>1363</v>
      </c>
      <c r="CN790" s="11" t="s">
        <v>1432</v>
      </c>
      <c r="CO790" s="186">
        <f>1596+521</f>
        <v>2117</v>
      </c>
      <c r="CP790" s="109">
        <v>5</v>
      </c>
      <c r="CQ790" s="109" t="s">
        <v>1949</v>
      </c>
      <c r="CR790" s="109" t="s">
        <v>1948</v>
      </c>
      <c r="CS790" s="109" t="s">
        <v>1954</v>
      </c>
      <c r="CT790" s="58" t="str">
        <f t="shared" si="1001"/>
        <v>91.9</v>
      </c>
      <c r="CU790" s="58" t="str">
        <f t="shared" ref="CU790:CU795" si="1006">MID(LEFT(CS790,FIND("–",CS790)-1),FIND("(",CS790)+1,LEN(CS790))</f>
        <v>51.2</v>
      </c>
      <c r="CV790" s="152" t="str">
        <f>MID(LEFT(CS790,FIND(")",CS790)-1),FIND("–",CS790)+1,LEN(CS790))</f>
        <v>99.3</v>
      </c>
      <c r="CW790" s="109" t="s">
        <v>1965</v>
      </c>
      <c r="CX790" s="151" t="s">
        <v>1968</v>
      </c>
      <c r="CZ790" s="110"/>
    </row>
    <row r="791" spans="1:105" s="109" customFormat="1" ht="16" customHeight="1">
      <c r="A791" s="109" t="s">
        <v>1901</v>
      </c>
      <c r="H791" s="166"/>
      <c r="K791" s="171"/>
      <c r="L791" s="110"/>
      <c r="N791" s="131"/>
      <c r="Z791" s="110"/>
      <c r="AE791" s="169"/>
      <c r="AI791" s="110"/>
      <c r="AJ791" s="160" t="s">
        <v>27</v>
      </c>
      <c r="AK791" s="109" t="s">
        <v>105</v>
      </c>
      <c r="AL791" s="109">
        <v>1</v>
      </c>
      <c r="AM791" s="170" t="s">
        <v>344</v>
      </c>
      <c r="AN791" s="109" t="s">
        <v>1922</v>
      </c>
      <c r="AO791" s="170" t="s">
        <v>78</v>
      </c>
      <c r="AP791" s="170" t="s">
        <v>948</v>
      </c>
      <c r="AQ791" s="109" t="s">
        <v>23</v>
      </c>
      <c r="AR791" s="109" t="s">
        <v>23</v>
      </c>
      <c r="AS791" s="109" t="s">
        <v>1914</v>
      </c>
      <c r="AT791" s="170" t="s">
        <v>62</v>
      </c>
      <c r="AU791" s="86" t="s">
        <v>1919</v>
      </c>
      <c r="AV791" s="109" t="str">
        <f t="shared" si="996"/>
        <v>28</v>
      </c>
      <c r="AW791" s="188" t="str">
        <f t="shared" si="997"/>
        <v>7</v>
      </c>
      <c r="AX791" s="109" t="s">
        <v>22</v>
      </c>
      <c r="AY791" s="109" t="s">
        <v>22</v>
      </c>
      <c r="AZ791" s="109" t="s">
        <v>22</v>
      </c>
      <c r="BA791" s="109" t="s">
        <v>22</v>
      </c>
      <c r="BB791" s="109" t="s">
        <v>22</v>
      </c>
      <c r="BC791" s="109">
        <v>28</v>
      </c>
      <c r="BD791" s="58" t="s">
        <v>1971</v>
      </c>
      <c r="BE791" s="109" t="str">
        <f>LEFT(BD791,FIND(" ", BD791)-1)</f>
        <v>1.6</v>
      </c>
      <c r="BF791" s="109" t="str">
        <f>MID(LEFT(BD791,FIND("–",BD791)-1),FIND("(",BD791)+1,LEN(BD791))</f>
        <v>1.1</v>
      </c>
      <c r="BG791" s="109" t="str">
        <f>MID(LEFT(BD791,FIND(")",BD791)-1),FIND("–",BD791)+1,LEN(BD791))</f>
        <v>2.2</v>
      </c>
      <c r="BH791" s="109" t="s">
        <v>22</v>
      </c>
      <c r="BI791" s="110" t="s">
        <v>22</v>
      </c>
      <c r="CD791" s="160" t="s">
        <v>1277</v>
      </c>
      <c r="CE791" s="109" t="s">
        <v>1931</v>
      </c>
      <c r="CF791" s="109" t="s">
        <v>1927</v>
      </c>
      <c r="CG791" s="109">
        <v>29</v>
      </c>
      <c r="CH791" s="155" t="s">
        <v>1287</v>
      </c>
      <c r="CJ791" s="109">
        <v>3</v>
      </c>
      <c r="CL791" s="11" t="s">
        <v>1937</v>
      </c>
      <c r="CM791" s="11" t="s">
        <v>1363</v>
      </c>
      <c r="CN791" s="11" t="s">
        <v>1432</v>
      </c>
      <c r="CO791" s="186">
        <f>3848+1259</f>
        <v>5107</v>
      </c>
      <c r="CP791" s="109">
        <v>17</v>
      </c>
      <c r="CQ791" s="109" t="s">
        <v>1950</v>
      </c>
      <c r="CR791" s="109" t="s">
        <v>1944</v>
      </c>
      <c r="CS791" s="109" t="s">
        <v>1958</v>
      </c>
      <c r="CT791" s="58" t="str">
        <f t="shared" si="1001"/>
        <v>90.0</v>
      </c>
      <c r="CU791" s="58" t="str">
        <f t="shared" si="1006"/>
        <v>71.1</v>
      </c>
      <c r="CV791" s="152" t="str">
        <f>MID(LEFT(CS791,FIND(")",CS791)-1),FIND("–",CS791)+1,LEN(CS791))</f>
        <v>96.5</v>
      </c>
      <c r="CX791" s="151" t="s">
        <v>1969</v>
      </c>
      <c r="CZ791" s="110"/>
    </row>
    <row r="792" spans="1:105" s="109" customFormat="1">
      <c r="A792" s="109" t="s">
        <v>1901</v>
      </c>
      <c r="H792" s="166"/>
      <c r="K792" s="171"/>
      <c r="L792" s="110"/>
      <c r="N792" s="131"/>
      <c r="Z792" s="110"/>
      <c r="AE792" s="110"/>
      <c r="AI792" s="110"/>
      <c r="AJ792" s="109" t="s">
        <v>27</v>
      </c>
      <c r="AK792" s="109" t="s">
        <v>20</v>
      </c>
      <c r="AL792" s="109">
        <v>2</v>
      </c>
      <c r="AM792" s="170" t="s">
        <v>344</v>
      </c>
      <c r="AN792" s="109" t="s">
        <v>1922</v>
      </c>
      <c r="AO792" s="170" t="s">
        <v>78</v>
      </c>
      <c r="AP792" s="170" t="s">
        <v>948</v>
      </c>
      <c r="AQ792" s="109" t="s">
        <v>23</v>
      </c>
      <c r="AR792" s="109" t="s">
        <v>23</v>
      </c>
      <c r="AS792" s="109" t="s">
        <v>1914</v>
      </c>
      <c r="AT792" s="170" t="s">
        <v>62</v>
      </c>
      <c r="AU792" s="86" t="s">
        <v>1920</v>
      </c>
      <c r="AV792" s="109" t="str">
        <f t="shared" si="996"/>
        <v>72</v>
      </c>
      <c r="AW792" s="188" t="str">
        <f t="shared" si="997"/>
        <v>96</v>
      </c>
      <c r="AX792" s="109" t="s">
        <v>22</v>
      </c>
      <c r="AY792" s="109" t="s">
        <v>22</v>
      </c>
      <c r="AZ792" s="109" t="s">
        <v>22</v>
      </c>
      <c r="BA792" s="109" t="s">
        <v>22</v>
      </c>
      <c r="BB792" s="109" t="s">
        <v>22</v>
      </c>
      <c r="BC792" s="109">
        <v>72</v>
      </c>
      <c r="BD792" s="58" t="s">
        <v>1970</v>
      </c>
      <c r="BE792" s="109" t="str">
        <f>LEFT(BD792,FIND(" ", BD792)-1)</f>
        <v>44.5</v>
      </c>
      <c r="BF792" s="109" t="str">
        <f>MID(LEFT(BD792,FIND("–",BD792)-1),FIND("(",BD792)+1,LEN(BD792))</f>
        <v>31.8</v>
      </c>
      <c r="BG792" s="109" t="str">
        <f>MID(LEFT(BD792,FIND(")",BD792)-1),FIND("–",BD792)+1,LEN(BD792))</f>
        <v>62.2</v>
      </c>
      <c r="BH792" s="109" t="s">
        <v>22</v>
      </c>
      <c r="BI792" s="110" t="s">
        <v>22</v>
      </c>
      <c r="CD792" s="160" t="s">
        <v>1932</v>
      </c>
      <c r="CE792" s="109" t="s">
        <v>1933</v>
      </c>
      <c r="CF792" s="109" t="s">
        <v>1928</v>
      </c>
      <c r="CG792" s="109">
        <v>23</v>
      </c>
      <c r="CH792" s="155" t="s">
        <v>1287</v>
      </c>
      <c r="CJ792" s="109">
        <v>4</v>
      </c>
      <c r="CL792" s="11" t="s">
        <v>1938</v>
      </c>
      <c r="CM792" s="11" t="s">
        <v>1363</v>
      </c>
      <c r="CN792" s="11" t="s">
        <v>1432</v>
      </c>
      <c r="CO792" s="186">
        <f>3510+1146</f>
        <v>4656</v>
      </c>
      <c r="CP792" s="109">
        <v>19</v>
      </c>
      <c r="CQ792" s="109" t="s">
        <v>1951</v>
      </c>
      <c r="CR792" s="109" t="s">
        <v>1945</v>
      </c>
      <c r="CS792" s="109" t="s">
        <v>1955</v>
      </c>
      <c r="CT792" s="58" t="str">
        <f t="shared" si="1001"/>
        <v>91.3</v>
      </c>
      <c r="CU792" s="58" t="str">
        <f t="shared" si="1006"/>
        <v>73.7</v>
      </c>
      <c r="CV792" s="152" t="str">
        <f>MID(LEFT(CS792,FIND(")",CS792)-1),FIND("–",CS792)+1,LEN(CS792))</f>
        <v>96.9</v>
      </c>
      <c r="CX792" s="109" t="s">
        <v>1972</v>
      </c>
      <c r="CZ792" s="110"/>
    </row>
    <row r="793" spans="1:105" s="109" customFormat="1">
      <c r="A793" s="109" t="s">
        <v>1901</v>
      </c>
      <c r="K793" s="171"/>
      <c r="L793" s="110"/>
      <c r="N793" s="131"/>
      <c r="Z793" s="110"/>
      <c r="AE793" s="169"/>
      <c r="AI793" s="110"/>
      <c r="AJ793" s="109" t="s">
        <v>60</v>
      </c>
      <c r="AK793" s="109" t="s">
        <v>105</v>
      </c>
      <c r="AL793" s="109">
        <v>1</v>
      </c>
      <c r="AM793" s="109" t="s">
        <v>1974</v>
      </c>
      <c r="AN793" s="109" t="s">
        <v>1973</v>
      </c>
      <c r="AO793" s="109" t="s">
        <v>1921</v>
      </c>
      <c r="AP793" s="109" t="s">
        <v>1921</v>
      </c>
      <c r="AQ793" s="109" t="s">
        <v>23</v>
      </c>
      <c r="AR793" s="109" t="s">
        <v>23</v>
      </c>
      <c r="AS793" s="109" t="s">
        <v>1914</v>
      </c>
      <c r="AT793" s="109" t="s">
        <v>22</v>
      </c>
      <c r="AU793" s="109" t="s">
        <v>22</v>
      </c>
      <c r="AV793" s="109" t="s">
        <v>22</v>
      </c>
      <c r="AW793" s="109" t="s">
        <v>22</v>
      </c>
      <c r="AX793" s="109">
        <v>14</v>
      </c>
      <c r="AY793" s="58" t="s">
        <v>1977</v>
      </c>
      <c r="AZ793" s="109" t="str">
        <f>LEFT(AY793,FIND(" ", AY793)-1)</f>
        <v>0.55</v>
      </c>
      <c r="BA793" s="109" t="str">
        <f>MID(LEFT(AY793,FIND("–",AY793)-1),FIND("(",AY793)+1,LEN(AY793))</f>
        <v>0.19</v>
      </c>
      <c r="BB793" s="109" t="str">
        <f>MID(LEFT(AY793,FIND(")",AY793)-1),FIND("–",AY793)+1,LEN(AY793))</f>
        <v>0.67</v>
      </c>
      <c r="BC793" s="109">
        <v>14</v>
      </c>
      <c r="BD793" s="58" t="s">
        <v>1976</v>
      </c>
      <c r="BE793" s="109" t="str">
        <f>LEFT(BD793,FIND(" ", BD793)-1)</f>
        <v>0.41</v>
      </c>
      <c r="BF793" s="109" t="str">
        <f>MID(LEFT(BD793,FIND("–",BD793)-1),FIND("(",BD793)+1,LEN(BD793))</f>
        <v>0.12</v>
      </c>
      <c r="BG793" s="109" t="str">
        <f>MID(LEFT(BD793,FIND(")",BD793)-1),FIND("–",BD793)+1,LEN(BD793))</f>
        <v>0.86</v>
      </c>
      <c r="BH793" s="109">
        <v>100</v>
      </c>
      <c r="BI793" s="110" t="s">
        <v>22</v>
      </c>
      <c r="CD793" s="160" t="s">
        <v>1934</v>
      </c>
      <c r="CE793" s="186" t="s">
        <v>1935</v>
      </c>
      <c r="CF793" s="109" t="s">
        <v>1929</v>
      </c>
      <c r="CG793" s="109">
        <v>11</v>
      </c>
      <c r="CH793" s="155" t="s">
        <v>1287</v>
      </c>
      <c r="CI793" s="189"/>
      <c r="CJ793" s="109">
        <v>5</v>
      </c>
      <c r="CL793" s="11" t="s">
        <v>1939</v>
      </c>
      <c r="CM793" s="11" t="s">
        <v>1363</v>
      </c>
      <c r="CN793" s="11" t="s">
        <v>1432</v>
      </c>
      <c r="CO793" s="186">
        <f>1611+533</f>
        <v>2144</v>
      </c>
      <c r="CP793" s="186">
        <v>27</v>
      </c>
      <c r="CQ793" s="186" t="s">
        <v>1952</v>
      </c>
      <c r="CR793" s="186" t="s">
        <v>1946</v>
      </c>
      <c r="CS793" s="109" t="s">
        <v>1956</v>
      </c>
      <c r="CT793" s="58" t="str">
        <f t="shared" si="1001"/>
        <v>92.7</v>
      </c>
      <c r="CU793" s="58" t="str">
        <f t="shared" si="1006"/>
        <v>81.1</v>
      </c>
      <c r="CV793" s="152" t="str">
        <f>MID(LEFT(CS793,FIND(")",CS793)-1),FIND("–",CS793)+1,LEN(CS793))</f>
        <v>97.0</v>
      </c>
      <c r="CZ793" s="110"/>
    </row>
    <row r="794" spans="1:105" s="109" customFormat="1">
      <c r="A794" s="109" t="s">
        <v>1901</v>
      </c>
      <c r="K794" s="171"/>
      <c r="L794" s="110"/>
      <c r="N794" s="131"/>
      <c r="Z794" s="110"/>
      <c r="AE794" s="169"/>
      <c r="AI794" s="110"/>
      <c r="AJ794" s="109" t="s">
        <v>60</v>
      </c>
      <c r="AK794" s="109" t="s">
        <v>20</v>
      </c>
      <c r="AL794" s="109">
        <v>2</v>
      </c>
      <c r="AM794" s="109" t="s">
        <v>1974</v>
      </c>
      <c r="AN794" s="109" t="s">
        <v>1973</v>
      </c>
      <c r="AO794" s="109" t="s">
        <v>1921</v>
      </c>
      <c r="AP794" s="109" t="s">
        <v>1921</v>
      </c>
      <c r="AQ794" s="109" t="s">
        <v>23</v>
      </c>
      <c r="AR794" s="109" t="s">
        <v>23</v>
      </c>
      <c r="AS794" s="109" t="s">
        <v>1914</v>
      </c>
      <c r="AT794" s="109" t="s">
        <v>22</v>
      </c>
      <c r="AU794" s="109" t="s">
        <v>22</v>
      </c>
      <c r="AV794" s="109" t="s">
        <v>22</v>
      </c>
      <c r="AW794" s="109" t="s">
        <v>22</v>
      </c>
      <c r="AX794" s="109">
        <v>44</v>
      </c>
      <c r="AY794" s="58" t="s">
        <v>1978</v>
      </c>
      <c r="AZ794" s="109" t="str">
        <f>LEFT(AY794,FIND(" ", AY794)-1)</f>
        <v>0.44</v>
      </c>
      <c r="BA794" s="109" t="str">
        <f>MID(LEFT(AY794,FIND("–",AY794)-1),FIND("(",AY794)+1,LEN(AY794))</f>
        <v>0.25</v>
      </c>
      <c r="BB794" s="109" t="str">
        <f>MID(LEFT(AY794,FIND(")",AY794)-1),FIND("–",AY794)+1,LEN(AY794))</f>
        <v>0.65</v>
      </c>
      <c r="BC794" s="109">
        <v>44</v>
      </c>
      <c r="BD794" s="58" t="s">
        <v>1975</v>
      </c>
      <c r="BE794" s="109" t="str">
        <f>LEFT(BD794,FIND(" ", BD794)-1)</f>
        <v>32.77</v>
      </c>
      <c r="BF794" s="109" t="str">
        <f>MID(LEFT(BD794,FIND("–",BD794)-1),FIND("(",BD794)+1,LEN(BD794))</f>
        <v>13.94</v>
      </c>
      <c r="BG794" s="109" t="str">
        <f>MID(LEFT(BD794,FIND(")",BD794)-1),FIND("–",BD794)+1,LEN(BD794))</f>
        <v>50.76</v>
      </c>
      <c r="BH794" s="109">
        <v>100</v>
      </c>
      <c r="BI794" s="110" t="s">
        <v>22</v>
      </c>
      <c r="CD794" s="160"/>
      <c r="CF794" s="109" t="s">
        <v>1366</v>
      </c>
      <c r="CG794" s="109">
        <v>99</v>
      </c>
      <c r="CH794" s="155" t="s">
        <v>1287</v>
      </c>
      <c r="CI794" s="186"/>
      <c r="CJ794" s="109">
        <v>6</v>
      </c>
      <c r="CL794" s="11" t="s">
        <v>1940</v>
      </c>
      <c r="CM794" s="11" t="s">
        <v>1363</v>
      </c>
      <c r="CN794" s="11" t="s">
        <v>1432</v>
      </c>
      <c r="CO794" s="186">
        <v>2247</v>
      </c>
      <c r="CP794" s="109">
        <v>10</v>
      </c>
      <c r="CQ794" s="109" t="s">
        <v>1953</v>
      </c>
      <c r="CR794" s="109" t="s">
        <v>1947</v>
      </c>
      <c r="CS794" s="109" t="s">
        <v>1957</v>
      </c>
      <c r="CT794" s="58" t="str">
        <f t="shared" si="1001"/>
        <v>91.8</v>
      </c>
      <c r="CU794" s="58" t="str">
        <f t="shared" si="1006"/>
        <v>67.1</v>
      </c>
      <c r="CV794" s="152" t="str">
        <f>MID(LEFT(CS794,FIND(")",CS794)-1),FIND("–",CS794)+1,LEN(CS794))</f>
        <v>98.3</v>
      </c>
      <c r="CZ794" s="110"/>
    </row>
    <row r="795" spans="1:105" s="109" customFormat="1">
      <c r="A795" s="109" t="s">
        <v>1901</v>
      </c>
      <c r="K795" s="171"/>
      <c r="L795" s="110"/>
      <c r="N795" s="131"/>
      <c r="Z795" s="110"/>
      <c r="AE795" s="169"/>
      <c r="AI795" s="110"/>
      <c r="AO795" s="170"/>
      <c r="AP795" s="170"/>
      <c r="AU795" s="172"/>
      <c r="BI795" s="110"/>
      <c r="CD795" s="160"/>
      <c r="CF795" s="109" t="s">
        <v>1368</v>
      </c>
      <c r="CG795" s="186">
        <v>1</v>
      </c>
      <c r="CH795" s="187" t="s">
        <v>1959</v>
      </c>
      <c r="CI795" s="11" t="s">
        <v>1979</v>
      </c>
      <c r="CJ795" s="109">
        <v>7</v>
      </c>
      <c r="CL795" s="11" t="s">
        <v>1430</v>
      </c>
      <c r="CM795" s="21" t="s">
        <v>1980</v>
      </c>
      <c r="CN795" s="21" t="s">
        <v>1294</v>
      </c>
      <c r="CO795" s="186">
        <f>14964+4902</f>
        <v>19866</v>
      </c>
      <c r="CP795" s="109">
        <v>20</v>
      </c>
      <c r="CQ795" s="109" t="s">
        <v>1960</v>
      </c>
      <c r="CR795" s="109" t="s">
        <v>1961</v>
      </c>
      <c r="CS795" s="109" t="s">
        <v>1962</v>
      </c>
      <c r="CT795" s="58" t="str">
        <f t="shared" si="1001"/>
        <v>100</v>
      </c>
      <c r="CU795" s="58" t="str">
        <f t="shared" si="1006"/>
        <v>94.4</v>
      </c>
      <c r="CV795" s="152" t="str">
        <f t="shared" si="1003"/>
        <v>100.0</v>
      </c>
      <c r="CZ795" s="110"/>
    </row>
    <row r="796" spans="1:105" s="44" customFormat="1">
      <c r="L796" s="45"/>
      <c r="N796" s="127"/>
      <c r="Z796" s="64"/>
      <c r="AE796" s="45"/>
      <c r="AI796" s="45"/>
      <c r="AU796" s="85"/>
      <c r="BI796" s="45"/>
      <c r="CD796" s="157"/>
      <c r="CH796" s="157"/>
      <c r="CV796" s="45"/>
      <c r="CZ796" s="45"/>
    </row>
    <row r="797" spans="1:105" s="94" customFormat="1" ht="16" customHeight="1">
      <c r="A797" s="204" t="s">
        <v>2663</v>
      </c>
      <c r="B797" s="112" t="s">
        <v>1843</v>
      </c>
      <c r="C797" s="112" t="s">
        <v>1676</v>
      </c>
      <c r="D797" s="112" t="s">
        <v>2664</v>
      </c>
      <c r="E797" s="94" t="s">
        <v>1263</v>
      </c>
      <c r="F797" s="112" t="s">
        <v>2311</v>
      </c>
      <c r="G797" s="94" t="s">
        <v>2665</v>
      </c>
      <c r="H797" s="104" t="s">
        <v>2666</v>
      </c>
      <c r="I797" s="204" t="s">
        <v>2668</v>
      </c>
      <c r="J797" s="104" t="s">
        <v>2669</v>
      </c>
      <c r="K797" s="94" t="s">
        <v>2670</v>
      </c>
      <c r="L797" s="96">
        <v>44307</v>
      </c>
      <c r="M797" s="94" t="s">
        <v>1379</v>
      </c>
      <c r="N797" s="126">
        <v>44095</v>
      </c>
      <c r="O797" s="94" t="s">
        <v>24</v>
      </c>
      <c r="P797" s="94" t="s">
        <v>24</v>
      </c>
      <c r="Q797" s="94" t="s">
        <v>236</v>
      </c>
      <c r="R797" s="94" t="s">
        <v>2671</v>
      </c>
      <c r="S797" s="94" t="s">
        <v>2672</v>
      </c>
      <c r="T797" s="94" t="s">
        <v>23</v>
      </c>
      <c r="U797" s="94" t="s">
        <v>2673</v>
      </c>
      <c r="V797" s="121" t="s">
        <v>2727</v>
      </c>
      <c r="W797" s="94" t="s">
        <v>24</v>
      </c>
      <c r="X797" s="94" t="s">
        <v>104</v>
      </c>
      <c r="Y797" s="94" t="s">
        <v>1388</v>
      </c>
      <c r="Z797" s="98" t="s">
        <v>2674</v>
      </c>
      <c r="AA797" s="112" t="s">
        <v>1842</v>
      </c>
      <c r="AB797" s="112" t="s">
        <v>2675</v>
      </c>
      <c r="AC797" s="94" t="s">
        <v>127</v>
      </c>
      <c r="AD797" s="94" t="s">
        <v>3128</v>
      </c>
      <c r="AE797" s="98" t="s">
        <v>3129</v>
      </c>
      <c r="AF797" s="94" t="s">
        <v>2728</v>
      </c>
      <c r="AG797" s="94" t="s">
        <v>2731</v>
      </c>
      <c r="AH797" s="94" t="s">
        <v>2732</v>
      </c>
      <c r="AI797" s="119" t="s">
        <v>22</v>
      </c>
      <c r="AJ797" s="94" t="s">
        <v>27</v>
      </c>
      <c r="AK797" s="94" t="s">
        <v>22</v>
      </c>
      <c r="AL797" s="94" t="s">
        <v>22</v>
      </c>
      <c r="AM797" s="94" t="s">
        <v>26</v>
      </c>
      <c r="AN797" s="94" t="s">
        <v>22</v>
      </c>
      <c r="AO797" s="94" t="s">
        <v>22</v>
      </c>
      <c r="AP797" s="94" t="s">
        <v>22</v>
      </c>
      <c r="AQ797" s="94" t="s">
        <v>23</v>
      </c>
      <c r="AR797" s="94" t="s">
        <v>23</v>
      </c>
      <c r="AS797" s="94" t="s">
        <v>22</v>
      </c>
      <c r="AT797" s="94" t="s">
        <v>22</v>
      </c>
      <c r="AU797" s="106" t="s">
        <v>22</v>
      </c>
      <c r="AV797" s="94" t="s">
        <v>22</v>
      </c>
      <c r="AW797" s="94" t="s">
        <v>22</v>
      </c>
      <c r="AX797" s="94" t="s">
        <v>22</v>
      </c>
      <c r="AY797" s="94" t="s">
        <v>22</v>
      </c>
      <c r="AZ797" s="94" t="s">
        <v>22</v>
      </c>
      <c r="BA797" s="94" t="s">
        <v>22</v>
      </c>
      <c r="BB797" s="94" t="s">
        <v>22</v>
      </c>
      <c r="BC797" s="94" t="s">
        <v>22</v>
      </c>
      <c r="BD797" s="94" t="s">
        <v>22</v>
      </c>
      <c r="BE797" s="94" t="s">
        <v>22</v>
      </c>
      <c r="BF797" s="94" t="s">
        <v>22</v>
      </c>
      <c r="BG797" s="94" t="s">
        <v>22</v>
      </c>
      <c r="BH797" s="94" t="s">
        <v>22</v>
      </c>
      <c r="BI797" s="98" t="s">
        <v>22</v>
      </c>
      <c r="BJ797" s="94" t="s">
        <v>26</v>
      </c>
      <c r="BK797" s="94" t="s">
        <v>22</v>
      </c>
      <c r="BL797" s="94" t="s">
        <v>22</v>
      </c>
      <c r="BM797" s="94" t="s">
        <v>22</v>
      </c>
      <c r="BN797" s="94" t="s">
        <v>22</v>
      </c>
      <c r="BO797" s="94" t="s">
        <v>22</v>
      </c>
      <c r="BP797" s="94" t="s">
        <v>22</v>
      </c>
      <c r="BQ797" s="94" t="s">
        <v>22</v>
      </c>
      <c r="BR797" s="94" t="s">
        <v>22</v>
      </c>
      <c r="BS797" s="94" t="s">
        <v>22</v>
      </c>
      <c r="BT797" s="94" t="s">
        <v>22</v>
      </c>
      <c r="BU797" s="94" t="s">
        <v>22</v>
      </c>
      <c r="BV797" s="94" t="s">
        <v>22</v>
      </c>
      <c r="BW797" s="94" t="s">
        <v>22</v>
      </c>
      <c r="BX797" s="94" t="s">
        <v>22</v>
      </c>
      <c r="BY797" s="94" t="s">
        <v>22</v>
      </c>
      <c r="BZ797" s="94" t="s">
        <v>22</v>
      </c>
      <c r="CA797" s="94" t="s">
        <v>22</v>
      </c>
      <c r="CB797" s="94" t="s">
        <v>22</v>
      </c>
      <c r="CC797" s="94" t="s">
        <v>22</v>
      </c>
      <c r="CD797" s="103" t="s">
        <v>1332</v>
      </c>
      <c r="CE797" s="94" t="s">
        <v>2676</v>
      </c>
      <c r="CF797" s="94" t="s">
        <v>2677</v>
      </c>
      <c r="CG797" s="94">
        <v>66</v>
      </c>
      <c r="CH797" s="103" t="s">
        <v>1287</v>
      </c>
      <c r="CI797" s="94" t="s">
        <v>2695</v>
      </c>
      <c r="CJ797" s="94">
        <v>1</v>
      </c>
      <c r="CK797" s="94" t="s">
        <v>2740</v>
      </c>
      <c r="CL797" s="94" t="s">
        <v>1430</v>
      </c>
      <c r="CM797" s="94" t="s">
        <v>1363</v>
      </c>
      <c r="CN797" s="94" t="s">
        <v>1363</v>
      </c>
      <c r="CO797" s="121">
        <v>39058</v>
      </c>
      <c r="CP797" s="94">
        <f>348+116</f>
        <v>464</v>
      </c>
      <c r="CQ797" s="94" t="s">
        <v>2680</v>
      </c>
      <c r="CR797" s="94" t="s">
        <v>2681</v>
      </c>
      <c r="CS797" s="94" t="s">
        <v>2682</v>
      </c>
      <c r="CT797" s="102" t="str">
        <f>LEFT(CS797,FIND(" ", CS797)-1)</f>
        <v>66.9</v>
      </c>
      <c r="CU797" s="102" t="str">
        <f t="shared" ref="CU797:CU799" si="1007">MID(LEFT(CS797,FIND("–",CS797)-1),FIND("(",CS797)+1,LEN(CS797))</f>
        <v>59.0</v>
      </c>
      <c r="CV797" s="153" t="str">
        <f t="shared" ref="CV797:CV808" si="1008">MID(LEFT(CS797,FIND(")",CS797)-1),FIND("–",CS797)+1,LEN(CS797))</f>
        <v>73.4</v>
      </c>
      <c r="CW797" s="94" t="s">
        <v>2709</v>
      </c>
      <c r="CX797" s="94" t="s">
        <v>2708</v>
      </c>
      <c r="CY797" s="94" t="s">
        <v>2726</v>
      </c>
      <c r="CZ797" s="98" t="s">
        <v>1261</v>
      </c>
      <c r="DA797" s="94" t="s">
        <v>68</v>
      </c>
    </row>
    <row r="798" spans="1:105" s="11" customFormat="1" ht="16" customHeight="1">
      <c r="A798" s="107" t="s">
        <v>2663</v>
      </c>
      <c r="K798" s="13"/>
      <c r="L798" s="25"/>
      <c r="N798" s="125"/>
      <c r="Z798" s="25"/>
      <c r="AE798" s="36"/>
      <c r="AI798" s="25"/>
      <c r="AJ798" s="11" t="s">
        <v>60</v>
      </c>
      <c r="AK798" s="11" t="s">
        <v>22</v>
      </c>
      <c r="AL798" s="11" t="s">
        <v>22</v>
      </c>
      <c r="AM798" s="11" t="s">
        <v>26</v>
      </c>
      <c r="AN798" s="11" t="s">
        <v>22</v>
      </c>
      <c r="AO798" s="11" t="s">
        <v>22</v>
      </c>
      <c r="AP798" s="11" t="s">
        <v>22</v>
      </c>
      <c r="AQ798" s="11" t="s">
        <v>23</v>
      </c>
      <c r="AR798" s="11" t="s">
        <v>23</v>
      </c>
      <c r="AS798" s="11" t="s">
        <v>22</v>
      </c>
      <c r="AT798" s="11" t="s">
        <v>22</v>
      </c>
      <c r="AU798" s="84" t="s">
        <v>22</v>
      </c>
      <c r="AV798" s="11" t="s">
        <v>22</v>
      </c>
      <c r="AW798" s="11" t="s">
        <v>22</v>
      </c>
      <c r="AX798" s="11" t="s">
        <v>22</v>
      </c>
      <c r="AY798" s="11" t="s">
        <v>22</v>
      </c>
      <c r="AZ798" s="11" t="s">
        <v>22</v>
      </c>
      <c r="BA798" s="11" t="s">
        <v>22</v>
      </c>
      <c r="BB798" s="11" t="s">
        <v>22</v>
      </c>
      <c r="BC798" s="11" t="s">
        <v>22</v>
      </c>
      <c r="BD798" s="11" t="s">
        <v>22</v>
      </c>
      <c r="BE798" s="11" t="s">
        <v>22</v>
      </c>
      <c r="BF798" s="11" t="s">
        <v>22</v>
      </c>
      <c r="BG798" s="11" t="s">
        <v>22</v>
      </c>
      <c r="BH798" s="11" t="s">
        <v>22</v>
      </c>
      <c r="BI798" s="25" t="s">
        <v>22</v>
      </c>
      <c r="CD798" s="155" t="s">
        <v>4</v>
      </c>
      <c r="CE798" s="11" t="s">
        <v>2679</v>
      </c>
      <c r="CF798" s="11" t="s">
        <v>2277</v>
      </c>
      <c r="CG798" s="11">
        <v>34</v>
      </c>
      <c r="CH798" s="155" t="s">
        <v>1287</v>
      </c>
      <c r="CJ798" s="11">
        <v>2</v>
      </c>
      <c r="CL798" s="11" t="s">
        <v>2683</v>
      </c>
      <c r="CM798" s="11" t="s">
        <v>1363</v>
      </c>
      <c r="CN798" s="11" t="s">
        <v>1432</v>
      </c>
      <c r="CO798" s="21" t="s">
        <v>960</v>
      </c>
      <c r="CP798" s="11">
        <f>260+95</f>
        <v>355</v>
      </c>
      <c r="CQ798" s="11" t="s">
        <v>2735</v>
      </c>
      <c r="CR798" s="11" t="s">
        <v>2737</v>
      </c>
      <c r="CS798" s="11" t="s">
        <v>2685</v>
      </c>
      <c r="CT798" s="58" t="str">
        <f t="shared" ref="CT798:CT808" si="1009">LEFT(CS798,FIND(" ", CS798)-1)</f>
        <v>63.7</v>
      </c>
      <c r="CU798" s="58" t="str">
        <f t="shared" si="1007"/>
        <v>53.9</v>
      </c>
      <c r="CV798" s="152" t="str">
        <f t="shared" si="1008"/>
        <v>71.6</v>
      </c>
      <c r="CW798" s="11" t="s">
        <v>2690</v>
      </c>
      <c r="CX798" s="11" t="s">
        <v>2694</v>
      </c>
      <c r="CZ798" s="25"/>
    </row>
    <row r="799" spans="1:105" s="11" customFormat="1" ht="16" customHeight="1">
      <c r="A799" s="107" t="s">
        <v>2663</v>
      </c>
      <c r="K799" s="13"/>
      <c r="L799" s="25"/>
      <c r="N799" s="125"/>
      <c r="Z799" s="25"/>
      <c r="AE799" s="36"/>
      <c r="AI799" s="25"/>
      <c r="AO799" s="17"/>
      <c r="AP799" s="17"/>
      <c r="AU799" s="84"/>
      <c r="AV799" s="30"/>
      <c r="BI799" s="25"/>
      <c r="CD799" s="155" t="s">
        <v>1334</v>
      </c>
      <c r="CE799" s="11" t="s">
        <v>2678</v>
      </c>
      <c r="CF799" s="11" t="s">
        <v>1366</v>
      </c>
      <c r="CG799" s="11">
        <v>59</v>
      </c>
      <c r="CH799" s="155" t="s">
        <v>1287</v>
      </c>
      <c r="CJ799" s="11">
        <v>3</v>
      </c>
      <c r="CL799" s="11" t="s">
        <v>2684</v>
      </c>
      <c r="CM799" s="11" t="s">
        <v>1363</v>
      </c>
      <c r="CN799" s="11" t="s">
        <v>1432</v>
      </c>
      <c r="CO799" s="21" t="s">
        <v>960</v>
      </c>
      <c r="CP799" s="11">
        <f>21+88</f>
        <v>109</v>
      </c>
      <c r="CQ799" s="11" t="s">
        <v>2736</v>
      </c>
      <c r="CR799" s="11" t="s">
        <v>2738</v>
      </c>
      <c r="CS799" s="11" t="s">
        <v>2686</v>
      </c>
      <c r="CT799" s="58" t="str">
        <f t="shared" si="1009"/>
        <v>76.3</v>
      </c>
      <c r="CU799" s="58" t="str">
        <f t="shared" si="1007"/>
        <v>61.6</v>
      </c>
      <c r="CV799" s="152" t="str">
        <f t="shared" si="1008"/>
        <v>86.0</v>
      </c>
      <c r="CW799" s="11" t="s">
        <v>2693</v>
      </c>
      <c r="CX799" s="11" t="s">
        <v>2725</v>
      </c>
      <c r="CZ799" s="25"/>
    </row>
    <row r="800" spans="1:105" s="11" customFormat="1">
      <c r="A800" s="107" t="s">
        <v>2663</v>
      </c>
      <c r="K800" s="13"/>
      <c r="L800" s="25"/>
      <c r="N800" s="125"/>
      <c r="Z800" s="25"/>
      <c r="AE800" s="25"/>
      <c r="AI800" s="25"/>
      <c r="AO800" s="17"/>
      <c r="AP800" s="17"/>
      <c r="AU800" s="84"/>
      <c r="AV800" s="30"/>
      <c r="BI800" s="25"/>
      <c r="CD800" s="155" t="s">
        <v>1277</v>
      </c>
      <c r="CE800" s="21" t="s">
        <v>2733</v>
      </c>
      <c r="CF800" s="11" t="s">
        <v>1367</v>
      </c>
      <c r="CG800" s="11">
        <v>19</v>
      </c>
      <c r="CH800" s="155" t="s">
        <v>1287</v>
      </c>
      <c r="CJ800" s="11">
        <v>4</v>
      </c>
      <c r="CL800" s="11" t="s">
        <v>1366</v>
      </c>
      <c r="CM800" s="11" t="s">
        <v>1363</v>
      </c>
      <c r="CN800" s="11" t="s">
        <v>1433</v>
      </c>
      <c r="CO800" s="21">
        <f>12123+12133</f>
        <v>24256</v>
      </c>
      <c r="CP800" s="11">
        <f>94+288</f>
        <v>382</v>
      </c>
      <c r="CQ800" s="11" t="s">
        <v>2710</v>
      </c>
      <c r="CR800" s="11" t="s">
        <v>2711</v>
      </c>
      <c r="CS800" s="11" t="s">
        <v>2712</v>
      </c>
      <c r="CT800" s="58" t="str">
        <f t="shared" si="1009"/>
        <v>67.6</v>
      </c>
      <c r="CU800" s="58" t="str">
        <f t="shared" ref="CU800:CU808" si="1010">MID(LEFT(CS800,FIND("–",CS800)-1),FIND("(",CS800)+1,LEN(CS800))</f>
        <v>59.0</v>
      </c>
      <c r="CV800" s="152" t="str">
        <f t="shared" si="1008"/>
        <v>74.6</v>
      </c>
      <c r="CW800" s="11" t="s">
        <v>2701</v>
      </c>
      <c r="CZ800" s="25"/>
    </row>
    <row r="801" spans="1:105" s="11" customFormat="1">
      <c r="A801" s="107" t="s">
        <v>2663</v>
      </c>
      <c r="K801" s="13"/>
      <c r="L801" s="25"/>
      <c r="N801" s="125"/>
      <c r="Z801" s="25"/>
      <c r="AE801" s="25"/>
      <c r="AI801" s="25"/>
      <c r="AO801" s="17"/>
      <c r="AP801" s="17"/>
      <c r="AU801" s="84"/>
      <c r="AV801" s="30"/>
      <c r="BI801" s="25"/>
      <c r="CD801" s="155" t="s">
        <v>1442</v>
      </c>
      <c r="CE801" s="21" t="s">
        <v>2734</v>
      </c>
      <c r="CF801" s="11" t="s">
        <v>2739</v>
      </c>
      <c r="CG801" s="11">
        <v>9</v>
      </c>
      <c r="CH801" s="155" t="s">
        <v>1287</v>
      </c>
      <c r="CJ801" s="11">
        <v>5</v>
      </c>
      <c r="CL801" s="11" t="s">
        <v>1367</v>
      </c>
      <c r="CM801" s="11" t="s">
        <v>1363</v>
      </c>
      <c r="CN801" s="11" t="s">
        <v>1433</v>
      </c>
      <c r="CO801" s="21">
        <f>3362+3361</f>
        <v>6723</v>
      </c>
      <c r="CP801" s="11">
        <f>37+101</f>
        <v>138</v>
      </c>
      <c r="CQ801" s="11" t="s">
        <v>2713</v>
      </c>
      <c r="CR801" s="11" t="s">
        <v>2714</v>
      </c>
      <c r="CS801" s="11" t="s">
        <v>2715</v>
      </c>
      <c r="CT801" s="58" t="str">
        <f t="shared" si="1009"/>
        <v>63.7</v>
      </c>
      <c r="CU801" s="58" t="str">
        <f t="shared" si="1010"/>
        <v>46.6</v>
      </c>
      <c r="CV801" s="152" t="str">
        <f t="shared" si="1008"/>
        <v>75.8</v>
      </c>
      <c r="CW801" s="11" t="s">
        <v>2691</v>
      </c>
      <c r="CZ801" s="25"/>
    </row>
    <row r="802" spans="1:105" s="11" customFormat="1">
      <c r="A802" s="107" t="s">
        <v>2663</v>
      </c>
      <c r="K802" s="13"/>
      <c r="L802" s="25"/>
      <c r="N802" s="125"/>
      <c r="Z802" s="25"/>
      <c r="AE802" s="25"/>
      <c r="AI802" s="25"/>
      <c r="AO802" s="17"/>
      <c r="AP802" s="17"/>
      <c r="AU802" s="84"/>
      <c r="AV802" s="30"/>
      <c r="BI802" s="25"/>
      <c r="CD802" s="155"/>
      <c r="CE802" s="21"/>
      <c r="CF802" s="11" t="s">
        <v>1368</v>
      </c>
      <c r="CG802" s="11">
        <v>3</v>
      </c>
      <c r="CH802" s="155" t="s">
        <v>1287</v>
      </c>
      <c r="CJ802" s="11">
        <v>6</v>
      </c>
      <c r="CL802" s="11" t="s">
        <v>2739</v>
      </c>
      <c r="CM802" s="11" t="s">
        <v>1363</v>
      </c>
      <c r="CN802" s="11" t="s">
        <v>1433</v>
      </c>
      <c r="CO802" s="21">
        <f>1634+1621</f>
        <v>3255</v>
      </c>
      <c r="CP802" s="11">
        <v>62</v>
      </c>
      <c r="CQ802" s="11" t="s">
        <v>2722</v>
      </c>
      <c r="CR802" s="11" t="s">
        <v>2723</v>
      </c>
      <c r="CS802" s="11" t="s">
        <v>2724</v>
      </c>
      <c r="CT802" s="58" t="str">
        <f t="shared" ref="CT802" si="1011">LEFT(CS802,FIND(" ", CS802)-1)</f>
        <v>49.4</v>
      </c>
      <c r="CU802" s="58" t="str">
        <f t="shared" si="1010"/>
        <v>12.4</v>
      </c>
      <c r="CV802" s="152" t="str">
        <f t="shared" ref="CV802" si="1012">MID(LEFT(CS802,FIND(")",CS802)-1),FIND("–",CS802)+1,LEN(CS802))</f>
        <v>71.6</v>
      </c>
      <c r="CW802" s="11" t="s">
        <v>2692</v>
      </c>
      <c r="CZ802" s="25"/>
    </row>
    <row r="803" spans="1:105" s="11" customFormat="1">
      <c r="A803" s="107" t="s">
        <v>2663</v>
      </c>
      <c r="K803" s="13"/>
      <c r="L803" s="25"/>
      <c r="N803" s="125"/>
      <c r="Z803" s="25"/>
      <c r="AE803" s="25"/>
      <c r="AI803" s="25"/>
      <c r="AO803" s="17"/>
      <c r="AP803" s="17"/>
      <c r="AU803" s="84"/>
      <c r="AV803" s="30"/>
      <c r="BI803" s="25"/>
      <c r="CD803" s="155"/>
      <c r="CF803" s="11" t="s">
        <v>1369</v>
      </c>
      <c r="CG803" s="11">
        <v>6</v>
      </c>
      <c r="CH803" s="155" t="s">
        <v>1287</v>
      </c>
      <c r="CJ803" s="11">
        <v>7</v>
      </c>
      <c r="CL803" s="11" t="s">
        <v>1368</v>
      </c>
      <c r="CM803" s="11" t="s">
        <v>1363</v>
      </c>
      <c r="CN803" s="11" t="s">
        <v>1433</v>
      </c>
      <c r="CO803" s="21">
        <f>714+649</f>
        <v>1363</v>
      </c>
      <c r="CP803" s="11">
        <v>18</v>
      </c>
      <c r="CQ803" s="11" t="s">
        <v>2719</v>
      </c>
      <c r="CR803" s="11" t="s">
        <v>2720</v>
      </c>
      <c r="CS803" s="11" t="s">
        <v>2721</v>
      </c>
      <c r="CT803" s="58" t="str">
        <f t="shared" si="1009"/>
        <v>54.4</v>
      </c>
      <c r="CU803" s="15">
        <v>-10</v>
      </c>
      <c r="CV803" s="152" t="str">
        <f t="shared" si="1008"/>
        <v>86.0</v>
      </c>
      <c r="CZ803" s="25"/>
    </row>
    <row r="804" spans="1:105" s="11" customFormat="1">
      <c r="A804" s="107" t="s">
        <v>2663</v>
      </c>
      <c r="K804" s="13"/>
      <c r="L804" s="25"/>
      <c r="N804" s="125"/>
      <c r="Z804" s="25"/>
      <c r="AE804" s="25"/>
      <c r="AI804" s="25"/>
      <c r="AO804" s="17"/>
      <c r="AP804" s="17"/>
      <c r="AU804" s="84"/>
      <c r="AV804" s="30"/>
      <c r="BI804" s="25"/>
      <c r="CD804" s="155"/>
      <c r="CF804" s="11" t="s">
        <v>1370</v>
      </c>
      <c r="CG804" s="11">
        <v>4</v>
      </c>
      <c r="CH804" s="155" t="s">
        <v>1287</v>
      </c>
      <c r="CJ804" s="11">
        <v>8</v>
      </c>
      <c r="CL804" s="11" t="s">
        <v>1369</v>
      </c>
      <c r="CM804" s="11" t="s">
        <v>1363</v>
      </c>
      <c r="CN804" s="11" t="s">
        <v>1433</v>
      </c>
      <c r="CO804" s="21">
        <f>1028+1080</f>
        <v>2108</v>
      </c>
      <c r="CP804" s="11">
        <v>58</v>
      </c>
      <c r="CQ804" s="11" t="s">
        <v>2716</v>
      </c>
      <c r="CR804" s="11" t="s">
        <v>2717</v>
      </c>
      <c r="CS804" s="11" t="s">
        <v>2718</v>
      </c>
      <c r="CT804" s="58" t="str">
        <f t="shared" ref="CT804" si="1013">LEFT(CS804,FIND(" ", CS804)-1)</f>
        <v>78.6</v>
      </c>
      <c r="CU804" s="58" t="str">
        <f t="shared" si="1010"/>
        <v>57.3</v>
      </c>
      <c r="CV804" s="152" t="str">
        <f t="shared" ref="CV804" si="1014">MID(LEFT(CS804,FIND(")",CS804)-1),FIND("–",CS804)+1,LEN(CS804))</f>
        <v>90.4</v>
      </c>
      <c r="CZ804" s="25"/>
    </row>
    <row r="805" spans="1:105" s="11" customFormat="1">
      <c r="A805" s="107" t="s">
        <v>2663</v>
      </c>
      <c r="K805" s="13"/>
      <c r="L805" s="25"/>
      <c r="N805" s="125"/>
      <c r="Z805" s="25"/>
      <c r="AE805" s="25"/>
      <c r="AI805" s="25"/>
      <c r="AO805" s="17"/>
      <c r="AP805" s="17"/>
      <c r="AU805" s="84"/>
      <c r="AV805" s="30"/>
      <c r="BI805" s="25"/>
      <c r="CD805" s="155"/>
      <c r="CH805" s="155" t="s">
        <v>1287</v>
      </c>
      <c r="CJ805" s="11">
        <v>9</v>
      </c>
      <c r="CL805" s="11" t="s">
        <v>1441</v>
      </c>
      <c r="CM805" s="11" t="s">
        <v>1363</v>
      </c>
      <c r="CN805" s="11" t="s">
        <v>1434</v>
      </c>
      <c r="CO805" s="21">
        <f>7777+7798</f>
        <v>15575</v>
      </c>
      <c r="CP805" s="11">
        <f>70+194</f>
        <v>264</v>
      </c>
      <c r="CQ805" s="11" t="s">
        <v>2702</v>
      </c>
      <c r="CR805" s="11" t="s">
        <v>2703</v>
      </c>
      <c r="CS805" s="11" t="s">
        <v>2704</v>
      </c>
      <c r="CT805" s="58" t="str">
        <f t="shared" si="1009"/>
        <v>64.2</v>
      </c>
      <c r="CU805" s="58" t="str">
        <f t="shared" si="1010"/>
        <v>52.7</v>
      </c>
      <c r="CV805" s="152" t="str">
        <f t="shared" si="1008"/>
        <v>73.1</v>
      </c>
      <c r="CZ805" s="25"/>
    </row>
    <row r="806" spans="1:105" s="11" customFormat="1">
      <c r="A806" s="107" t="s">
        <v>2663</v>
      </c>
      <c r="K806" s="13"/>
      <c r="L806" s="25"/>
      <c r="N806" s="125"/>
      <c r="Z806" s="25"/>
      <c r="AE806" s="25"/>
      <c r="AI806" s="25"/>
      <c r="AO806" s="17"/>
      <c r="AP806" s="17"/>
      <c r="AU806" s="84"/>
      <c r="AV806" s="30"/>
      <c r="BI806" s="25"/>
      <c r="CD806" s="155"/>
      <c r="CH806" s="155" t="s">
        <v>1287</v>
      </c>
      <c r="CJ806" s="11">
        <v>10</v>
      </c>
      <c r="CL806" s="11" t="s">
        <v>1412</v>
      </c>
      <c r="CM806" s="17" t="s">
        <v>1363</v>
      </c>
      <c r="CN806" s="11" t="s">
        <v>1434</v>
      </c>
      <c r="CO806" s="21">
        <f>11737+11746</f>
        <v>23483</v>
      </c>
      <c r="CP806" s="11">
        <f>103+315</f>
        <v>418</v>
      </c>
      <c r="CQ806" s="11" t="s">
        <v>2705</v>
      </c>
      <c r="CR806" s="11" t="s">
        <v>2706</v>
      </c>
      <c r="CS806" s="11" t="s">
        <v>2707</v>
      </c>
      <c r="CT806" s="58" t="str">
        <f t="shared" si="1009"/>
        <v>67.6</v>
      </c>
      <c r="CU806" s="58" t="str">
        <f t="shared" si="1010"/>
        <v>59.4</v>
      </c>
      <c r="CV806" s="152" t="str">
        <f t="shared" si="1008"/>
        <v>74.3</v>
      </c>
      <c r="CZ806" s="25"/>
    </row>
    <row r="807" spans="1:105" s="11" customFormat="1">
      <c r="A807" s="107" t="s">
        <v>2663</v>
      </c>
      <c r="K807" s="13"/>
      <c r="L807" s="25"/>
      <c r="N807" s="125"/>
      <c r="Z807" s="25"/>
      <c r="AE807" s="36"/>
      <c r="AI807" s="25"/>
      <c r="AO807" s="17"/>
      <c r="AP807" s="17"/>
      <c r="AU807" s="84"/>
      <c r="AV807" s="30"/>
      <c r="BI807" s="25"/>
      <c r="CD807" s="155"/>
      <c r="CH807" s="162" t="s">
        <v>1289</v>
      </c>
      <c r="CI807" s="21" t="s">
        <v>2697</v>
      </c>
      <c r="CJ807" s="11">
        <v>11</v>
      </c>
      <c r="CL807" s="11" t="s">
        <v>1430</v>
      </c>
      <c r="CM807" s="21" t="s">
        <v>1335</v>
      </c>
      <c r="CN807" s="21" t="s">
        <v>1335</v>
      </c>
      <c r="CO807" s="21">
        <v>2650</v>
      </c>
      <c r="CP807" s="11">
        <v>68</v>
      </c>
      <c r="CQ807" s="11" t="s">
        <v>2698</v>
      </c>
      <c r="CR807" s="11" t="s">
        <v>2699</v>
      </c>
      <c r="CS807" s="11" t="s">
        <v>2700</v>
      </c>
      <c r="CT807" s="58" t="str">
        <f t="shared" si="1009"/>
        <v>65.5</v>
      </c>
      <c r="CU807" s="58" t="str">
        <f t="shared" si="1010"/>
        <v>39.9</v>
      </c>
      <c r="CV807" s="152" t="str">
        <f t="shared" si="1008"/>
        <v>81.1</v>
      </c>
      <c r="CZ807" s="25"/>
    </row>
    <row r="808" spans="1:105" s="11" customFormat="1">
      <c r="A808" s="107" t="s">
        <v>2663</v>
      </c>
      <c r="K808" s="13"/>
      <c r="L808" s="25"/>
      <c r="N808" s="125"/>
      <c r="Z808" s="25"/>
      <c r="AE808" s="36"/>
      <c r="AI808" s="25"/>
      <c r="AO808" s="17"/>
      <c r="AP808" s="17"/>
      <c r="AU808" s="84"/>
      <c r="AV808" s="30"/>
      <c r="BI808" s="25"/>
      <c r="CD808" s="155"/>
      <c r="CE808" s="21"/>
      <c r="CH808" s="162" t="s">
        <v>1294</v>
      </c>
      <c r="CI808" s="11" t="s">
        <v>2696</v>
      </c>
      <c r="CJ808" s="11">
        <v>12</v>
      </c>
      <c r="CL808" s="11" t="s">
        <v>1430</v>
      </c>
      <c r="CM808" s="21" t="s">
        <v>1294</v>
      </c>
      <c r="CN808" s="21" t="s">
        <v>1294</v>
      </c>
      <c r="CO808" s="21">
        <v>39058</v>
      </c>
      <c r="CP808" s="11">
        <v>74</v>
      </c>
      <c r="CQ808" s="11" t="s">
        <v>2687</v>
      </c>
      <c r="CR808" s="11" t="s">
        <v>2688</v>
      </c>
      <c r="CS808" s="11" t="s">
        <v>2689</v>
      </c>
      <c r="CT808" s="58" t="str">
        <f t="shared" si="1009"/>
        <v>76.7</v>
      </c>
      <c r="CU808" s="58" t="str">
        <f t="shared" si="1010"/>
        <v>54.6</v>
      </c>
      <c r="CV808" s="152" t="str">
        <f t="shared" si="1008"/>
        <v>89.1</v>
      </c>
      <c r="CZ808" s="25"/>
    </row>
    <row r="809" spans="1:105" s="44" customFormat="1">
      <c r="L809" s="45"/>
      <c r="N809" s="127"/>
      <c r="Z809" s="64"/>
      <c r="AE809" s="45"/>
      <c r="AI809" s="45"/>
      <c r="AU809" s="85"/>
      <c r="BI809" s="45"/>
      <c r="CD809" s="157"/>
      <c r="CH809" s="157"/>
      <c r="CV809" s="45"/>
      <c r="CZ809" s="45"/>
    </row>
    <row r="810" spans="1:105" s="94" customFormat="1" ht="16" customHeight="1">
      <c r="A810" s="11" t="s">
        <v>1550</v>
      </c>
      <c r="B810" s="11" t="s">
        <v>118</v>
      </c>
      <c r="C810" s="11" t="s">
        <v>2</v>
      </c>
      <c r="D810" s="11" t="s">
        <v>727</v>
      </c>
      <c r="E810" s="11" t="s">
        <v>1263</v>
      </c>
      <c r="F810" s="112" t="s">
        <v>2311</v>
      </c>
      <c r="G810" s="11" t="s">
        <v>1551</v>
      </c>
      <c r="H810" s="16" t="s">
        <v>1552</v>
      </c>
      <c r="I810" s="11" t="s">
        <v>1553</v>
      </c>
      <c r="J810" s="16" t="s">
        <v>1554</v>
      </c>
      <c r="K810" s="11" t="s">
        <v>1555</v>
      </c>
      <c r="L810" s="24">
        <v>44195</v>
      </c>
      <c r="M810" s="11" t="s">
        <v>1379</v>
      </c>
      <c r="N810" s="126">
        <v>44039</v>
      </c>
      <c r="O810" s="94" t="s">
        <v>24</v>
      </c>
      <c r="P810" s="94" t="s">
        <v>24</v>
      </c>
      <c r="Q810" s="94" t="s">
        <v>2016</v>
      </c>
      <c r="R810" s="94" t="s">
        <v>45</v>
      </c>
      <c r="S810" s="94" t="s">
        <v>1675</v>
      </c>
      <c r="T810" s="94" t="s">
        <v>23</v>
      </c>
      <c r="U810" s="94" t="s">
        <v>24</v>
      </c>
      <c r="V810" s="121" t="s">
        <v>1556</v>
      </c>
      <c r="W810" s="94" t="s">
        <v>24</v>
      </c>
      <c r="X810" s="94" t="s">
        <v>104</v>
      </c>
      <c r="Y810" s="94" t="s">
        <v>1557</v>
      </c>
      <c r="Z810" s="98" t="s">
        <v>1564</v>
      </c>
      <c r="AA810" s="11" t="s">
        <v>3</v>
      </c>
      <c r="AB810" s="11" t="s">
        <v>567</v>
      </c>
      <c r="AC810" s="94" t="s">
        <v>127</v>
      </c>
      <c r="AD810" s="94" t="s">
        <v>46</v>
      </c>
      <c r="AE810" s="99" t="s">
        <v>3129</v>
      </c>
      <c r="AF810" s="94" t="s">
        <v>1560</v>
      </c>
      <c r="AG810" s="11" t="s">
        <v>1004</v>
      </c>
      <c r="AH810" s="11" t="s">
        <v>1561</v>
      </c>
      <c r="AI810" s="119" t="s">
        <v>22</v>
      </c>
      <c r="AJ810" s="94" t="s">
        <v>27</v>
      </c>
      <c r="AK810" s="94" t="s">
        <v>22</v>
      </c>
      <c r="AL810" s="94" t="s">
        <v>22</v>
      </c>
      <c r="AM810" s="94" t="s">
        <v>26</v>
      </c>
      <c r="AN810" s="94" t="s">
        <v>22</v>
      </c>
      <c r="AO810" s="94" t="s">
        <v>22</v>
      </c>
      <c r="AP810" s="94" t="s">
        <v>22</v>
      </c>
      <c r="AQ810" s="94" t="s">
        <v>23</v>
      </c>
      <c r="AR810" s="94" t="s">
        <v>23</v>
      </c>
      <c r="AS810" s="94" t="s">
        <v>22</v>
      </c>
      <c r="AT810" s="94" t="s">
        <v>22</v>
      </c>
      <c r="AU810" s="106" t="s">
        <v>22</v>
      </c>
      <c r="AV810" s="94" t="s">
        <v>22</v>
      </c>
      <c r="AW810" s="94" t="s">
        <v>22</v>
      </c>
      <c r="AX810" s="94" t="s">
        <v>22</v>
      </c>
      <c r="AY810" s="94" t="s">
        <v>22</v>
      </c>
      <c r="AZ810" s="94" t="s">
        <v>22</v>
      </c>
      <c r="BA810" s="94" t="s">
        <v>22</v>
      </c>
      <c r="BB810" s="94" t="s">
        <v>22</v>
      </c>
      <c r="BC810" s="94" t="s">
        <v>22</v>
      </c>
      <c r="BD810" s="94" t="s">
        <v>22</v>
      </c>
      <c r="BE810" s="94" t="s">
        <v>22</v>
      </c>
      <c r="BF810" s="94" t="s">
        <v>22</v>
      </c>
      <c r="BG810" s="94" t="s">
        <v>22</v>
      </c>
      <c r="BH810" s="94" t="s">
        <v>22</v>
      </c>
      <c r="BI810" s="98" t="s">
        <v>22</v>
      </c>
      <c r="BJ810" s="94" t="s">
        <v>26</v>
      </c>
      <c r="BK810" s="94" t="s">
        <v>22</v>
      </c>
      <c r="BL810" s="94" t="s">
        <v>22</v>
      </c>
      <c r="BM810" s="94" t="s">
        <v>22</v>
      </c>
      <c r="BN810" s="94" t="s">
        <v>22</v>
      </c>
      <c r="BO810" s="94" t="s">
        <v>22</v>
      </c>
      <c r="BP810" s="94" t="s">
        <v>22</v>
      </c>
      <c r="BQ810" s="94" t="s">
        <v>22</v>
      </c>
      <c r="BR810" s="94" t="s">
        <v>22</v>
      </c>
      <c r="BS810" s="94" t="s">
        <v>22</v>
      </c>
      <c r="BT810" s="94" t="s">
        <v>22</v>
      </c>
      <c r="BU810" s="94" t="s">
        <v>22</v>
      </c>
      <c r="BV810" s="94" t="s">
        <v>22</v>
      </c>
      <c r="BW810" s="94" t="s">
        <v>22</v>
      </c>
      <c r="BX810" s="94" t="s">
        <v>22</v>
      </c>
      <c r="BY810" s="94" t="s">
        <v>22</v>
      </c>
      <c r="BZ810" s="94" t="s">
        <v>22</v>
      </c>
      <c r="CA810" s="94" t="s">
        <v>22</v>
      </c>
      <c r="CB810" s="94" t="s">
        <v>22</v>
      </c>
      <c r="CC810" s="94" t="s">
        <v>22</v>
      </c>
      <c r="CD810" s="103" t="s">
        <v>1332</v>
      </c>
      <c r="CE810" s="94" t="s">
        <v>1562</v>
      </c>
      <c r="CF810" s="94" t="s">
        <v>1610</v>
      </c>
      <c r="CG810" s="94">
        <v>75</v>
      </c>
      <c r="CH810" s="103" t="s">
        <v>1606</v>
      </c>
      <c r="CI810" s="94" t="s">
        <v>1604</v>
      </c>
      <c r="CJ810" s="94">
        <v>1</v>
      </c>
      <c r="CK810" s="94" t="s">
        <v>1609</v>
      </c>
      <c r="CL810" s="94" t="s">
        <v>1430</v>
      </c>
      <c r="CM810" s="94" t="s">
        <v>1606</v>
      </c>
      <c r="CN810" s="94" t="s">
        <v>1606</v>
      </c>
      <c r="CO810" s="121">
        <v>28207</v>
      </c>
      <c r="CP810" s="94">
        <v>196</v>
      </c>
      <c r="CQ810" s="94" t="s">
        <v>1583</v>
      </c>
      <c r="CR810" s="94" t="s">
        <v>1575</v>
      </c>
      <c r="CS810" s="94" t="s">
        <v>1576</v>
      </c>
      <c r="CT810" s="102" t="str">
        <f>LEFT(CS810,FIND(" ", CS810)-1)</f>
        <v>94.1</v>
      </c>
      <c r="CU810" s="102" t="str">
        <f t="shared" ref="CU810:CU812" si="1015">MID(LEFT(CS810,FIND("–",CS810)-1),FIND("(",CS810)+1,LEN(CS810))</f>
        <v>89.3</v>
      </c>
      <c r="CV810" s="153" t="str">
        <f t="shared" ref="CV810:CV817" si="1016">MID(LEFT(CS810,FIND(")",CS810)-1),FIND("–",CS810)+1,LEN(CS810))</f>
        <v>96.8</v>
      </c>
      <c r="CW810" s="97" t="s">
        <v>1608</v>
      </c>
      <c r="CX810" s="94" t="s">
        <v>1603</v>
      </c>
      <c r="CY810" s="94" t="s">
        <v>1616</v>
      </c>
      <c r="CZ810" s="98" t="s">
        <v>1261</v>
      </c>
      <c r="DA810" s="94" t="s">
        <v>68</v>
      </c>
    </row>
    <row r="811" spans="1:105" s="11" customFormat="1" ht="16" customHeight="1">
      <c r="A811" s="11" t="s">
        <v>1550</v>
      </c>
      <c r="K811" s="13"/>
      <c r="L811" s="25"/>
      <c r="N811" s="125"/>
      <c r="Z811" s="25"/>
      <c r="AE811" s="36"/>
      <c r="AI811" s="25"/>
      <c r="AJ811" s="11" t="s">
        <v>60</v>
      </c>
      <c r="AK811" s="11" t="s">
        <v>22</v>
      </c>
      <c r="AL811" s="11" t="s">
        <v>22</v>
      </c>
      <c r="AM811" s="11" t="s">
        <v>26</v>
      </c>
      <c r="AN811" s="11" t="s">
        <v>22</v>
      </c>
      <c r="AO811" s="11" t="s">
        <v>22</v>
      </c>
      <c r="AP811" s="11" t="s">
        <v>22</v>
      </c>
      <c r="AQ811" s="11" t="s">
        <v>23</v>
      </c>
      <c r="AR811" s="11" t="s">
        <v>23</v>
      </c>
      <c r="AS811" s="11" t="s">
        <v>22</v>
      </c>
      <c r="AT811" s="11" t="s">
        <v>22</v>
      </c>
      <c r="AU811" s="84" t="s">
        <v>22</v>
      </c>
      <c r="AV811" s="11" t="s">
        <v>22</v>
      </c>
      <c r="AW811" s="11" t="s">
        <v>22</v>
      </c>
      <c r="AX811" s="11" t="s">
        <v>22</v>
      </c>
      <c r="AY811" s="11" t="s">
        <v>22</v>
      </c>
      <c r="AZ811" s="11" t="s">
        <v>22</v>
      </c>
      <c r="BA811" s="11" t="s">
        <v>22</v>
      </c>
      <c r="BB811" s="11" t="s">
        <v>22</v>
      </c>
      <c r="BC811" s="11" t="s">
        <v>22</v>
      </c>
      <c r="BD811" s="11" t="s">
        <v>22</v>
      </c>
      <c r="BE811" s="11" t="s">
        <v>22</v>
      </c>
      <c r="BF811" s="11" t="s">
        <v>22</v>
      </c>
      <c r="BG811" s="11" t="s">
        <v>22</v>
      </c>
      <c r="BH811" s="11" t="s">
        <v>22</v>
      </c>
      <c r="BI811" s="25" t="s">
        <v>22</v>
      </c>
      <c r="CD811" s="155" t="s">
        <v>1334</v>
      </c>
      <c r="CE811" s="11" t="s">
        <v>1563</v>
      </c>
      <c r="CF811" s="11" t="s">
        <v>1566</v>
      </c>
      <c r="CG811" s="11">
        <v>25</v>
      </c>
      <c r="CH811" s="155" t="s">
        <v>1606</v>
      </c>
      <c r="CJ811" s="11">
        <v>2</v>
      </c>
      <c r="CL811" s="11" t="s">
        <v>1577</v>
      </c>
      <c r="CM811" s="11" t="s">
        <v>1606</v>
      </c>
      <c r="CN811" s="11" t="s">
        <v>1613</v>
      </c>
      <c r="CO811" s="21">
        <v>21072</v>
      </c>
      <c r="CP811" s="11">
        <v>163</v>
      </c>
      <c r="CQ811" s="11" t="s">
        <v>1584</v>
      </c>
      <c r="CR811" s="11" t="s">
        <v>1579</v>
      </c>
      <c r="CS811" s="11" t="s">
        <v>1580</v>
      </c>
      <c r="CT811" s="58" t="str">
        <f t="shared" ref="CT811:CT817" si="1017">LEFT(CS811,FIND(" ", CS811)-1)</f>
        <v>95.6</v>
      </c>
      <c r="CU811" s="58" t="str">
        <f t="shared" si="1015"/>
        <v>90.6</v>
      </c>
      <c r="CV811" s="152" t="str">
        <f t="shared" si="1016"/>
        <v>97.9</v>
      </c>
      <c r="CZ811" s="25"/>
    </row>
    <row r="812" spans="1:105" s="11" customFormat="1" ht="16" customHeight="1">
      <c r="A812" s="11" t="s">
        <v>1550</v>
      </c>
      <c r="H812" s="16"/>
      <c r="J812" s="16"/>
      <c r="L812" s="24"/>
      <c r="N812" s="125"/>
      <c r="Z812" s="25"/>
      <c r="AE812" s="25"/>
      <c r="AG812" s="10"/>
      <c r="AH812" s="10"/>
      <c r="AI812" s="38"/>
      <c r="AO812" s="17"/>
      <c r="AP812" s="17"/>
      <c r="AU812" s="84"/>
      <c r="AV812" s="30"/>
      <c r="BI812" s="25"/>
      <c r="CD812" s="155" t="s">
        <v>1277</v>
      </c>
      <c r="CE812" s="11" t="s">
        <v>1565</v>
      </c>
      <c r="CF812" s="11" t="s">
        <v>1366</v>
      </c>
      <c r="CG812" s="11">
        <v>79</v>
      </c>
      <c r="CH812" s="155" t="s">
        <v>1606</v>
      </c>
      <c r="CJ812" s="11">
        <v>3</v>
      </c>
      <c r="CL812" s="11" t="s">
        <v>1578</v>
      </c>
      <c r="CM812" s="11" t="s">
        <v>1606</v>
      </c>
      <c r="CN812" s="11" t="s">
        <v>1613</v>
      </c>
      <c r="CO812" s="21">
        <v>7135</v>
      </c>
      <c r="CP812" s="11">
        <v>33</v>
      </c>
      <c r="CQ812" s="11" t="s">
        <v>1581</v>
      </c>
      <c r="CR812" s="11" t="s">
        <v>1585</v>
      </c>
      <c r="CS812" s="11" t="s">
        <v>1586</v>
      </c>
      <c r="CT812" s="58" t="str">
        <f t="shared" si="1017"/>
        <v>86.4</v>
      </c>
      <c r="CU812" s="58" t="str">
        <f t="shared" si="1015"/>
        <v>61.4</v>
      </c>
      <c r="CV812" s="152" t="str">
        <f t="shared" si="1016"/>
        <v>95.2</v>
      </c>
      <c r="CZ812" s="25"/>
    </row>
    <row r="813" spans="1:105" s="11" customFormat="1">
      <c r="A813" s="11" t="s">
        <v>1550</v>
      </c>
      <c r="K813" s="13"/>
      <c r="L813" s="25"/>
      <c r="N813" s="125"/>
      <c r="Z813" s="25"/>
      <c r="AE813" s="25"/>
      <c r="AI813" s="25"/>
      <c r="AO813" s="17"/>
      <c r="AP813" s="17"/>
      <c r="AU813" s="84"/>
      <c r="AV813" s="30"/>
      <c r="BI813" s="25"/>
      <c r="CD813" s="155"/>
      <c r="CE813" s="21"/>
      <c r="CF813" s="21" t="s">
        <v>1367</v>
      </c>
      <c r="CG813" s="11">
        <v>10</v>
      </c>
      <c r="CH813" s="155" t="s">
        <v>1606</v>
      </c>
      <c r="CJ813" s="11">
        <v>4</v>
      </c>
      <c r="CL813" s="11" t="s">
        <v>1366</v>
      </c>
      <c r="CM813" s="11" t="s">
        <v>1606</v>
      </c>
      <c r="CN813" s="11" t="s">
        <v>1614</v>
      </c>
      <c r="CO813" s="21">
        <v>17939</v>
      </c>
      <c r="CP813" s="11">
        <v>154</v>
      </c>
      <c r="CQ813" s="11" t="s">
        <v>1588</v>
      </c>
      <c r="CR813" s="11" t="s">
        <v>1589</v>
      </c>
      <c r="CS813" s="11" t="s">
        <v>1590</v>
      </c>
      <c r="CT813" s="58" t="str">
        <f t="shared" si="1017"/>
        <v>93.2</v>
      </c>
      <c r="CU813" s="58" t="str">
        <f t="shared" ref="CU813:CU816" si="1018">MID(LEFT(CS813,FIND("–",CS813)-1),FIND("(",CS813)+1,LEN(CS813))</f>
        <v>87.1</v>
      </c>
      <c r="CV813" s="152" t="str">
        <f t="shared" si="1016"/>
        <v>96.4</v>
      </c>
      <c r="CZ813" s="25"/>
    </row>
    <row r="814" spans="1:105" s="11" customFormat="1">
      <c r="A814" s="11" t="s">
        <v>1550</v>
      </c>
      <c r="K814" s="13"/>
      <c r="L814" s="25"/>
      <c r="N814" s="125"/>
      <c r="Z814" s="25"/>
      <c r="AE814" s="25"/>
      <c r="AI814" s="25"/>
      <c r="AO814" s="17"/>
      <c r="AP814" s="17"/>
      <c r="AU814" s="84"/>
      <c r="AV814" s="30"/>
      <c r="BI814" s="25"/>
      <c r="CD814" s="155"/>
      <c r="CF814" s="11" t="s">
        <v>1368</v>
      </c>
      <c r="CG814" s="11">
        <v>5</v>
      </c>
      <c r="CH814" s="155" t="s">
        <v>1606</v>
      </c>
      <c r="CJ814" s="11">
        <v>5</v>
      </c>
      <c r="CL814" s="11" t="s">
        <v>1587</v>
      </c>
      <c r="CM814" s="11" t="s">
        <v>1606</v>
      </c>
      <c r="CN814" s="11" t="s">
        <v>1614</v>
      </c>
      <c r="CO814" s="21">
        <v>10220</v>
      </c>
      <c r="CP814" s="11">
        <v>42</v>
      </c>
      <c r="CQ814" s="11" t="s">
        <v>1591</v>
      </c>
      <c r="CR814" s="11" t="s">
        <v>1592</v>
      </c>
      <c r="CS814" s="11" t="s">
        <v>1593</v>
      </c>
      <c r="CT814" s="58" t="str">
        <f t="shared" si="1017"/>
        <v>97.5</v>
      </c>
      <c r="CU814" s="58" t="str">
        <f t="shared" si="1018"/>
        <v>82.2</v>
      </c>
      <c r="CV814" s="152" t="str">
        <f t="shared" si="1016"/>
        <v>99.7</v>
      </c>
      <c r="CZ814" s="25"/>
    </row>
    <row r="815" spans="1:105" s="11" customFormat="1">
      <c r="A815" s="11" t="s">
        <v>1550</v>
      </c>
      <c r="K815" s="13"/>
      <c r="L815" s="25"/>
      <c r="N815" s="125"/>
      <c r="Z815" s="25"/>
      <c r="AE815" s="25"/>
      <c r="AI815" s="25"/>
      <c r="AO815" s="17"/>
      <c r="AP815" s="17"/>
      <c r="AU815" s="84"/>
      <c r="AV815" s="30"/>
      <c r="BI815" s="25"/>
      <c r="CD815" s="155"/>
      <c r="CF815" s="11" t="s">
        <v>1369</v>
      </c>
      <c r="CG815" s="11">
        <v>2</v>
      </c>
      <c r="CH815" s="155" t="s">
        <v>1606</v>
      </c>
      <c r="CJ815" s="11">
        <v>6</v>
      </c>
      <c r="CL815" s="11" t="s">
        <v>1611</v>
      </c>
      <c r="CM815" s="11" t="s">
        <v>1606</v>
      </c>
      <c r="CN815" s="11" t="s">
        <v>1615</v>
      </c>
      <c r="CO815" s="21">
        <v>6373</v>
      </c>
      <c r="CP815" s="11">
        <v>47</v>
      </c>
      <c r="CQ815" s="11" t="s">
        <v>1594</v>
      </c>
      <c r="CR815" s="11" t="s">
        <v>1595</v>
      </c>
      <c r="CS815" s="11" t="s">
        <v>1596</v>
      </c>
      <c r="CT815" s="58" t="str">
        <f t="shared" si="1017"/>
        <v>90.9</v>
      </c>
      <c r="CU815" s="58" t="str">
        <f t="shared" si="1018"/>
        <v>74.7</v>
      </c>
      <c r="CV815" s="152" t="str">
        <f t="shared" si="1016"/>
        <v>96.7</v>
      </c>
      <c r="CZ815" s="25"/>
    </row>
    <row r="816" spans="1:105" s="11" customFormat="1">
      <c r="A816" s="11" t="s">
        <v>1550</v>
      </c>
      <c r="K816" s="13"/>
      <c r="L816" s="25"/>
      <c r="N816" s="125"/>
      <c r="Z816" s="25"/>
      <c r="AE816" s="25"/>
      <c r="AI816" s="25"/>
      <c r="AO816" s="17"/>
      <c r="AP816" s="17"/>
      <c r="AU816" s="84"/>
      <c r="AV816" s="30"/>
      <c r="BI816" s="25"/>
      <c r="CD816" s="155"/>
      <c r="CF816" s="11" t="s">
        <v>1370</v>
      </c>
      <c r="CG816" s="11">
        <v>4</v>
      </c>
      <c r="CH816" s="155" t="s">
        <v>1606</v>
      </c>
      <c r="CJ816" s="11">
        <v>7</v>
      </c>
      <c r="CL816" s="11" t="s">
        <v>1612</v>
      </c>
      <c r="CM816" s="11" t="s">
        <v>1606</v>
      </c>
      <c r="CN816" s="11" t="s">
        <v>1615</v>
      </c>
      <c r="CO816" s="21">
        <v>21834</v>
      </c>
      <c r="CP816" s="11">
        <v>149</v>
      </c>
      <c r="CQ816" s="11" t="s">
        <v>1597</v>
      </c>
      <c r="CR816" s="11" t="s">
        <v>1598</v>
      </c>
      <c r="CS816" s="11" t="s">
        <v>1599</v>
      </c>
      <c r="CT816" s="58" t="str">
        <f t="shared" si="1017"/>
        <v>95.1</v>
      </c>
      <c r="CU816" s="58" t="str">
        <f t="shared" si="1018"/>
        <v>89.6</v>
      </c>
      <c r="CV816" s="152" t="str">
        <f t="shared" si="1016"/>
        <v>97.7</v>
      </c>
      <c r="CZ816" s="25"/>
    </row>
    <row r="817" spans="1:105" s="11" customFormat="1">
      <c r="A817" s="11" t="s">
        <v>1550</v>
      </c>
      <c r="K817" s="13"/>
      <c r="L817" s="25"/>
      <c r="N817" s="125"/>
      <c r="Z817" s="25"/>
      <c r="AE817" s="36"/>
      <c r="AI817" s="25"/>
      <c r="AO817" s="17"/>
      <c r="AP817" s="17"/>
      <c r="AU817" s="84"/>
      <c r="AV817" s="30"/>
      <c r="BI817" s="25"/>
      <c r="CD817" s="155"/>
      <c r="CE817" s="21"/>
      <c r="CH817" s="162" t="s">
        <v>1294</v>
      </c>
      <c r="CI817" s="11" t="s">
        <v>1605</v>
      </c>
      <c r="CJ817" s="11">
        <v>1</v>
      </c>
      <c r="CL817" s="11" t="s">
        <v>1430</v>
      </c>
      <c r="CM817" s="21" t="s">
        <v>1294</v>
      </c>
      <c r="CN817" s="21" t="s">
        <v>1294</v>
      </c>
      <c r="CO817" s="21">
        <v>28207</v>
      </c>
      <c r="CP817" s="11">
        <v>30</v>
      </c>
      <c r="CQ817" s="11" t="s">
        <v>1600</v>
      </c>
      <c r="CR817" s="11" t="s">
        <v>1601</v>
      </c>
      <c r="CS817" s="11" t="s">
        <v>1602</v>
      </c>
      <c r="CT817" s="58" t="str">
        <f t="shared" si="1017"/>
        <v>100.0</v>
      </c>
      <c r="CU817" s="15">
        <v>-10</v>
      </c>
      <c r="CV817" s="152" t="str">
        <f t="shared" si="1016"/>
        <v>100.0</v>
      </c>
      <c r="CZ817" s="25"/>
    </row>
    <row r="818" spans="1:105" s="44" customFormat="1">
      <c r="L818" s="45"/>
      <c r="N818" s="127"/>
      <c r="Z818" s="64"/>
      <c r="AE818" s="45"/>
      <c r="AI818" s="45"/>
      <c r="AU818" s="85"/>
      <c r="BI818" s="45"/>
      <c r="CD818" s="157"/>
      <c r="CH818" s="157"/>
      <c r="CV818" s="45"/>
      <c r="CZ818" s="45"/>
    </row>
    <row r="819" spans="1:105" s="94" customFormat="1" ht="16" customHeight="1">
      <c r="A819" s="94" t="s">
        <v>3246</v>
      </c>
      <c r="B819" s="94" t="s">
        <v>364</v>
      </c>
      <c r="C819" s="94" t="s">
        <v>35</v>
      </c>
      <c r="D819" s="94" t="s">
        <v>2796</v>
      </c>
      <c r="E819" s="94" t="s">
        <v>2797</v>
      </c>
      <c r="F819" s="112" t="s">
        <v>2311</v>
      </c>
      <c r="G819" s="94" t="s">
        <v>2798</v>
      </c>
      <c r="H819" s="104" t="s">
        <v>2799</v>
      </c>
      <c r="I819" s="204" t="s">
        <v>2800</v>
      </c>
      <c r="J819" s="104" t="s">
        <v>2801</v>
      </c>
      <c r="K819" s="94" t="s">
        <v>2670</v>
      </c>
      <c r="L819" s="96">
        <v>44321</v>
      </c>
      <c r="M819" s="94" t="s">
        <v>2802</v>
      </c>
      <c r="N819" s="126">
        <v>44060</v>
      </c>
      <c r="O819" s="94" t="s">
        <v>24</v>
      </c>
      <c r="P819" s="94" t="s">
        <v>24</v>
      </c>
      <c r="Q819" s="94" t="s">
        <v>2016</v>
      </c>
      <c r="R819" s="94" t="s">
        <v>2261</v>
      </c>
      <c r="S819" s="94" t="s">
        <v>2803</v>
      </c>
      <c r="T819" s="94" t="s">
        <v>23</v>
      </c>
      <c r="U819" s="94" t="s">
        <v>24</v>
      </c>
      <c r="V819" s="121" t="s">
        <v>2815</v>
      </c>
      <c r="W819" s="94" t="s">
        <v>24</v>
      </c>
      <c r="X819" s="94" t="s">
        <v>2805</v>
      </c>
      <c r="Y819" s="94" t="s">
        <v>2804</v>
      </c>
      <c r="Z819" s="98" t="s">
        <v>2806</v>
      </c>
      <c r="AA819" s="94" t="s">
        <v>365</v>
      </c>
      <c r="AB819" s="94" t="s">
        <v>961</v>
      </c>
      <c r="AC819" s="94" t="s">
        <v>127</v>
      </c>
      <c r="AD819" s="94" t="s">
        <v>3130</v>
      </c>
      <c r="AE819" s="98" t="s">
        <v>3129</v>
      </c>
      <c r="AF819" s="94" t="s">
        <v>2840</v>
      </c>
      <c r="AG819" s="94" t="s">
        <v>2807</v>
      </c>
      <c r="AH819" s="94" t="s">
        <v>2808</v>
      </c>
      <c r="AI819" s="119" t="s">
        <v>22</v>
      </c>
      <c r="AJ819" s="94" t="s">
        <v>27</v>
      </c>
      <c r="AK819" s="94" t="s">
        <v>22</v>
      </c>
      <c r="AL819" s="94" t="s">
        <v>22</v>
      </c>
      <c r="AM819" s="94" t="s">
        <v>26</v>
      </c>
      <c r="AN819" s="94" t="s">
        <v>22</v>
      </c>
      <c r="AO819" s="94" t="s">
        <v>22</v>
      </c>
      <c r="AP819" s="94" t="s">
        <v>22</v>
      </c>
      <c r="AQ819" s="94" t="s">
        <v>23</v>
      </c>
      <c r="AR819" s="94" t="s">
        <v>23</v>
      </c>
      <c r="AS819" s="94" t="s">
        <v>22</v>
      </c>
      <c r="AT819" s="94" t="s">
        <v>22</v>
      </c>
      <c r="AU819" s="106" t="s">
        <v>22</v>
      </c>
      <c r="AV819" s="94" t="s">
        <v>22</v>
      </c>
      <c r="AW819" s="94" t="s">
        <v>22</v>
      </c>
      <c r="AX819" s="94" t="s">
        <v>22</v>
      </c>
      <c r="AY819" s="94" t="s">
        <v>22</v>
      </c>
      <c r="AZ819" s="94" t="s">
        <v>22</v>
      </c>
      <c r="BA819" s="94" t="s">
        <v>22</v>
      </c>
      <c r="BB819" s="94" t="s">
        <v>22</v>
      </c>
      <c r="BC819" s="94" t="s">
        <v>22</v>
      </c>
      <c r="BD819" s="94" t="s">
        <v>22</v>
      </c>
      <c r="BE819" s="94" t="s">
        <v>22</v>
      </c>
      <c r="BF819" s="94" t="s">
        <v>22</v>
      </c>
      <c r="BG819" s="94" t="s">
        <v>22</v>
      </c>
      <c r="BH819" s="94" t="s">
        <v>22</v>
      </c>
      <c r="BI819" s="98" t="s">
        <v>22</v>
      </c>
      <c r="BJ819" s="94" t="s">
        <v>26</v>
      </c>
      <c r="BK819" s="94" t="s">
        <v>22</v>
      </c>
      <c r="BL819" s="94" t="s">
        <v>22</v>
      </c>
      <c r="BM819" s="94" t="s">
        <v>22</v>
      </c>
      <c r="BN819" s="94" t="s">
        <v>22</v>
      </c>
      <c r="BO819" s="94" t="s">
        <v>22</v>
      </c>
      <c r="BP819" s="94" t="s">
        <v>22</v>
      </c>
      <c r="BQ819" s="94" t="s">
        <v>22</v>
      </c>
      <c r="BR819" s="94" t="s">
        <v>22</v>
      </c>
      <c r="BS819" s="94" t="s">
        <v>22</v>
      </c>
      <c r="BT819" s="94" t="s">
        <v>22</v>
      </c>
      <c r="BU819" s="94" t="s">
        <v>22</v>
      </c>
      <c r="BV819" s="94" t="s">
        <v>22</v>
      </c>
      <c r="BW819" s="94" t="s">
        <v>22</v>
      </c>
      <c r="BX819" s="94" t="s">
        <v>22</v>
      </c>
      <c r="BY819" s="94" t="s">
        <v>22</v>
      </c>
      <c r="BZ819" s="94" t="s">
        <v>22</v>
      </c>
      <c r="CA819" s="94" t="s">
        <v>22</v>
      </c>
      <c r="CB819" s="94" t="s">
        <v>22</v>
      </c>
      <c r="CC819" s="94" t="s">
        <v>22</v>
      </c>
      <c r="CD819" s="103" t="s">
        <v>1332</v>
      </c>
      <c r="CE819" s="94" t="s">
        <v>2810</v>
      </c>
      <c r="CF819" s="94" t="s">
        <v>2811</v>
      </c>
      <c r="CG819" s="94">
        <v>96</v>
      </c>
      <c r="CH819" s="103" t="s">
        <v>1287</v>
      </c>
      <c r="CI819" s="94" t="s">
        <v>2837</v>
      </c>
      <c r="CJ819" s="94">
        <v>1</v>
      </c>
      <c r="CK819" s="94" t="s">
        <v>2839</v>
      </c>
      <c r="CL819" s="94" t="s">
        <v>2841</v>
      </c>
      <c r="CM819" s="94" t="s">
        <v>1363</v>
      </c>
      <c r="CN819" s="94" t="s">
        <v>1363</v>
      </c>
      <c r="CO819" s="121">
        <f>1357+1327</f>
        <v>2684</v>
      </c>
      <c r="CP819" s="94">
        <v>44</v>
      </c>
      <c r="CQ819" s="94" t="s">
        <v>2816</v>
      </c>
      <c r="CR819" s="94" t="s">
        <v>2817</v>
      </c>
      <c r="CS819" s="94" t="s">
        <v>2818</v>
      </c>
      <c r="CT819" s="102" t="str">
        <f>LEFT(CS819,FIND(" ", CS819)-1)</f>
        <v>49.4</v>
      </c>
      <c r="CU819" s="102" t="str">
        <f t="shared" ref="CU819:CU824" si="1019">MID(LEFT(CS819,FIND("–",CS819)-1),FIND("(",CS819)+1,LEN(CS819))</f>
        <v>6.1</v>
      </c>
      <c r="CV819" s="153" t="str">
        <f t="shared" ref="CV819:CV824" si="1020">MID(LEFT(CS819,FIND(")",CS819)-1),FIND("–",CS819)+1,LEN(CS819))</f>
        <v>72.8</v>
      </c>
      <c r="CW819" s="94" t="s">
        <v>2838</v>
      </c>
      <c r="CX819" s="94" t="s">
        <v>22</v>
      </c>
      <c r="CY819" s="94" t="s">
        <v>2845</v>
      </c>
      <c r="CZ819" s="98" t="s">
        <v>1261</v>
      </c>
      <c r="DA819" s="94" t="s">
        <v>68</v>
      </c>
    </row>
    <row r="820" spans="1:105" s="11" customFormat="1" ht="16" customHeight="1">
      <c r="A820" s="11" t="s">
        <v>3246</v>
      </c>
      <c r="K820" s="13"/>
      <c r="L820" s="25"/>
      <c r="N820" s="125"/>
      <c r="Z820" s="25"/>
      <c r="AE820" s="36"/>
      <c r="AI820" s="25"/>
      <c r="AJ820" s="11" t="s">
        <v>60</v>
      </c>
      <c r="AK820" s="11" t="s">
        <v>22</v>
      </c>
      <c r="AL820" s="11" t="s">
        <v>22</v>
      </c>
      <c r="AM820" s="11" t="s">
        <v>26</v>
      </c>
      <c r="AN820" s="11" t="s">
        <v>22</v>
      </c>
      <c r="AO820" s="11" t="s">
        <v>22</v>
      </c>
      <c r="AP820" s="11" t="s">
        <v>22</v>
      </c>
      <c r="AQ820" s="11" t="s">
        <v>23</v>
      </c>
      <c r="AR820" s="11" t="s">
        <v>23</v>
      </c>
      <c r="AS820" s="11" t="s">
        <v>22</v>
      </c>
      <c r="AT820" s="11" t="s">
        <v>22</v>
      </c>
      <c r="AU820" s="84" t="s">
        <v>22</v>
      </c>
      <c r="AV820" s="11" t="s">
        <v>22</v>
      </c>
      <c r="AW820" s="11" t="s">
        <v>22</v>
      </c>
      <c r="AX820" s="11" t="s">
        <v>22</v>
      </c>
      <c r="AY820" s="11" t="s">
        <v>22</v>
      </c>
      <c r="AZ820" s="11" t="s">
        <v>22</v>
      </c>
      <c r="BA820" s="11" t="s">
        <v>22</v>
      </c>
      <c r="BB820" s="11" t="s">
        <v>22</v>
      </c>
      <c r="BC820" s="11" t="s">
        <v>22</v>
      </c>
      <c r="BD820" s="11" t="s">
        <v>22</v>
      </c>
      <c r="BE820" s="11" t="s">
        <v>22</v>
      </c>
      <c r="BF820" s="11" t="s">
        <v>22</v>
      </c>
      <c r="BG820" s="11" t="s">
        <v>22</v>
      </c>
      <c r="BH820" s="11" t="s">
        <v>22</v>
      </c>
      <c r="BI820" s="25" t="s">
        <v>22</v>
      </c>
      <c r="CD820" s="155" t="s">
        <v>1334</v>
      </c>
      <c r="CE820" s="11" t="s">
        <v>2809</v>
      </c>
      <c r="CF820" s="11" t="s">
        <v>2812</v>
      </c>
      <c r="CG820" s="11">
        <v>4</v>
      </c>
      <c r="CH820" s="155" t="s">
        <v>1287</v>
      </c>
      <c r="CJ820" s="11">
        <v>2</v>
      </c>
      <c r="CL820" s="11" t="s">
        <v>2819</v>
      </c>
      <c r="CM820" s="11" t="s">
        <v>1363</v>
      </c>
      <c r="CN820" s="11" t="s">
        <v>1363</v>
      </c>
      <c r="CO820" s="21">
        <v>1014</v>
      </c>
      <c r="CP820" s="11">
        <v>19</v>
      </c>
      <c r="CQ820" s="11" t="s">
        <v>2822</v>
      </c>
      <c r="CR820" s="11" t="s">
        <v>2823</v>
      </c>
      <c r="CS820" s="11" t="s">
        <v>2833</v>
      </c>
      <c r="CT820" s="58" t="str">
        <f t="shared" ref="CT820:CT824" si="1021">LEFT(CS820,FIND(" ", CS820)-1)</f>
        <v>52.6</v>
      </c>
      <c r="CU820" s="15">
        <v>-10</v>
      </c>
      <c r="CV820" s="152" t="str">
        <f t="shared" si="1020"/>
        <v>81.8</v>
      </c>
      <c r="CZ820" s="25"/>
    </row>
    <row r="821" spans="1:105" s="11" customFormat="1" ht="16" customHeight="1">
      <c r="A821" s="11" t="s">
        <v>3246</v>
      </c>
      <c r="K821" s="13"/>
      <c r="L821" s="25"/>
      <c r="N821" s="125"/>
      <c r="Z821" s="25"/>
      <c r="AE821" s="36"/>
      <c r="AI821" s="25"/>
      <c r="AO821" s="17"/>
      <c r="AP821" s="17"/>
      <c r="AU821" s="84"/>
      <c r="AV821" s="30"/>
      <c r="BI821" s="25"/>
      <c r="CD821" s="155" t="s">
        <v>1277</v>
      </c>
      <c r="CE821" s="21" t="s">
        <v>2813</v>
      </c>
      <c r="CF821" s="11" t="s">
        <v>1366</v>
      </c>
      <c r="CG821" s="11">
        <v>3</v>
      </c>
      <c r="CH821" s="155" t="s">
        <v>1287</v>
      </c>
      <c r="CJ821" s="11">
        <v>3</v>
      </c>
      <c r="CL821" s="11" t="s">
        <v>2820</v>
      </c>
      <c r="CM821" s="11" t="s">
        <v>1363</v>
      </c>
      <c r="CN821" s="11" t="s">
        <v>1363</v>
      </c>
      <c r="CO821" s="21">
        <f>1857+1841</f>
        <v>3698</v>
      </c>
      <c r="CP821" s="11">
        <v>63</v>
      </c>
      <c r="CQ821" s="11" t="s">
        <v>2824</v>
      </c>
      <c r="CR821" s="11" t="s">
        <v>2825</v>
      </c>
      <c r="CS821" s="11" t="s">
        <v>2832</v>
      </c>
      <c r="CT821" s="58" t="str">
        <f t="shared" si="1021"/>
        <v>50.4</v>
      </c>
      <c r="CU821" s="58" t="str">
        <f t="shared" si="1019"/>
        <v>16.6</v>
      </c>
      <c r="CV821" s="152" t="str">
        <f t="shared" si="1020"/>
        <v>70.5</v>
      </c>
      <c r="CZ821" s="25"/>
    </row>
    <row r="822" spans="1:105" s="11" customFormat="1">
      <c r="A822" s="11" t="s">
        <v>3246</v>
      </c>
      <c r="K822" s="13"/>
      <c r="L822" s="25"/>
      <c r="N822" s="125"/>
      <c r="Z822" s="25"/>
      <c r="AE822" s="25"/>
      <c r="AI822" s="25"/>
      <c r="AO822" s="17"/>
      <c r="AP822" s="17"/>
      <c r="AU822" s="84"/>
      <c r="AV822" s="30"/>
      <c r="BI822" s="25"/>
      <c r="CD822" s="155" t="s">
        <v>1280</v>
      </c>
      <c r="CE822" s="21" t="s">
        <v>2814</v>
      </c>
      <c r="CF822" s="11" t="s">
        <v>1367</v>
      </c>
      <c r="CG822" s="11">
        <v>95</v>
      </c>
      <c r="CH822" s="155" t="s">
        <v>1287</v>
      </c>
      <c r="CJ822" s="11">
        <v>4</v>
      </c>
      <c r="CL822" s="11" t="s">
        <v>2842</v>
      </c>
      <c r="CM822" s="11" t="s">
        <v>1363</v>
      </c>
      <c r="CN822" s="11" t="s">
        <v>2821</v>
      </c>
      <c r="CO822" s="21">
        <f>1281+1255</f>
        <v>2536</v>
      </c>
      <c r="CP822" s="11">
        <v>38</v>
      </c>
      <c r="CQ822" s="11" t="s">
        <v>2826</v>
      </c>
      <c r="CR822" s="11" t="s">
        <v>2829</v>
      </c>
      <c r="CS822" s="11" t="s">
        <v>2834</v>
      </c>
      <c r="CT822" s="58" t="str">
        <f t="shared" si="1021"/>
        <v>60.1</v>
      </c>
      <c r="CU822" s="58" t="str">
        <f t="shared" si="1019"/>
        <v>19.9</v>
      </c>
      <c r="CV822" s="152" t="str">
        <f t="shared" si="1020"/>
        <v>80.1</v>
      </c>
      <c r="CZ822" s="25"/>
    </row>
    <row r="823" spans="1:105" s="11" customFormat="1">
      <c r="A823" s="11" t="s">
        <v>3246</v>
      </c>
      <c r="K823" s="13"/>
      <c r="L823" s="25"/>
      <c r="N823" s="125"/>
      <c r="Z823" s="25"/>
      <c r="AE823" s="25"/>
      <c r="AI823" s="25"/>
      <c r="AO823" s="17"/>
      <c r="AP823" s="17"/>
      <c r="AU823" s="84"/>
      <c r="AV823" s="30"/>
      <c r="BI823" s="25"/>
      <c r="CD823" s="155"/>
      <c r="CF823" s="11" t="s">
        <v>1370</v>
      </c>
      <c r="CG823" s="11">
        <v>2</v>
      </c>
      <c r="CH823" s="155" t="s">
        <v>1287</v>
      </c>
      <c r="CJ823" s="11">
        <v>5</v>
      </c>
      <c r="CL823" s="11" t="s">
        <v>2843</v>
      </c>
      <c r="CM823" s="11" t="s">
        <v>1363</v>
      </c>
      <c r="CN823" s="11" t="s">
        <v>2821</v>
      </c>
      <c r="CO823" s="21">
        <f>467+484</f>
        <v>951</v>
      </c>
      <c r="CP823" s="11">
        <v>19</v>
      </c>
      <c r="CQ823" s="11" t="s">
        <v>2827</v>
      </c>
      <c r="CR823" s="11" t="s">
        <v>2830</v>
      </c>
      <c r="CS823" s="11" t="s">
        <v>2835</v>
      </c>
      <c r="CT823" s="58" t="str">
        <f t="shared" si="1021"/>
        <v>52.2</v>
      </c>
      <c r="CU823" s="15">
        <v>-10</v>
      </c>
      <c r="CV823" s="152" t="str">
        <f t="shared" si="1020"/>
        <v>81.7</v>
      </c>
      <c r="CZ823" s="25"/>
    </row>
    <row r="824" spans="1:105" s="11" customFormat="1">
      <c r="A824" s="11" t="s">
        <v>3246</v>
      </c>
      <c r="K824" s="13"/>
      <c r="L824" s="25"/>
      <c r="N824" s="125"/>
      <c r="Z824" s="25"/>
      <c r="AE824" s="25"/>
      <c r="AI824" s="25"/>
      <c r="AO824" s="17"/>
      <c r="AP824" s="17"/>
      <c r="AU824" s="84"/>
      <c r="AV824" s="30"/>
      <c r="BI824" s="25"/>
      <c r="CD824" s="155"/>
      <c r="CE824" s="21"/>
      <c r="CH824" s="155" t="s">
        <v>1287</v>
      </c>
      <c r="CJ824" s="11">
        <v>6</v>
      </c>
      <c r="CL824" s="11" t="s">
        <v>2844</v>
      </c>
      <c r="CM824" s="11" t="s">
        <v>1363</v>
      </c>
      <c r="CN824" s="11" t="s">
        <v>2821</v>
      </c>
      <c r="CO824" s="21">
        <f>1748+1739</f>
        <v>3487</v>
      </c>
      <c r="CP824" s="11">
        <v>57</v>
      </c>
      <c r="CQ824" s="11" t="s">
        <v>2828</v>
      </c>
      <c r="CR824" s="11" t="s">
        <v>2831</v>
      </c>
      <c r="CS824" s="11" t="s">
        <v>2836</v>
      </c>
      <c r="CT824" s="58" t="str">
        <f t="shared" si="1021"/>
        <v>57.7</v>
      </c>
      <c r="CU824" s="58" t="str">
        <f t="shared" si="1019"/>
        <v>25.7</v>
      </c>
      <c r="CV824" s="152" t="str">
        <f t="shared" si="1020"/>
        <v>75.9</v>
      </c>
      <c r="CZ824" s="25"/>
    </row>
    <row r="826" spans="1:105" s="94" customFormat="1" ht="16" customHeight="1">
      <c r="A826" s="94" t="s">
        <v>3247</v>
      </c>
      <c r="B826" s="94" t="s">
        <v>364</v>
      </c>
      <c r="C826" s="94" t="s">
        <v>35</v>
      </c>
      <c r="D826" s="94" t="s">
        <v>2796</v>
      </c>
      <c r="E826" s="94" t="s">
        <v>1263</v>
      </c>
      <c r="F826" s="112" t="s">
        <v>2311</v>
      </c>
      <c r="G826" s="94" t="s">
        <v>3190</v>
      </c>
      <c r="H826" s="104" t="s">
        <v>3191</v>
      </c>
      <c r="I826" s="204" t="s">
        <v>3192</v>
      </c>
      <c r="J826" s="104" t="s">
        <v>3193</v>
      </c>
      <c r="K826" s="94" t="s">
        <v>3194</v>
      </c>
      <c r="L826" s="96">
        <v>44377</v>
      </c>
      <c r="M826" s="94" t="s">
        <v>1379</v>
      </c>
      <c r="N826" s="126">
        <v>44102</v>
      </c>
      <c r="O826" s="94" t="s">
        <v>24</v>
      </c>
      <c r="P826" s="94" t="s">
        <v>24</v>
      </c>
      <c r="Q826" s="94" t="s">
        <v>2016</v>
      </c>
      <c r="R826" s="94" t="s">
        <v>73</v>
      </c>
      <c r="S826" s="94" t="s">
        <v>3241</v>
      </c>
      <c r="T826" s="94" t="s">
        <v>23</v>
      </c>
      <c r="U826" s="94" t="s">
        <v>24</v>
      </c>
      <c r="V826" s="121" t="s">
        <v>3198</v>
      </c>
      <c r="W826" s="94" t="s">
        <v>24</v>
      </c>
      <c r="X826" s="94" t="s">
        <v>2805</v>
      </c>
      <c r="Y826" s="94" t="s">
        <v>3196</v>
      </c>
      <c r="Z826" s="98" t="s">
        <v>3197</v>
      </c>
      <c r="AA826" s="94" t="s">
        <v>365</v>
      </c>
      <c r="AB826" s="94" t="s">
        <v>961</v>
      </c>
      <c r="AC826" s="94" t="s">
        <v>127</v>
      </c>
      <c r="AD826" s="94" t="s">
        <v>3130</v>
      </c>
      <c r="AE826" s="98" t="s">
        <v>3129</v>
      </c>
      <c r="AF826" s="94" t="s">
        <v>3199</v>
      </c>
      <c r="AG826" s="94" t="s">
        <v>3200</v>
      </c>
      <c r="AH826" s="94" t="s">
        <v>3201</v>
      </c>
      <c r="AI826" s="119" t="s">
        <v>22</v>
      </c>
      <c r="AJ826" s="94" t="s">
        <v>27</v>
      </c>
      <c r="AK826" s="94" t="s">
        <v>22</v>
      </c>
      <c r="AL826" s="94" t="s">
        <v>22</v>
      </c>
      <c r="AM826" s="94" t="s">
        <v>26</v>
      </c>
      <c r="AN826" s="94" t="s">
        <v>22</v>
      </c>
      <c r="AO826" s="94" t="s">
        <v>22</v>
      </c>
      <c r="AP826" s="94" t="s">
        <v>22</v>
      </c>
      <c r="AQ826" s="94" t="s">
        <v>23</v>
      </c>
      <c r="AR826" s="94" t="s">
        <v>23</v>
      </c>
      <c r="AS826" s="94" t="s">
        <v>22</v>
      </c>
      <c r="AT826" s="94" t="s">
        <v>22</v>
      </c>
      <c r="AU826" s="106" t="s">
        <v>22</v>
      </c>
      <c r="AV826" s="94" t="s">
        <v>22</v>
      </c>
      <c r="AW826" s="94" t="s">
        <v>22</v>
      </c>
      <c r="AX826" s="94" t="s">
        <v>22</v>
      </c>
      <c r="AY826" s="94" t="s">
        <v>22</v>
      </c>
      <c r="AZ826" s="94" t="s">
        <v>22</v>
      </c>
      <c r="BA826" s="94" t="s">
        <v>22</v>
      </c>
      <c r="BB826" s="94" t="s">
        <v>22</v>
      </c>
      <c r="BC826" s="94" t="s">
        <v>22</v>
      </c>
      <c r="BD826" s="94" t="s">
        <v>22</v>
      </c>
      <c r="BE826" s="94" t="s">
        <v>22</v>
      </c>
      <c r="BF826" s="94" t="s">
        <v>22</v>
      </c>
      <c r="BG826" s="94" t="s">
        <v>22</v>
      </c>
      <c r="BH826" s="94" t="s">
        <v>22</v>
      </c>
      <c r="BI826" s="98" t="s">
        <v>22</v>
      </c>
      <c r="BJ826" s="94" t="s">
        <v>26</v>
      </c>
      <c r="BK826" s="94" t="s">
        <v>22</v>
      </c>
      <c r="BL826" s="94" t="s">
        <v>22</v>
      </c>
      <c r="BM826" s="94" t="s">
        <v>22</v>
      </c>
      <c r="BN826" s="94" t="s">
        <v>22</v>
      </c>
      <c r="BO826" s="94" t="s">
        <v>22</v>
      </c>
      <c r="BP826" s="94" t="s">
        <v>22</v>
      </c>
      <c r="BQ826" s="94" t="s">
        <v>22</v>
      </c>
      <c r="BR826" s="94" t="s">
        <v>22</v>
      </c>
      <c r="BS826" s="94" t="s">
        <v>22</v>
      </c>
      <c r="BT826" s="94" t="s">
        <v>22</v>
      </c>
      <c r="BU826" s="94" t="s">
        <v>22</v>
      </c>
      <c r="BV826" s="94" t="s">
        <v>22</v>
      </c>
      <c r="BW826" s="94" t="s">
        <v>22</v>
      </c>
      <c r="BX826" s="94" t="s">
        <v>22</v>
      </c>
      <c r="BY826" s="94" t="s">
        <v>22</v>
      </c>
      <c r="BZ826" s="94" t="s">
        <v>22</v>
      </c>
      <c r="CA826" s="94" t="s">
        <v>22</v>
      </c>
      <c r="CB826" s="94" t="s">
        <v>22</v>
      </c>
      <c r="CC826" s="94" t="s">
        <v>22</v>
      </c>
      <c r="CD826" s="103" t="s">
        <v>1332</v>
      </c>
      <c r="CE826" s="94" t="s">
        <v>3202</v>
      </c>
      <c r="CF826" s="94" t="s">
        <v>2811</v>
      </c>
      <c r="CG826" s="94">
        <v>72</v>
      </c>
      <c r="CH826" s="103" t="s">
        <v>1287</v>
      </c>
      <c r="CI826" s="94" t="s">
        <v>3242</v>
      </c>
      <c r="CJ826" s="94">
        <v>1</v>
      </c>
      <c r="CK826" s="94" t="s">
        <v>3243</v>
      </c>
      <c r="CL826" s="94" t="s">
        <v>1430</v>
      </c>
      <c r="CM826" s="94" t="s">
        <v>1363</v>
      </c>
      <c r="CN826" s="94" t="s">
        <v>1363</v>
      </c>
      <c r="CO826" s="121">
        <f>7020+7019</f>
        <v>14039</v>
      </c>
      <c r="CP826" s="94">
        <v>106</v>
      </c>
      <c r="CQ826" s="94" t="s">
        <v>3210</v>
      </c>
      <c r="CR826" s="94" t="s">
        <v>3209</v>
      </c>
      <c r="CS826" s="94" t="s">
        <v>3211</v>
      </c>
      <c r="CT826" s="102" t="str">
        <f>LEFT(CS826,FIND(" ", CS826)-1)</f>
        <v>89.7</v>
      </c>
      <c r="CU826" s="102" t="str">
        <f t="shared" ref="CU826" si="1022">MID(LEFT(CS826,FIND("–",CS826)-1),FIND("(",CS826)+1,LEN(CS826))</f>
        <v>80.2</v>
      </c>
      <c r="CV826" s="153" t="str">
        <f t="shared" ref="CV826:CV831" si="1023">MID(LEFT(CS826,FIND(")",CS826)-1),FIND("–",CS826)+1,LEN(CS826))</f>
        <v>94.6</v>
      </c>
      <c r="CW826" s="94" t="s">
        <v>3248</v>
      </c>
      <c r="CX826" s="94" t="s">
        <v>22</v>
      </c>
      <c r="CY826" s="94" t="s">
        <v>3245</v>
      </c>
      <c r="CZ826" s="98" t="s">
        <v>1261</v>
      </c>
      <c r="DA826" s="94" t="s">
        <v>68</v>
      </c>
    </row>
    <row r="827" spans="1:105" s="11" customFormat="1" ht="16" customHeight="1">
      <c r="A827" s="11" t="s">
        <v>3247</v>
      </c>
      <c r="K827" s="13"/>
      <c r="L827" s="25"/>
      <c r="N827" s="125"/>
      <c r="Z827" s="25"/>
      <c r="AE827" s="36"/>
      <c r="AI827" s="25"/>
      <c r="AJ827" s="11" t="s">
        <v>60</v>
      </c>
      <c r="AK827" s="11" t="s">
        <v>22</v>
      </c>
      <c r="AL827" s="11" t="s">
        <v>22</v>
      </c>
      <c r="AM827" s="11" t="s">
        <v>26</v>
      </c>
      <c r="AN827" s="11" t="s">
        <v>22</v>
      </c>
      <c r="AO827" s="11" t="s">
        <v>22</v>
      </c>
      <c r="AP827" s="11" t="s">
        <v>22</v>
      </c>
      <c r="AQ827" s="11" t="s">
        <v>23</v>
      </c>
      <c r="AR827" s="11" t="s">
        <v>23</v>
      </c>
      <c r="AS827" s="11" t="s">
        <v>22</v>
      </c>
      <c r="AT827" s="11" t="s">
        <v>22</v>
      </c>
      <c r="AU827" s="84" t="s">
        <v>22</v>
      </c>
      <c r="AV827" s="11" t="s">
        <v>22</v>
      </c>
      <c r="AW827" s="11" t="s">
        <v>22</v>
      </c>
      <c r="AX827" s="11" t="s">
        <v>22</v>
      </c>
      <c r="AY827" s="11" t="s">
        <v>22</v>
      </c>
      <c r="AZ827" s="11" t="s">
        <v>22</v>
      </c>
      <c r="BA827" s="11" t="s">
        <v>22</v>
      </c>
      <c r="BB827" s="11" t="s">
        <v>22</v>
      </c>
      <c r="BC827" s="11" t="s">
        <v>22</v>
      </c>
      <c r="BD827" s="11" t="s">
        <v>22</v>
      </c>
      <c r="BE827" s="11" t="s">
        <v>22</v>
      </c>
      <c r="BF827" s="11" t="s">
        <v>22</v>
      </c>
      <c r="BG827" s="11" t="s">
        <v>22</v>
      </c>
      <c r="BH827" s="11" t="s">
        <v>22</v>
      </c>
      <c r="BI827" s="25" t="s">
        <v>22</v>
      </c>
      <c r="CD827" s="155" t="s">
        <v>1334</v>
      </c>
      <c r="CE827" s="11" t="s">
        <v>3203</v>
      </c>
      <c r="CF827" s="11" t="s">
        <v>3206</v>
      </c>
      <c r="CG827" s="11">
        <v>28</v>
      </c>
      <c r="CH827" s="155" t="s">
        <v>1287</v>
      </c>
      <c r="CJ827" s="11">
        <v>2</v>
      </c>
      <c r="CL827" s="11" t="s">
        <v>3212</v>
      </c>
      <c r="CM827" s="11" t="s">
        <v>1363</v>
      </c>
      <c r="CN827" s="11" t="s">
        <v>1432</v>
      </c>
      <c r="CO827" s="21">
        <f>5062+5067</f>
        <v>10129</v>
      </c>
      <c r="CP827" s="11">
        <f>87+9</f>
        <v>96</v>
      </c>
      <c r="CQ827" s="11" t="s">
        <v>3214</v>
      </c>
      <c r="CR827" s="11" t="s">
        <v>3215</v>
      </c>
      <c r="CS827" s="11" t="s">
        <v>3216</v>
      </c>
      <c r="CT827" s="58" t="str">
        <f t="shared" ref="CT827:CT831" si="1024">LEFT(CS827,FIND(" ", CS827)-1)</f>
        <v>89.8</v>
      </c>
      <c r="CU827" s="58" t="str">
        <f t="shared" ref="CU827:CU829" si="1025">MID(LEFT(CS827,FIND("–",CS827)-1),FIND("(",CS827)+1,LEN(CS827))</f>
        <v>79.7</v>
      </c>
      <c r="CV827" s="152" t="str">
        <f t="shared" si="1023"/>
        <v>95.5</v>
      </c>
      <c r="CW827" s="11" t="s">
        <v>3244</v>
      </c>
      <c r="CZ827" s="25"/>
    </row>
    <row r="828" spans="1:105" s="11" customFormat="1" ht="16" customHeight="1">
      <c r="A828" s="11" t="s">
        <v>3247</v>
      </c>
      <c r="K828" s="13"/>
      <c r="L828" s="25"/>
      <c r="N828" s="125"/>
      <c r="Z828" s="25"/>
      <c r="AE828" s="36"/>
      <c r="AI828" s="25"/>
      <c r="AO828" s="17"/>
      <c r="AP828" s="17"/>
      <c r="AU828" s="84"/>
      <c r="AV828" s="30"/>
      <c r="BI828" s="25"/>
      <c r="CD828" s="155" t="s">
        <v>3207</v>
      </c>
      <c r="CE828" s="21" t="s">
        <v>3204</v>
      </c>
      <c r="CF828" s="11" t="s">
        <v>1366</v>
      </c>
      <c r="CG828" s="21">
        <v>95</v>
      </c>
      <c r="CH828" s="155" t="s">
        <v>1287</v>
      </c>
      <c r="CJ828" s="11">
        <v>3</v>
      </c>
      <c r="CL828" s="11" t="s">
        <v>3213</v>
      </c>
      <c r="CM828" s="11" t="s">
        <v>1363</v>
      </c>
      <c r="CN828" s="11" t="s">
        <v>1432</v>
      </c>
      <c r="CO828" s="21">
        <f>1957+1953</f>
        <v>3910</v>
      </c>
      <c r="CP828" s="11">
        <v>10</v>
      </c>
      <c r="CQ828" s="11" t="s">
        <v>3217</v>
      </c>
      <c r="CR828" s="11" t="s">
        <v>3218</v>
      </c>
      <c r="CS828" s="11" t="s">
        <v>3219</v>
      </c>
      <c r="CT828" s="58" t="str">
        <f t="shared" si="1024"/>
        <v>88.9</v>
      </c>
      <c r="CU828" s="58" t="str">
        <f t="shared" si="1025"/>
        <v>20.2</v>
      </c>
      <c r="CV828" s="152" t="str">
        <f t="shared" si="1023"/>
        <v>99.7</v>
      </c>
      <c r="CZ828" s="25"/>
    </row>
    <row r="829" spans="1:105" s="11" customFormat="1">
      <c r="A829" s="11" t="s">
        <v>3247</v>
      </c>
      <c r="K829" s="13"/>
      <c r="L829" s="25"/>
      <c r="N829" s="125"/>
      <c r="Z829" s="25"/>
      <c r="AE829" s="25"/>
      <c r="AI829" s="25"/>
      <c r="AO829" s="17"/>
      <c r="AP829" s="17"/>
      <c r="AU829" s="84"/>
      <c r="AV829" s="30"/>
      <c r="BI829" s="25"/>
      <c r="CD829" s="155" t="s">
        <v>3208</v>
      </c>
      <c r="CE829" s="21" t="s">
        <v>3205</v>
      </c>
      <c r="CF829" s="11" t="s">
        <v>1367</v>
      </c>
      <c r="CG829" s="11">
        <v>0.4</v>
      </c>
      <c r="CH829" s="155" t="s">
        <v>1287</v>
      </c>
      <c r="CJ829" s="11">
        <v>4</v>
      </c>
      <c r="CL829" s="11" t="s">
        <v>1366</v>
      </c>
      <c r="CM829" s="11" t="s">
        <v>1363</v>
      </c>
      <c r="CN829" s="11" t="s">
        <v>1433</v>
      </c>
      <c r="CO829" s="21">
        <f>6635+6625</f>
        <v>13260</v>
      </c>
      <c r="CP829" s="11">
        <f>85+8</f>
        <v>93</v>
      </c>
      <c r="CQ829" s="11" t="s">
        <v>3221</v>
      </c>
      <c r="CR829" s="11" t="s">
        <v>3222</v>
      </c>
      <c r="CS829" s="11" t="s">
        <v>3223</v>
      </c>
      <c r="CT829" s="58" t="str">
        <f t="shared" si="1024"/>
        <v>90.7</v>
      </c>
      <c r="CU829" s="58" t="str">
        <f t="shared" si="1025"/>
        <v>80.8</v>
      </c>
      <c r="CV829" s="152" t="str">
        <f t="shared" si="1023"/>
        <v>96.1</v>
      </c>
      <c r="CZ829" s="25"/>
    </row>
    <row r="830" spans="1:105" s="11" customFormat="1">
      <c r="A830" s="11" t="s">
        <v>3247</v>
      </c>
      <c r="K830" s="13"/>
      <c r="L830" s="25"/>
      <c r="N830" s="125"/>
      <c r="Z830" s="25"/>
      <c r="AE830" s="25"/>
      <c r="AI830" s="25"/>
      <c r="AO830" s="17"/>
      <c r="AP830" s="17"/>
      <c r="AU830" s="84"/>
      <c r="AV830" s="30"/>
      <c r="BI830" s="25"/>
      <c r="CD830" s="155"/>
      <c r="CF830" s="11" t="s">
        <v>1368</v>
      </c>
      <c r="CG830" s="11">
        <v>3</v>
      </c>
      <c r="CH830" s="155" t="s">
        <v>1287</v>
      </c>
      <c r="CJ830" s="11">
        <v>5</v>
      </c>
      <c r="CL830" s="11" t="s">
        <v>1370</v>
      </c>
      <c r="CM830" s="11" t="s">
        <v>1363</v>
      </c>
      <c r="CN830" s="11" t="s">
        <v>1433</v>
      </c>
      <c r="CO830" s="21">
        <f>297+302</f>
        <v>599</v>
      </c>
      <c r="CP830" s="11">
        <v>10</v>
      </c>
      <c r="CQ830" s="11" t="s">
        <v>3224</v>
      </c>
      <c r="CR830" s="11" t="s">
        <v>3225</v>
      </c>
      <c r="CS830" s="11" t="s">
        <v>3226</v>
      </c>
      <c r="CT830" s="58" t="str">
        <f t="shared" si="1024"/>
        <v>75.7</v>
      </c>
      <c r="CU830" s="15">
        <v>-10</v>
      </c>
      <c r="CV830" s="152" t="str">
        <f t="shared" si="1023"/>
        <v>97.5</v>
      </c>
      <c r="CZ830" s="25"/>
    </row>
    <row r="831" spans="1:105" s="11" customFormat="1">
      <c r="A831" s="11" t="s">
        <v>3247</v>
      </c>
      <c r="K831" s="13"/>
      <c r="L831" s="25"/>
      <c r="N831" s="125"/>
      <c r="Z831" s="25"/>
      <c r="AE831" s="25"/>
      <c r="AI831" s="25"/>
      <c r="AO831" s="17"/>
      <c r="AP831" s="17"/>
      <c r="AU831" s="84"/>
      <c r="AV831" s="30"/>
      <c r="BI831" s="25"/>
      <c r="CD831" s="155"/>
      <c r="CE831" s="21"/>
      <c r="CF831" s="11" t="s">
        <v>1369</v>
      </c>
      <c r="CG831" s="11">
        <v>1</v>
      </c>
      <c r="CH831" s="155" t="s">
        <v>1287</v>
      </c>
      <c r="CJ831" s="11">
        <v>6</v>
      </c>
      <c r="CL831" s="11" t="s">
        <v>1611</v>
      </c>
      <c r="CM831" s="11" t="s">
        <v>1363</v>
      </c>
      <c r="CN831" s="11" t="s">
        <v>3220</v>
      </c>
      <c r="CO831" s="21">
        <f>3143+3117</f>
        <v>6260</v>
      </c>
      <c r="CP831" s="11">
        <v>36</v>
      </c>
      <c r="CQ831" s="11" t="s">
        <v>3227</v>
      </c>
      <c r="CR831" s="11" t="s">
        <v>3228</v>
      </c>
      <c r="CS831" s="11" t="s">
        <v>3229</v>
      </c>
      <c r="CT831" s="58" t="str">
        <f t="shared" si="1024"/>
        <v>90.9</v>
      </c>
      <c r="CU831" s="58" t="str">
        <f t="shared" ref="CU831" si="1026">MID(LEFT(CS831,FIND("–",CS831)-1),FIND("(",CS831)+1,LEN(CS831))</f>
        <v>70.4</v>
      </c>
      <c r="CV831" s="152" t="str">
        <f t="shared" si="1023"/>
        <v>97.2</v>
      </c>
      <c r="CZ831" s="25"/>
    </row>
    <row r="832" spans="1:105" s="109" customFormat="1">
      <c r="A832" s="11" t="s">
        <v>3247</v>
      </c>
      <c r="L832" s="110"/>
      <c r="N832" s="131"/>
      <c r="Z832" s="111"/>
      <c r="AE832" s="110"/>
      <c r="AI832" s="110"/>
      <c r="AU832" s="172"/>
      <c r="BI832" s="110"/>
      <c r="CD832" s="160"/>
      <c r="CE832" s="186"/>
      <c r="CF832" s="186" t="s">
        <v>1370</v>
      </c>
      <c r="CG832" s="186">
        <v>2</v>
      </c>
      <c r="CH832" s="155" t="s">
        <v>1287</v>
      </c>
      <c r="CJ832" s="11">
        <v>7</v>
      </c>
      <c r="CL832" s="11" t="s">
        <v>1612</v>
      </c>
      <c r="CM832" s="11" t="s">
        <v>1363</v>
      </c>
      <c r="CN832" s="11" t="s">
        <v>3220</v>
      </c>
      <c r="CO832" s="186">
        <v>7779</v>
      </c>
      <c r="CP832" s="109">
        <v>70</v>
      </c>
      <c r="CQ832" s="109" t="s">
        <v>3230</v>
      </c>
      <c r="CR832" s="109" t="s">
        <v>3231</v>
      </c>
      <c r="CS832" s="109" t="s">
        <v>3232</v>
      </c>
      <c r="CT832" s="58" t="str">
        <f t="shared" ref="CT832" si="1027">LEFT(CS832,FIND(" ", CS832)-1)</f>
        <v>89.1</v>
      </c>
      <c r="CU832" s="58" t="str">
        <f t="shared" ref="CU832" si="1028">MID(LEFT(CS832,FIND("–",CS832)-1),FIND("(",CS832)+1,LEN(CS832))</f>
        <v>76.2</v>
      </c>
      <c r="CV832" s="152" t="str">
        <f t="shared" ref="CV832" si="1029">MID(LEFT(CS832,FIND(")",CS832)-1),FIND("–",CS832)+1,LEN(CS832))</f>
        <v>95.0</v>
      </c>
      <c r="CZ832" s="110"/>
    </row>
    <row r="833" spans="1:105" s="109" customFormat="1">
      <c r="A833" s="11" t="s">
        <v>3247</v>
      </c>
      <c r="L833" s="110"/>
      <c r="N833" s="131"/>
      <c r="Z833" s="111"/>
      <c r="AE833" s="110"/>
      <c r="AI833" s="110"/>
      <c r="AU833" s="172"/>
      <c r="BI833" s="110"/>
      <c r="CD833" s="160"/>
      <c r="CH833" s="155" t="s">
        <v>1287</v>
      </c>
      <c r="CJ833" s="11">
        <v>8</v>
      </c>
      <c r="CL833" s="109" t="s">
        <v>3233</v>
      </c>
      <c r="CM833" s="109" t="s">
        <v>1363</v>
      </c>
      <c r="CN833" s="109" t="s">
        <v>3234</v>
      </c>
      <c r="CO833" s="186">
        <f>7020+7019</f>
        <v>14039</v>
      </c>
      <c r="CP833" s="109">
        <v>29</v>
      </c>
      <c r="CQ833" s="109" t="s">
        <v>3235</v>
      </c>
      <c r="CR833" s="109" t="s">
        <v>3236</v>
      </c>
      <c r="CS833" s="109" t="s">
        <v>3237</v>
      </c>
      <c r="CT833" s="58" t="str">
        <f t="shared" ref="CT833:CT834" si="1030">LEFT(CS833,FIND(" ", CS833)-1)</f>
        <v>96.4</v>
      </c>
      <c r="CU833" s="58" t="str">
        <f t="shared" ref="CU833:CU834" si="1031">MID(LEFT(CS833,FIND("–",CS833)-1),FIND("(",CS833)+1,LEN(CS833))</f>
        <v>73.8</v>
      </c>
      <c r="CV833" s="152" t="str">
        <f t="shared" ref="CV833:CV834" si="1032">MID(LEFT(CS833,FIND(")",CS833)-1),FIND("–",CS833)+1,LEN(CS833))</f>
        <v>99.5</v>
      </c>
      <c r="CZ833" s="110"/>
    </row>
    <row r="834" spans="1:105" s="109" customFormat="1">
      <c r="A834" s="11" t="s">
        <v>3247</v>
      </c>
      <c r="L834" s="110"/>
      <c r="N834" s="131"/>
      <c r="Z834" s="111"/>
      <c r="AE834" s="110"/>
      <c r="AI834" s="110"/>
      <c r="AU834" s="172"/>
      <c r="BI834" s="110"/>
      <c r="CD834" s="160"/>
      <c r="CH834" s="155" t="s">
        <v>1287</v>
      </c>
      <c r="CJ834" s="11">
        <v>9</v>
      </c>
      <c r="CL834" s="109" t="s">
        <v>2435</v>
      </c>
      <c r="CM834" s="109" t="s">
        <v>1363</v>
      </c>
      <c r="CN834" s="109" t="s">
        <v>3234</v>
      </c>
      <c r="CO834" s="186">
        <f>7020+7019</f>
        <v>14039</v>
      </c>
      <c r="CP834" s="109">
        <v>66</v>
      </c>
      <c r="CQ834" s="109" t="s">
        <v>3238</v>
      </c>
      <c r="CR834" s="109" t="s">
        <v>3239</v>
      </c>
      <c r="CS834" s="109" t="s">
        <v>3240</v>
      </c>
      <c r="CT834" s="58" t="str">
        <f t="shared" si="1030"/>
        <v>86.3</v>
      </c>
      <c r="CU834" s="58" t="str">
        <f t="shared" si="1031"/>
        <v>71.3</v>
      </c>
      <c r="CV834" s="152" t="str">
        <f t="shared" si="1032"/>
        <v>93.5</v>
      </c>
      <c r="CZ834" s="110"/>
    </row>
    <row r="836" spans="1:105" s="94" customFormat="1" ht="16" customHeight="1">
      <c r="A836" s="94" t="s">
        <v>2072</v>
      </c>
      <c r="B836" s="94" t="s">
        <v>119</v>
      </c>
      <c r="C836" s="94" t="s">
        <v>1676</v>
      </c>
      <c r="D836" s="94" t="s">
        <v>1274</v>
      </c>
      <c r="E836" s="94" t="s">
        <v>1263</v>
      </c>
      <c r="F836" s="112" t="s">
        <v>2311</v>
      </c>
      <c r="G836" s="112" t="s">
        <v>8</v>
      </c>
      <c r="H836" s="114" t="s">
        <v>108</v>
      </c>
      <c r="I836" s="112" t="s">
        <v>1268</v>
      </c>
      <c r="J836" s="104" t="s">
        <v>1269</v>
      </c>
      <c r="K836" s="94" t="s">
        <v>1270</v>
      </c>
      <c r="L836" s="96">
        <v>44173</v>
      </c>
      <c r="M836" s="94" t="s">
        <v>1310</v>
      </c>
      <c r="N836" s="126">
        <v>43944</v>
      </c>
      <c r="O836" s="94" t="s">
        <v>24</v>
      </c>
      <c r="P836" s="94" t="s">
        <v>24</v>
      </c>
      <c r="Q836" s="94" t="s">
        <v>1271</v>
      </c>
      <c r="R836" s="94" t="s">
        <v>1272</v>
      </c>
      <c r="S836" s="94" t="s">
        <v>1382</v>
      </c>
      <c r="T836" s="94" t="s">
        <v>23</v>
      </c>
      <c r="U836" s="94" t="s">
        <v>2425</v>
      </c>
      <c r="V836" s="121" t="s">
        <v>1385</v>
      </c>
      <c r="W836" s="94" t="s">
        <v>24</v>
      </c>
      <c r="X836" s="94" t="s">
        <v>104</v>
      </c>
      <c r="Y836" s="94" t="s">
        <v>960</v>
      </c>
      <c r="Z836" s="98" t="s">
        <v>1275</v>
      </c>
      <c r="AA836" s="94" t="s">
        <v>126</v>
      </c>
      <c r="AB836" s="94">
        <v>2</v>
      </c>
      <c r="AC836" s="94" t="s">
        <v>127</v>
      </c>
      <c r="AD836" s="94" t="s">
        <v>1328</v>
      </c>
      <c r="AE836" s="99" t="s">
        <v>1364</v>
      </c>
      <c r="AF836" s="94" t="s">
        <v>1559</v>
      </c>
      <c r="AG836" s="94" t="s">
        <v>1276</v>
      </c>
      <c r="AH836" s="94" t="s">
        <v>1276</v>
      </c>
      <c r="AI836" s="119" t="s">
        <v>22</v>
      </c>
      <c r="AJ836" s="94" t="s">
        <v>27</v>
      </c>
      <c r="AK836" s="94" t="s">
        <v>22</v>
      </c>
      <c r="AL836" s="94" t="s">
        <v>22</v>
      </c>
      <c r="AM836" s="94" t="s">
        <v>26</v>
      </c>
      <c r="AN836" s="94" t="s">
        <v>22</v>
      </c>
      <c r="AO836" s="94" t="s">
        <v>22</v>
      </c>
      <c r="AP836" s="94" t="s">
        <v>22</v>
      </c>
      <c r="AQ836" s="94" t="s">
        <v>23</v>
      </c>
      <c r="AR836" s="94" t="s">
        <v>23</v>
      </c>
      <c r="AS836" s="94" t="s">
        <v>22</v>
      </c>
      <c r="AT836" s="94" t="s">
        <v>22</v>
      </c>
      <c r="AU836" s="106" t="s">
        <v>22</v>
      </c>
      <c r="AV836" s="94" t="s">
        <v>22</v>
      </c>
      <c r="AW836" s="94" t="s">
        <v>22</v>
      </c>
      <c r="AX836" s="94" t="s">
        <v>22</v>
      </c>
      <c r="AY836" s="94" t="s">
        <v>22</v>
      </c>
      <c r="AZ836" s="94" t="s">
        <v>22</v>
      </c>
      <c r="BA836" s="94" t="s">
        <v>22</v>
      </c>
      <c r="BB836" s="94" t="s">
        <v>22</v>
      </c>
      <c r="BC836" s="94" t="s">
        <v>22</v>
      </c>
      <c r="BD836" s="94" t="s">
        <v>22</v>
      </c>
      <c r="BE836" s="94" t="s">
        <v>22</v>
      </c>
      <c r="BF836" s="94" t="s">
        <v>22</v>
      </c>
      <c r="BG836" s="94" t="s">
        <v>22</v>
      </c>
      <c r="BH836" s="94" t="s">
        <v>22</v>
      </c>
      <c r="BI836" s="98" t="s">
        <v>22</v>
      </c>
      <c r="BJ836" s="94" t="s">
        <v>26</v>
      </c>
      <c r="BK836" s="94" t="s">
        <v>22</v>
      </c>
      <c r="BL836" s="94" t="s">
        <v>22</v>
      </c>
      <c r="BM836" s="94" t="s">
        <v>22</v>
      </c>
      <c r="BN836" s="94" t="s">
        <v>22</v>
      </c>
      <c r="BO836" s="94" t="s">
        <v>22</v>
      </c>
      <c r="BP836" s="94" t="s">
        <v>22</v>
      </c>
      <c r="BQ836" s="94" t="s">
        <v>22</v>
      </c>
      <c r="BR836" s="94" t="s">
        <v>22</v>
      </c>
      <c r="BS836" s="94" t="s">
        <v>22</v>
      </c>
      <c r="BT836" s="94" t="s">
        <v>22</v>
      </c>
      <c r="BU836" s="94" t="s">
        <v>22</v>
      </c>
      <c r="BV836" s="94" t="s">
        <v>22</v>
      </c>
      <c r="BW836" s="94" t="s">
        <v>22</v>
      </c>
      <c r="BX836" s="94" t="s">
        <v>22</v>
      </c>
      <c r="BY836" s="94" t="s">
        <v>22</v>
      </c>
      <c r="BZ836" s="94" t="s">
        <v>22</v>
      </c>
      <c r="CA836" s="94" t="s">
        <v>22</v>
      </c>
      <c r="CB836" s="94" t="s">
        <v>22</v>
      </c>
      <c r="CC836" s="94" t="s">
        <v>22</v>
      </c>
      <c r="CD836" s="103" t="s">
        <v>1332</v>
      </c>
      <c r="CE836" s="94" t="s">
        <v>1446</v>
      </c>
      <c r="CF836" s="94" t="s">
        <v>1372</v>
      </c>
      <c r="CG836" s="94">
        <v>88</v>
      </c>
      <c r="CH836" s="103" t="s">
        <v>1287</v>
      </c>
      <c r="CI836" s="94" t="s">
        <v>1358</v>
      </c>
      <c r="CJ836" s="94">
        <v>1</v>
      </c>
      <c r="CK836" s="94" t="s">
        <v>1402</v>
      </c>
      <c r="CL836" s="94" t="s">
        <v>1337</v>
      </c>
      <c r="CM836" s="121" t="s">
        <v>1363</v>
      </c>
      <c r="CN836" s="121" t="s">
        <v>1363</v>
      </c>
      <c r="CO836" s="121">
        <v>11636</v>
      </c>
      <c r="CP836" s="94">
        <v>131</v>
      </c>
      <c r="CQ836" s="94" t="s">
        <v>1339</v>
      </c>
      <c r="CR836" s="94" t="s">
        <v>1338</v>
      </c>
      <c r="CS836" s="94" t="s">
        <v>1281</v>
      </c>
      <c r="CT836" s="102" t="str">
        <f>LEFT(CS836,FIND(" ", CS836)-1)</f>
        <v>70.4</v>
      </c>
      <c r="CU836" s="102" t="str">
        <f t="shared" ref="CU836" si="1033">MID(LEFT(CS836,FIND("–",CS836)-1),FIND("(",CS836)+1,LEN(CS836))</f>
        <v>54.8</v>
      </c>
      <c r="CV836" s="153" t="str">
        <f t="shared" ref="CV836" si="1034">MID(LEFT(CS836,FIND(")",CS836)-1),FIND("–",CS836)+1,LEN(CS836))</f>
        <v>80.6</v>
      </c>
      <c r="CW836" s="94" t="s">
        <v>1356</v>
      </c>
      <c r="CX836" s="94" t="s">
        <v>1295</v>
      </c>
      <c r="CY836" s="94" t="s">
        <v>1357</v>
      </c>
      <c r="CZ836" s="98" t="s">
        <v>1261</v>
      </c>
      <c r="DA836" s="94" t="s">
        <v>68</v>
      </c>
    </row>
    <row r="837" spans="1:105" s="11" customFormat="1" ht="16" customHeight="1">
      <c r="A837" s="11" t="s">
        <v>2072</v>
      </c>
      <c r="F837" s="109"/>
      <c r="G837" s="109" t="s">
        <v>1072</v>
      </c>
      <c r="H837" s="166" t="s">
        <v>1073</v>
      </c>
      <c r="I837" s="109"/>
      <c r="K837" s="13"/>
      <c r="L837" s="25"/>
      <c r="N837" s="125"/>
      <c r="Z837" s="25"/>
      <c r="AE837" s="36"/>
      <c r="AI837" s="25"/>
      <c r="AJ837" s="11" t="s">
        <v>60</v>
      </c>
      <c r="AK837" s="11" t="s">
        <v>22</v>
      </c>
      <c r="AL837" s="11" t="s">
        <v>22</v>
      </c>
      <c r="AM837" s="11" t="s">
        <v>26</v>
      </c>
      <c r="AN837" s="11" t="s">
        <v>22</v>
      </c>
      <c r="AO837" s="11" t="s">
        <v>22</v>
      </c>
      <c r="AP837" s="11" t="s">
        <v>22</v>
      </c>
      <c r="AQ837" s="11" t="s">
        <v>23</v>
      </c>
      <c r="AR837" s="11" t="s">
        <v>23</v>
      </c>
      <c r="AS837" s="11" t="s">
        <v>22</v>
      </c>
      <c r="AT837" s="11" t="s">
        <v>22</v>
      </c>
      <c r="AU837" s="84" t="s">
        <v>22</v>
      </c>
      <c r="AV837" s="11" t="s">
        <v>22</v>
      </c>
      <c r="AW837" s="11" t="s">
        <v>22</v>
      </c>
      <c r="AX837" s="11" t="s">
        <v>22</v>
      </c>
      <c r="AY837" s="11" t="s">
        <v>22</v>
      </c>
      <c r="AZ837" s="11" t="s">
        <v>22</v>
      </c>
      <c r="BA837" s="11" t="s">
        <v>22</v>
      </c>
      <c r="BB837" s="11" t="s">
        <v>22</v>
      </c>
      <c r="BC837" s="11" t="s">
        <v>22</v>
      </c>
      <c r="BD837" s="11" t="s">
        <v>22</v>
      </c>
      <c r="BE837" s="11" t="s">
        <v>22</v>
      </c>
      <c r="BF837" s="11" t="s">
        <v>22</v>
      </c>
      <c r="BG837" s="11" t="s">
        <v>22</v>
      </c>
      <c r="BH837" s="11" t="s">
        <v>22</v>
      </c>
      <c r="BI837" s="25" t="s">
        <v>22</v>
      </c>
      <c r="CD837" s="155" t="s">
        <v>1334</v>
      </c>
      <c r="CE837" s="11" t="s">
        <v>1333</v>
      </c>
      <c r="CF837" s="11" t="s">
        <v>1373</v>
      </c>
      <c r="CG837" s="11">
        <v>8</v>
      </c>
      <c r="CH837" s="155" t="s">
        <v>1287</v>
      </c>
      <c r="CJ837" s="11">
        <v>2</v>
      </c>
      <c r="CL837" s="11" t="s">
        <v>1282</v>
      </c>
      <c r="CM837" s="21" t="s">
        <v>1363</v>
      </c>
      <c r="CN837" s="21" t="s">
        <v>1435</v>
      </c>
      <c r="CO837" s="21">
        <v>2741</v>
      </c>
      <c r="CP837" s="11">
        <v>33</v>
      </c>
      <c r="CQ837" s="11" t="s">
        <v>1340</v>
      </c>
      <c r="CR837" s="11" t="s">
        <v>1341</v>
      </c>
      <c r="CS837" s="11" t="s">
        <v>1283</v>
      </c>
      <c r="CT837" s="58" t="str">
        <f t="shared" ref="CT837:CT842" si="1035">LEFT(CS837,FIND(" ", CS837)-1)</f>
        <v>90.0</v>
      </c>
      <c r="CU837" s="58" t="str">
        <f t="shared" ref="CU837:CU841" si="1036">MID(LEFT(CS837,FIND("–",CS837)-1),FIND("(",CS837)+1,LEN(CS837))</f>
        <v>67.4</v>
      </c>
      <c r="CV837" s="152" t="str">
        <f t="shared" ref="CV837:CV842" si="1037">MID(LEFT(CS837,FIND(")",CS837)-1),FIND("–",CS837)+1,LEN(CS837))</f>
        <v>97.0</v>
      </c>
      <c r="CX837" s="11" t="s">
        <v>1296</v>
      </c>
      <c r="CZ837" s="25"/>
    </row>
    <row r="838" spans="1:105" s="11" customFormat="1" ht="16" customHeight="1">
      <c r="A838" s="11" t="s">
        <v>2072</v>
      </c>
      <c r="F838" s="109"/>
      <c r="G838" s="109" t="s">
        <v>1266</v>
      </c>
      <c r="H838" s="166" t="s">
        <v>1265</v>
      </c>
      <c r="I838" s="109"/>
      <c r="K838" s="13"/>
      <c r="L838" s="25"/>
      <c r="N838" s="125"/>
      <c r="Z838" s="25"/>
      <c r="AE838" s="36"/>
      <c r="AI838" s="25"/>
      <c r="AO838" s="17"/>
      <c r="AP838" s="17"/>
      <c r="AU838" s="84"/>
      <c r="AV838" s="30"/>
      <c r="BI838" s="25"/>
      <c r="CD838" s="155" t="s">
        <v>1277</v>
      </c>
      <c r="CE838" s="11" t="s">
        <v>1330</v>
      </c>
      <c r="CF838" s="11" t="s">
        <v>1445</v>
      </c>
      <c r="CG838" s="11">
        <v>4</v>
      </c>
      <c r="CH838" s="155" t="s">
        <v>1287</v>
      </c>
      <c r="CJ838" s="11">
        <v>3</v>
      </c>
      <c r="CL838" s="11" t="s">
        <v>1284</v>
      </c>
      <c r="CM838" s="21" t="s">
        <v>1363</v>
      </c>
      <c r="CN838" s="21" t="s">
        <v>1435</v>
      </c>
      <c r="CO838" s="21">
        <v>4807</v>
      </c>
      <c r="CP838" s="11">
        <v>53</v>
      </c>
      <c r="CQ838" s="11" t="s">
        <v>1342</v>
      </c>
      <c r="CR838" s="11" t="s">
        <v>1343</v>
      </c>
      <c r="CS838" s="11" t="s">
        <v>1285</v>
      </c>
      <c r="CT838" s="58" t="str">
        <f t="shared" si="1035"/>
        <v>60.3</v>
      </c>
      <c r="CU838" s="58" t="str">
        <f t="shared" si="1036"/>
        <v>28.0</v>
      </c>
      <c r="CV838" s="152" t="str">
        <f t="shared" si="1037"/>
        <v>78.2</v>
      </c>
      <c r="CZ838" s="25"/>
    </row>
    <row r="839" spans="1:105" s="11" customFormat="1">
      <c r="A839" s="11" t="s">
        <v>2072</v>
      </c>
      <c r="F839" s="109"/>
      <c r="G839" s="109" t="s">
        <v>1264</v>
      </c>
      <c r="H839" s="166" t="s">
        <v>1267</v>
      </c>
      <c r="I839" s="109"/>
      <c r="K839" s="13"/>
      <c r="L839" s="25"/>
      <c r="N839" s="125"/>
      <c r="Z839" s="25"/>
      <c r="AE839" s="25"/>
      <c r="AI839" s="25"/>
      <c r="AO839" s="17"/>
      <c r="AP839" s="17"/>
      <c r="AU839" s="84"/>
      <c r="AV839" s="30"/>
      <c r="BI839" s="25"/>
      <c r="CD839" s="155" t="s">
        <v>1278</v>
      </c>
      <c r="CE839" s="11" t="s">
        <v>1279</v>
      </c>
      <c r="CF839" s="11" t="s">
        <v>1366</v>
      </c>
      <c r="CG839" s="11">
        <v>83</v>
      </c>
      <c r="CH839" s="155" t="s">
        <v>1287</v>
      </c>
      <c r="CJ839" s="11">
        <v>4</v>
      </c>
      <c r="CL839" s="11" t="s">
        <v>1286</v>
      </c>
      <c r="CM839" s="21" t="s">
        <v>1363</v>
      </c>
      <c r="CN839" s="21" t="s">
        <v>1435</v>
      </c>
      <c r="CO839" s="21">
        <v>4088</v>
      </c>
      <c r="CP839" s="11">
        <v>45</v>
      </c>
      <c r="CQ839" s="11" t="s">
        <v>1344</v>
      </c>
      <c r="CR839" s="11" t="s">
        <v>1345</v>
      </c>
      <c r="CS839" s="11" t="s">
        <v>1293</v>
      </c>
      <c r="CT839" s="58" t="str">
        <f t="shared" si="1035"/>
        <v>64.2</v>
      </c>
      <c r="CU839" s="58" t="str">
        <f t="shared" si="1036"/>
        <v>30.7</v>
      </c>
      <c r="CV839" s="152" t="str">
        <f t="shared" si="1037"/>
        <v>81.5</v>
      </c>
      <c r="CZ839" s="25"/>
    </row>
    <row r="840" spans="1:105" s="11" customFormat="1">
      <c r="A840" s="11" t="s">
        <v>2072</v>
      </c>
      <c r="F840" s="109"/>
      <c r="G840" s="109"/>
      <c r="H840" s="109"/>
      <c r="I840" s="109"/>
      <c r="K840" s="13"/>
      <c r="L840" s="25"/>
      <c r="N840" s="125"/>
      <c r="Z840" s="25"/>
      <c r="AE840" s="36"/>
      <c r="AI840" s="25"/>
      <c r="AO840" s="17"/>
      <c r="AP840" s="17"/>
      <c r="AU840" s="84"/>
      <c r="AV840" s="30"/>
      <c r="BI840" s="25"/>
      <c r="CD840" s="155" t="s">
        <v>1280</v>
      </c>
      <c r="CE840" s="21" t="s">
        <v>1331</v>
      </c>
      <c r="CF840" s="21" t="s">
        <v>1367</v>
      </c>
      <c r="CG840" s="21">
        <v>4</v>
      </c>
      <c r="CH840" s="162" t="s">
        <v>1289</v>
      </c>
      <c r="CI840" s="11" t="s">
        <v>1359</v>
      </c>
      <c r="CJ840" s="11">
        <v>1</v>
      </c>
      <c r="CL840" s="11" t="s">
        <v>1288</v>
      </c>
      <c r="CM840" s="21" t="s">
        <v>1335</v>
      </c>
      <c r="CN840" s="21" t="s">
        <v>1335</v>
      </c>
      <c r="CO840" s="21">
        <v>6638</v>
      </c>
      <c r="CP840" s="21">
        <v>69</v>
      </c>
      <c r="CQ840" s="21" t="s">
        <v>1346</v>
      </c>
      <c r="CR840" s="21" t="s">
        <v>1347</v>
      </c>
      <c r="CS840" s="11" t="s">
        <v>1290</v>
      </c>
      <c r="CT840" s="58" t="str">
        <f t="shared" si="1035"/>
        <v>27.3</v>
      </c>
      <c r="CU840" s="15">
        <v>-10</v>
      </c>
      <c r="CV840" s="152" t="str">
        <f t="shared" si="1037"/>
        <v>54.9</v>
      </c>
      <c r="CZ840" s="25"/>
    </row>
    <row r="841" spans="1:105" s="11" customFormat="1">
      <c r="A841" s="11" t="s">
        <v>2072</v>
      </c>
      <c r="F841" s="109"/>
      <c r="G841" s="109"/>
      <c r="H841" s="109"/>
      <c r="I841" s="109"/>
      <c r="K841" s="13"/>
      <c r="L841" s="25"/>
      <c r="N841" s="125"/>
      <c r="Z841" s="25"/>
      <c r="AE841" s="36"/>
      <c r="AI841" s="25"/>
      <c r="AO841" s="17"/>
      <c r="AP841" s="17"/>
      <c r="AU841" s="84"/>
      <c r="AV841" s="30"/>
      <c r="BI841" s="25"/>
      <c r="CD841" s="155"/>
      <c r="CF841" s="11" t="s">
        <v>1368</v>
      </c>
      <c r="CG841" s="11">
        <v>4</v>
      </c>
      <c r="CH841" s="162" t="s">
        <v>1289</v>
      </c>
      <c r="CI841" s="21"/>
      <c r="CJ841" s="11">
        <v>2</v>
      </c>
      <c r="CL841" s="11" t="s">
        <v>1282</v>
      </c>
      <c r="CM841" s="21" t="s">
        <v>1335</v>
      </c>
      <c r="CN841" s="21" t="s">
        <v>1335</v>
      </c>
      <c r="CO841" s="21">
        <v>2247</v>
      </c>
      <c r="CP841" s="11">
        <v>24</v>
      </c>
      <c r="CQ841" s="11" t="s">
        <v>1348</v>
      </c>
      <c r="CR841" s="11" t="s">
        <v>1349</v>
      </c>
      <c r="CS841" s="11" t="s">
        <v>1292</v>
      </c>
      <c r="CT841" s="58" t="str">
        <f t="shared" si="1035"/>
        <v>58.9</v>
      </c>
      <c r="CU841" s="58" t="str">
        <f t="shared" si="1036"/>
        <v>1.0</v>
      </c>
      <c r="CV841" s="152" t="str">
        <f t="shared" si="1037"/>
        <v>82.9</v>
      </c>
      <c r="CZ841" s="25"/>
    </row>
    <row r="842" spans="1:105" s="11" customFormat="1">
      <c r="A842" s="11" t="s">
        <v>2072</v>
      </c>
      <c r="K842" s="13"/>
      <c r="L842" s="25"/>
      <c r="N842" s="125"/>
      <c r="Z842" s="25"/>
      <c r="AE842" s="36"/>
      <c r="AI842" s="25"/>
      <c r="AO842" s="17"/>
      <c r="AP842" s="17"/>
      <c r="AU842" s="84"/>
      <c r="BI842" s="25"/>
      <c r="CD842" s="155"/>
      <c r="CF842" s="11" t="s">
        <v>1369</v>
      </c>
      <c r="CG842" s="11">
        <v>8</v>
      </c>
      <c r="CH842" s="162" t="s">
        <v>1289</v>
      </c>
      <c r="CI842" s="21"/>
      <c r="CJ842" s="11">
        <v>3</v>
      </c>
      <c r="CL842" s="11" t="s">
        <v>1284</v>
      </c>
      <c r="CM842" s="21" t="s">
        <v>1335</v>
      </c>
      <c r="CN842" s="21" t="s">
        <v>1335</v>
      </c>
      <c r="CO842" s="21">
        <v>4391</v>
      </c>
      <c r="CP842" s="11">
        <v>45</v>
      </c>
      <c r="CQ842" s="11" t="s">
        <v>1350</v>
      </c>
      <c r="CR842" s="11" t="s">
        <v>1351</v>
      </c>
      <c r="CS842" s="11" t="s">
        <v>1291</v>
      </c>
      <c r="CT842" s="58" t="str">
        <f t="shared" si="1035"/>
        <v>3.8</v>
      </c>
      <c r="CU842" s="15">
        <v>-10</v>
      </c>
      <c r="CV842" s="152" t="str">
        <f t="shared" si="1037"/>
        <v>46.3</v>
      </c>
      <c r="CZ842" s="25"/>
    </row>
    <row r="843" spans="1:105" s="11" customFormat="1">
      <c r="A843" s="11" t="s">
        <v>2072</v>
      </c>
      <c r="K843" s="13"/>
      <c r="L843" s="25"/>
      <c r="N843" s="125"/>
      <c r="Z843" s="25"/>
      <c r="AE843" s="36"/>
      <c r="AI843" s="25"/>
      <c r="AO843" s="17"/>
      <c r="AP843" s="17"/>
      <c r="AU843" s="84"/>
      <c r="AV843" s="30"/>
      <c r="BI843" s="25"/>
      <c r="CD843" s="155"/>
      <c r="CF843" s="11" t="s">
        <v>1370</v>
      </c>
      <c r="CG843" s="11">
        <v>1</v>
      </c>
      <c r="CH843" s="162" t="s">
        <v>1294</v>
      </c>
      <c r="CI843" s="21" t="s">
        <v>1360</v>
      </c>
      <c r="CJ843" s="11" t="s">
        <v>22</v>
      </c>
      <c r="CL843" s="11" t="s">
        <v>1337</v>
      </c>
      <c r="CM843" s="21" t="s">
        <v>1294</v>
      </c>
      <c r="CN843" s="21" t="s">
        <v>1294</v>
      </c>
      <c r="CO843" s="21">
        <v>11636</v>
      </c>
      <c r="CP843" s="11">
        <v>10</v>
      </c>
      <c r="CQ843" s="11" t="s">
        <v>1352</v>
      </c>
      <c r="CR843" s="11" t="s">
        <v>1353</v>
      </c>
      <c r="CS843" s="11" t="s">
        <v>1261</v>
      </c>
      <c r="CT843" s="11" t="s">
        <v>22</v>
      </c>
      <c r="CU843" s="11" t="s">
        <v>22</v>
      </c>
      <c r="CV843" s="25" t="s">
        <v>22</v>
      </c>
      <c r="CZ843" s="25"/>
    </row>
    <row r="844" spans="1:105" s="44" customFormat="1">
      <c r="L844" s="45"/>
      <c r="N844" s="127"/>
      <c r="Z844" s="64"/>
      <c r="AE844" s="45"/>
      <c r="AI844" s="45"/>
      <c r="AU844" s="85"/>
      <c r="BI844" s="45"/>
      <c r="CD844" s="157"/>
      <c r="CH844" s="157"/>
      <c r="CV844" s="45"/>
      <c r="CZ844" s="45"/>
    </row>
    <row r="845" spans="1:105" s="94" customFormat="1" ht="16" customHeight="1">
      <c r="A845" s="94" t="s">
        <v>2071</v>
      </c>
      <c r="B845" s="94" t="s">
        <v>119</v>
      </c>
      <c r="C845" s="94" t="s">
        <v>1676</v>
      </c>
      <c r="D845" s="94" t="s">
        <v>2023</v>
      </c>
      <c r="E845" s="94" t="s">
        <v>1263</v>
      </c>
      <c r="F845" s="112" t="s">
        <v>2311</v>
      </c>
      <c r="G845" s="112" t="s">
        <v>8</v>
      </c>
      <c r="H845" s="114" t="s">
        <v>108</v>
      </c>
      <c r="I845" s="112" t="s">
        <v>2024</v>
      </c>
      <c r="J845" s="104" t="s">
        <v>2025</v>
      </c>
      <c r="K845" s="94" t="s">
        <v>2073</v>
      </c>
      <c r="L845" s="96">
        <v>44246</v>
      </c>
      <c r="M845" s="94" t="s">
        <v>1310</v>
      </c>
      <c r="N845" s="126">
        <v>43944</v>
      </c>
      <c r="O845" s="94" t="s">
        <v>24</v>
      </c>
      <c r="P845" s="94" t="s">
        <v>24</v>
      </c>
      <c r="Q845" s="94" t="s">
        <v>1271</v>
      </c>
      <c r="R845" s="94" t="s">
        <v>1272</v>
      </c>
      <c r="S845" s="94" t="s">
        <v>1382</v>
      </c>
      <c r="T845" s="94" t="s">
        <v>23</v>
      </c>
      <c r="U845" s="94" t="s">
        <v>2424</v>
      </c>
      <c r="V845" s="121" t="s">
        <v>2081</v>
      </c>
      <c r="W845" s="94" t="s">
        <v>24</v>
      </c>
      <c r="X845" s="94" t="s">
        <v>104</v>
      </c>
      <c r="Y845" s="94" t="s">
        <v>960</v>
      </c>
      <c r="Z845" s="98" t="s">
        <v>2026</v>
      </c>
      <c r="AA845" s="94" t="s">
        <v>126</v>
      </c>
      <c r="AB845" s="94" t="s">
        <v>2082</v>
      </c>
      <c r="AC845" s="94" t="s">
        <v>127</v>
      </c>
      <c r="AD845" s="94" t="s">
        <v>2027</v>
      </c>
      <c r="AE845" s="99" t="s">
        <v>2074</v>
      </c>
      <c r="AF845" s="94" t="s">
        <v>2083</v>
      </c>
      <c r="AG845" s="94" t="s">
        <v>1276</v>
      </c>
      <c r="AH845" s="94" t="s">
        <v>1276</v>
      </c>
      <c r="AI845" s="119" t="s">
        <v>22</v>
      </c>
      <c r="AJ845" s="103" t="s">
        <v>27</v>
      </c>
      <c r="AK845" s="94" t="s">
        <v>2090</v>
      </c>
      <c r="AL845" s="94">
        <v>1</v>
      </c>
      <c r="AM845" s="94" t="s">
        <v>2064</v>
      </c>
      <c r="AN845" s="94" t="s">
        <v>2112</v>
      </c>
      <c r="AO845" s="190" t="s">
        <v>78</v>
      </c>
      <c r="AP845" s="190" t="s">
        <v>948</v>
      </c>
      <c r="AQ845" s="94" t="s">
        <v>23</v>
      </c>
      <c r="AR845" s="94" t="s">
        <v>23</v>
      </c>
      <c r="AS845" s="94" t="s">
        <v>843</v>
      </c>
      <c r="AT845" s="94" t="s">
        <v>22</v>
      </c>
      <c r="AU845" s="106" t="s">
        <v>22</v>
      </c>
      <c r="AV845" s="94" t="s">
        <v>22</v>
      </c>
      <c r="AW845" s="94" t="s">
        <v>22</v>
      </c>
      <c r="AX845" s="94" t="s">
        <v>22</v>
      </c>
      <c r="AY845" s="94" t="s">
        <v>22</v>
      </c>
      <c r="AZ845" s="94" t="s">
        <v>22</v>
      </c>
      <c r="BA845" s="94" t="s">
        <v>22</v>
      </c>
      <c r="BB845" s="94" t="s">
        <v>22</v>
      </c>
      <c r="BC845" s="94">
        <v>323</v>
      </c>
      <c r="BD845" s="102" t="s">
        <v>2062</v>
      </c>
      <c r="BE845" s="112" t="str">
        <f t="shared" ref="BE845:BE857" si="1038">LEFT(BD845,FIND(" ", BD845)-1)</f>
        <v>74</v>
      </c>
      <c r="BF845" s="112" t="str">
        <f t="shared" ref="BF845:BF857" si="1039">MID(LEFT(BD845,FIND("–",BD845)-1),FIND("(",BD845)+1,LEN(BD845))</f>
        <v>63</v>
      </c>
      <c r="BG845" s="112" t="str">
        <f t="shared" ref="BG845:BG857" si="1040">MID(LEFT(BD845,FIND(")",BD845)-1),FIND("–",BD845)+1,LEN(BD845))</f>
        <v>86</v>
      </c>
      <c r="BH845" s="94" t="s">
        <v>22</v>
      </c>
      <c r="BI845" s="98" t="s">
        <v>22</v>
      </c>
      <c r="BJ845" s="94" t="s">
        <v>26</v>
      </c>
      <c r="BK845" s="94" t="s">
        <v>22</v>
      </c>
      <c r="BL845" s="94" t="s">
        <v>22</v>
      </c>
      <c r="BM845" s="94" t="s">
        <v>22</v>
      </c>
      <c r="BN845" s="94" t="s">
        <v>22</v>
      </c>
      <c r="BO845" s="94" t="s">
        <v>22</v>
      </c>
      <c r="BP845" s="94" t="s">
        <v>22</v>
      </c>
      <c r="BQ845" s="94" t="s">
        <v>22</v>
      </c>
      <c r="BR845" s="94" t="s">
        <v>22</v>
      </c>
      <c r="BS845" s="94" t="s">
        <v>22</v>
      </c>
      <c r="BT845" s="94" t="s">
        <v>22</v>
      </c>
      <c r="BU845" s="94" t="s">
        <v>22</v>
      </c>
      <c r="BV845" s="94" t="s">
        <v>22</v>
      </c>
      <c r="BW845" s="94" t="s">
        <v>22</v>
      </c>
      <c r="BX845" s="94" t="s">
        <v>22</v>
      </c>
      <c r="BY845" s="94" t="s">
        <v>22</v>
      </c>
      <c r="BZ845" s="94" t="s">
        <v>22</v>
      </c>
      <c r="CA845" s="94" t="s">
        <v>22</v>
      </c>
      <c r="CB845" s="94" t="s">
        <v>22</v>
      </c>
      <c r="CC845" s="94" t="s">
        <v>22</v>
      </c>
      <c r="CD845" s="155" t="s">
        <v>1332</v>
      </c>
      <c r="CE845" s="11" t="s">
        <v>2028</v>
      </c>
      <c r="CF845" s="94" t="s">
        <v>1372</v>
      </c>
      <c r="CG845" s="94">
        <v>84</v>
      </c>
      <c r="CH845" s="103" t="s">
        <v>1287</v>
      </c>
      <c r="CI845" s="94" t="s">
        <v>2077</v>
      </c>
      <c r="CJ845" s="94">
        <v>1</v>
      </c>
      <c r="CK845" s="94" t="s">
        <v>2110</v>
      </c>
      <c r="CL845" s="94" t="s">
        <v>1430</v>
      </c>
      <c r="CM845" s="121" t="s">
        <v>1363</v>
      </c>
      <c r="CN845" s="121" t="s">
        <v>1363</v>
      </c>
      <c r="CO845" s="121">
        <f>8597+8581</f>
        <v>17178</v>
      </c>
      <c r="CP845" s="94">
        <v>332</v>
      </c>
      <c r="CQ845" s="94" t="s">
        <v>2031</v>
      </c>
      <c r="CR845" s="94" t="s">
        <v>2032</v>
      </c>
      <c r="CS845" s="94" t="s">
        <v>2033</v>
      </c>
      <c r="CT845" s="102" t="str">
        <f>LEFT(CS845,FIND(" ", CS845)-1)</f>
        <v>66.7</v>
      </c>
      <c r="CU845" s="102" t="str">
        <f t="shared" ref="CU845:CU849" si="1041">MID(LEFT(CS845,FIND("–",CS845)-1),FIND("(",CS845)+1,LEN(CS845))</f>
        <v>57.4</v>
      </c>
      <c r="CV845" s="153" t="str">
        <f t="shared" ref="CV845:CV850" si="1042">MID(LEFT(CS845,FIND(")",CS845)-1),FIND("–",CS845)+1,LEN(CS845))</f>
        <v>74.0</v>
      </c>
      <c r="CW845" s="94" t="s">
        <v>2111</v>
      </c>
      <c r="CX845" s="94" t="s">
        <v>22</v>
      </c>
      <c r="CY845" s="94" t="s">
        <v>2089</v>
      </c>
      <c r="CZ845" s="98" t="s">
        <v>1261</v>
      </c>
      <c r="DA845" s="94" t="s">
        <v>68</v>
      </c>
    </row>
    <row r="846" spans="1:105" s="11" customFormat="1" ht="16" customHeight="1">
      <c r="A846" s="11" t="s">
        <v>2071</v>
      </c>
      <c r="F846" s="109"/>
      <c r="G846" s="109" t="s">
        <v>1072</v>
      </c>
      <c r="H846" s="166" t="s">
        <v>1073</v>
      </c>
      <c r="I846" s="109"/>
      <c r="K846" s="13"/>
      <c r="L846" s="25"/>
      <c r="N846" s="125"/>
      <c r="Z846" s="25"/>
      <c r="AE846" s="36"/>
      <c r="AI846" s="25"/>
      <c r="AJ846" s="155" t="s">
        <v>27</v>
      </c>
      <c r="AK846" s="11" t="s">
        <v>2091</v>
      </c>
      <c r="AL846" s="11">
        <v>2</v>
      </c>
      <c r="AM846" s="11" t="s">
        <v>2064</v>
      </c>
      <c r="AN846" s="11" t="s">
        <v>2112</v>
      </c>
      <c r="AO846" s="170" t="s">
        <v>78</v>
      </c>
      <c r="AP846" s="170" t="s">
        <v>948</v>
      </c>
      <c r="AQ846" s="11" t="s">
        <v>23</v>
      </c>
      <c r="AR846" s="11" t="s">
        <v>23</v>
      </c>
      <c r="AS846" s="11" t="s">
        <v>843</v>
      </c>
      <c r="AT846" s="11" t="s">
        <v>22</v>
      </c>
      <c r="AU846" s="84" t="s">
        <v>22</v>
      </c>
      <c r="AV846" s="11" t="s">
        <v>22</v>
      </c>
      <c r="AW846" s="11" t="s">
        <v>22</v>
      </c>
      <c r="AX846" s="11" t="s">
        <v>22</v>
      </c>
      <c r="AY846" s="11" t="s">
        <v>22</v>
      </c>
      <c r="AZ846" s="11" t="s">
        <v>22</v>
      </c>
      <c r="BA846" s="11" t="s">
        <v>22</v>
      </c>
      <c r="BB846" s="11" t="s">
        <v>22</v>
      </c>
      <c r="BC846" s="11">
        <v>335</v>
      </c>
      <c r="BD846" s="58" t="s">
        <v>2084</v>
      </c>
      <c r="BE846" s="109" t="str">
        <f t="shared" si="1038"/>
        <v>21,967</v>
      </c>
      <c r="BF846" s="109" t="str">
        <f t="shared" si="1039"/>
        <v>19,772</v>
      </c>
      <c r="BG846" s="109" t="str">
        <f t="shared" si="1040"/>
        <v>24,406</v>
      </c>
      <c r="BH846" s="11" t="s">
        <v>22</v>
      </c>
      <c r="BI846" s="25" t="s">
        <v>22</v>
      </c>
      <c r="CD846" s="155" t="s">
        <v>1334</v>
      </c>
      <c r="CE846" s="11" t="s">
        <v>1333</v>
      </c>
      <c r="CF846" s="11" t="s">
        <v>1373</v>
      </c>
      <c r="CG846" s="11">
        <v>10</v>
      </c>
      <c r="CH846" s="155" t="s">
        <v>1287</v>
      </c>
      <c r="CJ846" s="11">
        <v>2</v>
      </c>
      <c r="CL846" s="11" t="s">
        <v>2034</v>
      </c>
      <c r="CM846" s="21" t="s">
        <v>1363</v>
      </c>
      <c r="CN846" s="21" t="s">
        <v>1435</v>
      </c>
      <c r="CO846" s="21">
        <f>1396+1402</f>
        <v>2798</v>
      </c>
      <c r="CP846" s="11">
        <v>61</v>
      </c>
      <c r="CQ846" s="11" t="s">
        <v>2036</v>
      </c>
      <c r="CR846" s="11" t="s">
        <v>2038</v>
      </c>
      <c r="CS846" s="11" t="s">
        <v>2037</v>
      </c>
      <c r="CT846" s="58" t="str">
        <f t="shared" ref="CT846:CT856" si="1043">LEFT(CS846,FIND(" ", CS846)-1)</f>
        <v>80.7</v>
      </c>
      <c r="CU846" s="58" t="str">
        <f t="shared" si="1041"/>
        <v>62.1</v>
      </c>
      <c r="CV846" s="152" t="str">
        <f t="shared" si="1042"/>
        <v>90.2</v>
      </c>
      <c r="CW846" s="11" t="s">
        <v>2053</v>
      </c>
      <c r="CZ846" s="25"/>
    </row>
    <row r="847" spans="1:105" s="11" customFormat="1" ht="16" customHeight="1">
      <c r="A847" s="11" t="s">
        <v>2071</v>
      </c>
      <c r="F847" s="109"/>
      <c r="G847" s="109" t="s">
        <v>1266</v>
      </c>
      <c r="H847" s="166" t="s">
        <v>1265</v>
      </c>
      <c r="I847" s="109"/>
      <c r="K847" s="13"/>
      <c r="L847" s="25"/>
      <c r="N847" s="125"/>
      <c r="Z847" s="25"/>
      <c r="AE847" s="36"/>
      <c r="AI847" s="25"/>
      <c r="AJ847" s="155" t="s">
        <v>27</v>
      </c>
      <c r="AK847" s="11" t="s">
        <v>2092</v>
      </c>
      <c r="AL847" s="11">
        <v>3</v>
      </c>
      <c r="AM847" s="11" t="s">
        <v>2064</v>
      </c>
      <c r="AN847" s="11" t="s">
        <v>2112</v>
      </c>
      <c r="AO847" s="170" t="s">
        <v>78</v>
      </c>
      <c r="AP847" s="170" t="s">
        <v>948</v>
      </c>
      <c r="AQ847" s="11" t="s">
        <v>23</v>
      </c>
      <c r="AR847" s="11" t="s">
        <v>23</v>
      </c>
      <c r="AS847" s="11" t="s">
        <v>843</v>
      </c>
      <c r="AT847" s="11" t="s">
        <v>22</v>
      </c>
      <c r="AU847" s="84" t="s">
        <v>22</v>
      </c>
      <c r="AV847" s="11" t="s">
        <v>22</v>
      </c>
      <c r="AW847" s="11" t="s">
        <v>22</v>
      </c>
      <c r="AX847" s="11" t="s">
        <v>22</v>
      </c>
      <c r="AY847" s="11" t="s">
        <v>22</v>
      </c>
      <c r="AZ847" s="11" t="s">
        <v>22</v>
      </c>
      <c r="BA847" s="11" t="s">
        <v>22</v>
      </c>
      <c r="BB847" s="11" t="s">
        <v>22</v>
      </c>
      <c r="BC847" s="11">
        <v>288</v>
      </c>
      <c r="BD847" s="58" t="s">
        <v>2085</v>
      </c>
      <c r="BE847" s="109" t="str">
        <f t="shared" si="1038"/>
        <v>29,244</v>
      </c>
      <c r="BF847" s="109" t="str">
        <f t="shared" si="1039"/>
        <v>26,142</v>
      </c>
      <c r="BG847" s="109" t="str">
        <f t="shared" si="1040"/>
        <v>32,714</v>
      </c>
      <c r="BH847" s="11" t="s">
        <v>22</v>
      </c>
      <c r="BI847" s="25" t="s">
        <v>22</v>
      </c>
      <c r="CD847" s="155" t="s">
        <v>1277</v>
      </c>
      <c r="CE847" s="11" t="s">
        <v>2029</v>
      </c>
      <c r="CF847" s="11" t="s">
        <v>1445</v>
      </c>
      <c r="CG847" s="11">
        <v>6</v>
      </c>
      <c r="CH847" s="155" t="s">
        <v>1287</v>
      </c>
      <c r="CJ847" s="11">
        <v>3</v>
      </c>
      <c r="CL847" s="11" t="s">
        <v>2035</v>
      </c>
      <c r="CM847" s="21" t="s">
        <v>1363</v>
      </c>
      <c r="CN847" s="21" t="s">
        <v>1435</v>
      </c>
      <c r="CO847" s="21">
        <f>7201+7179</f>
        <v>14380</v>
      </c>
      <c r="CP847" s="11">
        <v>271</v>
      </c>
      <c r="CQ847" s="11" t="s">
        <v>2039</v>
      </c>
      <c r="CR847" s="11" t="s">
        <v>2040</v>
      </c>
      <c r="CS847" s="11" t="s">
        <v>2041</v>
      </c>
      <c r="CT847" s="58" t="str">
        <f t="shared" si="1043"/>
        <v>63.1</v>
      </c>
      <c r="CU847" s="58" t="str">
        <f t="shared" si="1041"/>
        <v>51.8</v>
      </c>
      <c r="CV847" s="152" t="str">
        <f t="shared" si="1042"/>
        <v>71.7</v>
      </c>
      <c r="CW847" s="11" t="s">
        <v>2076</v>
      </c>
      <c r="CZ847" s="25"/>
    </row>
    <row r="848" spans="1:105" s="11" customFormat="1">
      <c r="A848" s="11" t="s">
        <v>2071</v>
      </c>
      <c r="F848" s="109"/>
      <c r="G848" s="109" t="s">
        <v>1264</v>
      </c>
      <c r="H848" s="166" t="s">
        <v>1267</v>
      </c>
      <c r="I848" s="109"/>
      <c r="K848" s="13"/>
      <c r="L848" s="25"/>
      <c r="N848" s="125"/>
      <c r="Z848" s="25"/>
      <c r="AE848" s="36"/>
      <c r="AI848" s="25"/>
      <c r="AJ848" s="155" t="s">
        <v>27</v>
      </c>
      <c r="AK848" s="11" t="s">
        <v>2093</v>
      </c>
      <c r="AL848" s="11">
        <v>4</v>
      </c>
      <c r="AM848" s="11" t="s">
        <v>2064</v>
      </c>
      <c r="AN848" s="11" t="s">
        <v>2112</v>
      </c>
      <c r="AO848" s="170" t="s">
        <v>78</v>
      </c>
      <c r="AP848" s="170" t="s">
        <v>948</v>
      </c>
      <c r="AQ848" s="11" t="s">
        <v>23</v>
      </c>
      <c r="AR848" s="11" t="s">
        <v>23</v>
      </c>
      <c r="AS848" s="11" t="s">
        <v>843</v>
      </c>
      <c r="AT848" s="11" t="s">
        <v>22</v>
      </c>
      <c r="AU848" s="84" t="s">
        <v>22</v>
      </c>
      <c r="AV848" s="11" t="s">
        <v>22</v>
      </c>
      <c r="AW848" s="11" t="s">
        <v>22</v>
      </c>
      <c r="AX848" s="11" t="s">
        <v>22</v>
      </c>
      <c r="AY848" s="11" t="s">
        <v>22</v>
      </c>
      <c r="AZ848" s="11" t="s">
        <v>22</v>
      </c>
      <c r="BA848" s="11" t="s">
        <v>22</v>
      </c>
      <c r="BB848" s="11" t="s">
        <v>22</v>
      </c>
      <c r="BC848" s="11">
        <v>460</v>
      </c>
      <c r="BD848" s="58" t="s">
        <v>2086</v>
      </c>
      <c r="BE848" s="109" t="str">
        <f t="shared" si="1038"/>
        <v>36,177</v>
      </c>
      <c r="BF848" s="109" t="str">
        <f t="shared" si="1039"/>
        <v>33,417</v>
      </c>
      <c r="BG848" s="109" t="str">
        <f t="shared" si="1040"/>
        <v>39,165</v>
      </c>
      <c r="BH848" s="11" t="s">
        <v>22</v>
      </c>
      <c r="BI848" s="25" t="s">
        <v>22</v>
      </c>
      <c r="CD848" s="155" t="s">
        <v>1280</v>
      </c>
      <c r="CE848" s="21" t="s">
        <v>2030</v>
      </c>
      <c r="CF848" s="21" t="s">
        <v>1366</v>
      </c>
      <c r="CG848" s="21">
        <v>76</v>
      </c>
      <c r="CH848" s="162" t="s">
        <v>1289</v>
      </c>
      <c r="CI848" s="11" t="s">
        <v>1359</v>
      </c>
      <c r="CJ848" s="11">
        <v>4</v>
      </c>
      <c r="CL848" s="11" t="s">
        <v>2095</v>
      </c>
      <c r="CM848" s="21" t="s">
        <v>1335</v>
      </c>
      <c r="CN848" s="21" t="s">
        <v>1335</v>
      </c>
      <c r="CO848" s="21">
        <f>4071+4136</f>
        <v>8207</v>
      </c>
      <c r="CP848" s="21">
        <v>130</v>
      </c>
      <c r="CQ848" s="21" t="s">
        <v>2042</v>
      </c>
      <c r="CR848" s="21" t="s">
        <v>2043</v>
      </c>
      <c r="CS848" s="11" t="s">
        <v>2044</v>
      </c>
      <c r="CT848" s="58" t="str">
        <f t="shared" si="1043"/>
        <v>22.2</v>
      </c>
      <c r="CU848" s="58" t="str">
        <f t="shared" si="1041"/>
        <v>-9.9</v>
      </c>
      <c r="CV848" s="152" t="str">
        <f t="shared" si="1042"/>
        <v>45.0</v>
      </c>
      <c r="CW848" s="11" t="s">
        <v>2075</v>
      </c>
      <c r="CZ848" s="25"/>
    </row>
    <row r="849" spans="1:105" s="11" customFormat="1">
      <c r="A849" s="11" t="s">
        <v>2071</v>
      </c>
      <c r="F849" s="109"/>
      <c r="G849" s="109"/>
      <c r="H849" s="109"/>
      <c r="I849" s="109"/>
      <c r="K849" s="13"/>
      <c r="L849" s="25"/>
      <c r="N849" s="125"/>
      <c r="Z849" s="25"/>
      <c r="AE849" s="36"/>
      <c r="AI849" s="25"/>
      <c r="AJ849" s="155" t="s">
        <v>27</v>
      </c>
      <c r="AK849" s="11" t="s">
        <v>2094</v>
      </c>
      <c r="AL849" s="11">
        <v>5</v>
      </c>
      <c r="AM849" s="11" t="s">
        <v>2064</v>
      </c>
      <c r="AN849" s="11" t="s">
        <v>2112</v>
      </c>
      <c r="AO849" s="170" t="s">
        <v>78</v>
      </c>
      <c r="AP849" s="170" t="s">
        <v>948</v>
      </c>
      <c r="AQ849" s="11" t="s">
        <v>23</v>
      </c>
      <c r="AR849" s="11" t="s">
        <v>23</v>
      </c>
      <c r="AS849" s="11" t="s">
        <v>843</v>
      </c>
      <c r="AT849" s="11" t="s">
        <v>22</v>
      </c>
      <c r="AU849" s="84" t="s">
        <v>22</v>
      </c>
      <c r="AV849" s="11" t="s">
        <v>22</v>
      </c>
      <c r="AW849" s="11" t="s">
        <v>22</v>
      </c>
      <c r="AX849" s="11" t="s">
        <v>22</v>
      </c>
      <c r="AY849" s="11" t="s">
        <v>22</v>
      </c>
      <c r="AZ849" s="11" t="s">
        <v>22</v>
      </c>
      <c r="BA849" s="11" t="s">
        <v>22</v>
      </c>
      <c r="BB849" s="11" t="s">
        <v>22</v>
      </c>
      <c r="BC849" s="11">
        <v>445</v>
      </c>
      <c r="BD849" s="58" t="s">
        <v>2087</v>
      </c>
      <c r="BE849" s="109" t="str">
        <f t="shared" si="1038"/>
        <v>48,961</v>
      </c>
      <c r="BF849" s="109" t="str">
        <f t="shared" si="1039"/>
        <v>44,880</v>
      </c>
      <c r="BG849" s="109" t="str">
        <f t="shared" si="1040"/>
        <v>53,413</v>
      </c>
      <c r="BH849" s="11" t="s">
        <v>22</v>
      </c>
      <c r="BI849" s="25" t="s">
        <v>22</v>
      </c>
      <c r="CD849" s="155"/>
      <c r="CF849" s="21" t="s">
        <v>1367</v>
      </c>
      <c r="CG849" s="21">
        <v>10</v>
      </c>
      <c r="CH849" s="162" t="s">
        <v>1289</v>
      </c>
      <c r="CI849" s="21"/>
      <c r="CJ849" s="11">
        <v>5</v>
      </c>
      <c r="CL849" s="11" t="s">
        <v>2096</v>
      </c>
      <c r="CM849" s="21" t="s">
        <v>1335</v>
      </c>
      <c r="CN849" s="21" t="s">
        <v>1335</v>
      </c>
      <c r="CO849" s="21">
        <f>1379+1385</f>
        <v>2764</v>
      </c>
      <c r="CP849" s="11">
        <v>47</v>
      </c>
      <c r="CQ849" s="11" t="s">
        <v>2045</v>
      </c>
      <c r="CR849" s="11" t="s">
        <v>2046</v>
      </c>
      <c r="CS849" s="11" t="s">
        <v>2049</v>
      </c>
      <c r="CT849" s="58" t="str">
        <f t="shared" si="1043"/>
        <v>49.3</v>
      </c>
      <c r="CU849" s="58" t="str">
        <f t="shared" si="1041"/>
        <v>7.4</v>
      </c>
      <c r="CV849" s="152" t="str">
        <f t="shared" si="1042"/>
        <v>72.2</v>
      </c>
      <c r="CW849" s="11" t="s">
        <v>2088</v>
      </c>
      <c r="CZ849" s="25"/>
    </row>
    <row r="850" spans="1:105" s="11" customFormat="1">
      <c r="A850" s="11" t="s">
        <v>2071</v>
      </c>
      <c r="K850" s="13"/>
      <c r="L850" s="25"/>
      <c r="N850" s="125"/>
      <c r="Z850" s="25"/>
      <c r="AE850" s="36"/>
      <c r="AI850" s="25"/>
      <c r="AJ850" s="155" t="s">
        <v>27</v>
      </c>
      <c r="AK850" s="11" t="s">
        <v>2090</v>
      </c>
      <c r="AL850" s="11">
        <v>1</v>
      </c>
      <c r="AM850" s="11" t="s">
        <v>2065</v>
      </c>
      <c r="AN850" s="11" t="s">
        <v>2112</v>
      </c>
      <c r="AO850" s="170" t="s">
        <v>78</v>
      </c>
      <c r="AP850" s="170" t="s">
        <v>948</v>
      </c>
      <c r="AQ850" s="11" t="s">
        <v>23</v>
      </c>
      <c r="AR850" s="11" t="s">
        <v>24</v>
      </c>
      <c r="AS850" s="11" t="s">
        <v>843</v>
      </c>
      <c r="AT850" s="11" t="s">
        <v>22</v>
      </c>
      <c r="AU850" s="84" t="s">
        <v>22</v>
      </c>
      <c r="AV850" s="11" t="s">
        <v>22</v>
      </c>
      <c r="AW850" s="11" t="s">
        <v>22</v>
      </c>
      <c r="AX850" s="11" t="s">
        <v>22</v>
      </c>
      <c r="AY850" s="11" t="s">
        <v>22</v>
      </c>
      <c r="AZ850" s="11" t="s">
        <v>22</v>
      </c>
      <c r="BA850" s="11" t="s">
        <v>22</v>
      </c>
      <c r="BB850" s="11" t="s">
        <v>22</v>
      </c>
      <c r="BC850" s="11">
        <v>273</v>
      </c>
      <c r="BD850" s="58" t="s">
        <v>2063</v>
      </c>
      <c r="BE850" s="109" t="str">
        <f t="shared" si="1038"/>
        <v>40</v>
      </c>
      <c r="BF850" s="109" t="str">
        <f t="shared" si="1039"/>
        <v>35</v>
      </c>
      <c r="BG850" s="109" t="str">
        <f t="shared" si="1040"/>
        <v>46</v>
      </c>
      <c r="BH850" s="11" t="s">
        <v>22</v>
      </c>
      <c r="BI850" s="25" t="s">
        <v>22</v>
      </c>
      <c r="CD850" s="155"/>
      <c r="CF850" s="11" t="s">
        <v>1368</v>
      </c>
      <c r="CG850" s="11">
        <v>4</v>
      </c>
      <c r="CH850" s="162" t="s">
        <v>1289</v>
      </c>
      <c r="CI850" s="21"/>
      <c r="CJ850" s="11">
        <v>6</v>
      </c>
      <c r="CL850" s="11" t="s">
        <v>2097</v>
      </c>
      <c r="CM850" s="21" t="s">
        <v>1335</v>
      </c>
      <c r="CN850" s="21" t="s">
        <v>1335</v>
      </c>
      <c r="CO850" s="21">
        <f>2692+2751</f>
        <v>5443</v>
      </c>
      <c r="CP850" s="11">
        <v>83</v>
      </c>
      <c r="CQ850" s="11" t="s">
        <v>2047</v>
      </c>
      <c r="CR850" s="11" t="s">
        <v>2048</v>
      </c>
      <c r="CS850" s="11" t="s">
        <v>2051</v>
      </c>
      <c r="CT850" s="58" t="str">
        <f t="shared" si="1043"/>
        <v>2.0</v>
      </c>
      <c r="CU850" s="15">
        <v>-10</v>
      </c>
      <c r="CV850" s="152" t="str">
        <f t="shared" si="1042"/>
        <v>36.2</v>
      </c>
      <c r="CZ850" s="25"/>
    </row>
    <row r="851" spans="1:105" s="11" customFormat="1">
      <c r="A851" s="11" t="s">
        <v>2071</v>
      </c>
      <c r="K851" s="13"/>
      <c r="L851" s="25"/>
      <c r="N851" s="125"/>
      <c r="Z851" s="25"/>
      <c r="AE851" s="36"/>
      <c r="AI851" s="25"/>
      <c r="AJ851" s="155" t="s">
        <v>27</v>
      </c>
      <c r="AK851" s="11" t="s">
        <v>2091</v>
      </c>
      <c r="AL851" s="11">
        <v>2</v>
      </c>
      <c r="AM851" s="11" t="s">
        <v>2065</v>
      </c>
      <c r="AN851" s="11" t="s">
        <v>2112</v>
      </c>
      <c r="AO851" s="170" t="s">
        <v>78</v>
      </c>
      <c r="AP851" s="170" t="s">
        <v>948</v>
      </c>
      <c r="AQ851" s="11" t="s">
        <v>23</v>
      </c>
      <c r="AR851" s="11" t="s">
        <v>24</v>
      </c>
      <c r="AS851" s="11" t="s">
        <v>843</v>
      </c>
      <c r="AT851" s="11" t="s">
        <v>22</v>
      </c>
      <c r="AU851" s="84" t="s">
        <v>22</v>
      </c>
      <c r="AV851" s="11" t="s">
        <v>22</v>
      </c>
      <c r="AW851" s="11" t="s">
        <v>22</v>
      </c>
      <c r="AX851" s="11" t="s">
        <v>22</v>
      </c>
      <c r="AY851" s="11" t="s">
        <v>22</v>
      </c>
      <c r="AZ851" s="11" t="s">
        <v>22</v>
      </c>
      <c r="BA851" s="11" t="s">
        <v>22</v>
      </c>
      <c r="BB851" s="11" t="s">
        <v>22</v>
      </c>
      <c r="BC851" s="11">
        <v>282</v>
      </c>
      <c r="BD851" s="58" t="s">
        <v>2059</v>
      </c>
      <c r="BE851" s="11" t="str">
        <f t="shared" si="1038"/>
        <v>18,859</v>
      </c>
      <c r="BF851" s="11" t="str">
        <f t="shared" si="1039"/>
        <v>16,900</v>
      </c>
      <c r="BG851" s="11" t="str">
        <f t="shared" si="1040"/>
        <v>21,046</v>
      </c>
      <c r="BH851" s="11" t="s">
        <v>22</v>
      </c>
      <c r="BI851" s="25" t="s">
        <v>22</v>
      </c>
      <c r="CD851" s="155"/>
      <c r="CF851" s="11" t="s">
        <v>1369</v>
      </c>
      <c r="CG851" s="11">
        <v>10</v>
      </c>
      <c r="CH851" s="162" t="s">
        <v>1294</v>
      </c>
      <c r="CI851" s="21" t="s">
        <v>2055</v>
      </c>
      <c r="CJ851" s="11">
        <v>7</v>
      </c>
      <c r="CL851" s="11" t="s">
        <v>1430</v>
      </c>
      <c r="CM851" s="21" t="s">
        <v>1294</v>
      </c>
      <c r="CN851" s="21" t="s">
        <v>1294</v>
      </c>
      <c r="CO851" s="21">
        <f>11794+11776</f>
        <v>23570</v>
      </c>
      <c r="CP851" s="11">
        <v>15</v>
      </c>
      <c r="CQ851" s="11" t="s">
        <v>2056</v>
      </c>
      <c r="CR851" s="11" t="s">
        <v>2057</v>
      </c>
      <c r="CS851" s="11" t="s">
        <v>2058</v>
      </c>
      <c r="CT851" s="58" t="str">
        <f t="shared" si="1043"/>
        <v>100</v>
      </c>
      <c r="CU851" s="58" t="str">
        <f t="shared" ref="CU851:CU856" si="1044">MID(LEFT(CS851,FIND("–",CS851)-1),FIND("(",CS851)+1,LEN(CS851))</f>
        <v>72.2</v>
      </c>
      <c r="CV851" s="191">
        <v>100</v>
      </c>
      <c r="CZ851" s="25"/>
    </row>
    <row r="852" spans="1:105" s="11" customFormat="1">
      <c r="A852" s="11" t="s">
        <v>2071</v>
      </c>
      <c r="F852" s="109"/>
      <c r="G852" s="109"/>
      <c r="H852" s="109"/>
      <c r="I852" s="109"/>
      <c r="K852" s="13"/>
      <c r="L852" s="25"/>
      <c r="N852" s="125"/>
      <c r="Z852" s="25"/>
      <c r="AE852" s="36"/>
      <c r="AI852" s="25"/>
      <c r="AJ852" s="155" t="s">
        <v>27</v>
      </c>
      <c r="AK852" s="11" t="s">
        <v>2092</v>
      </c>
      <c r="AL852" s="11">
        <v>3</v>
      </c>
      <c r="AM852" s="11" t="s">
        <v>2065</v>
      </c>
      <c r="AN852" s="11" t="s">
        <v>2112</v>
      </c>
      <c r="AO852" s="170" t="s">
        <v>78</v>
      </c>
      <c r="AP852" s="170" t="s">
        <v>948</v>
      </c>
      <c r="AQ852" s="11" t="s">
        <v>23</v>
      </c>
      <c r="AR852" s="11" t="s">
        <v>24</v>
      </c>
      <c r="AS852" s="11" t="s">
        <v>843</v>
      </c>
      <c r="AT852" s="11" t="s">
        <v>22</v>
      </c>
      <c r="AU852" s="84" t="s">
        <v>22</v>
      </c>
      <c r="AV852" s="11" t="s">
        <v>22</v>
      </c>
      <c r="AW852" s="11" t="s">
        <v>22</v>
      </c>
      <c r="AX852" s="11" t="s">
        <v>22</v>
      </c>
      <c r="AY852" s="11" t="s">
        <v>22</v>
      </c>
      <c r="AZ852" s="11" t="s">
        <v>22</v>
      </c>
      <c r="BA852" s="11" t="s">
        <v>22</v>
      </c>
      <c r="BB852" s="11" t="s">
        <v>22</v>
      </c>
      <c r="BC852" s="11">
        <v>66</v>
      </c>
      <c r="BD852" s="58" t="s">
        <v>2060</v>
      </c>
      <c r="BE852" s="11" t="str">
        <f t="shared" si="1038"/>
        <v>23,809</v>
      </c>
      <c r="BF852" s="11" t="str">
        <f t="shared" si="1039"/>
        <v>20,039</v>
      </c>
      <c r="BG852" s="11" t="str">
        <f t="shared" si="1040"/>
        <v>28,288</v>
      </c>
      <c r="BH852" s="11" t="s">
        <v>22</v>
      </c>
      <c r="BI852" s="25" t="s">
        <v>22</v>
      </c>
      <c r="CD852" s="155"/>
      <c r="CE852" s="21"/>
      <c r="CF852" s="11" t="s">
        <v>1370</v>
      </c>
      <c r="CG852" s="11">
        <v>1</v>
      </c>
      <c r="CH852" s="155" t="s">
        <v>1287</v>
      </c>
      <c r="CJ852" s="11">
        <v>8</v>
      </c>
      <c r="CL852" s="11" t="s">
        <v>2091</v>
      </c>
      <c r="CM852" s="21" t="s">
        <v>1363</v>
      </c>
      <c r="CN852" s="21" t="s">
        <v>2050</v>
      </c>
      <c r="CO852" s="21">
        <f>3905+3871</f>
        <v>7776</v>
      </c>
      <c r="CP852" s="21">
        <v>111</v>
      </c>
      <c r="CQ852" s="21" t="s">
        <v>2099</v>
      </c>
      <c r="CR852" s="21" t="s">
        <v>2100</v>
      </c>
      <c r="CS852" s="11" t="s">
        <v>2052</v>
      </c>
      <c r="CT852" s="58" t="str">
        <f t="shared" si="1043"/>
        <v>55.1</v>
      </c>
      <c r="CU852" s="58" t="str">
        <f t="shared" si="1044"/>
        <v>33.0</v>
      </c>
      <c r="CV852" s="152" t="str">
        <f t="shared" ref="CV852:CV856" si="1045">MID(LEFT(CS852,FIND(")",CS852)-1),FIND("–",CS852)+1,LEN(CS852))</f>
        <v>69.9</v>
      </c>
      <c r="CZ852" s="25"/>
    </row>
    <row r="853" spans="1:105" s="11" customFormat="1">
      <c r="A853" s="11" t="s">
        <v>2071</v>
      </c>
      <c r="F853" s="109"/>
      <c r="G853" s="109"/>
      <c r="H853" s="109"/>
      <c r="I853" s="109"/>
      <c r="K853" s="13"/>
      <c r="L853" s="25"/>
      <c r="N853" s="125"/>
      <c r="Z853" s="25"/>
      <c r="AE853" s="36"/>
      <c r="AI853" s="25"/>
      <c r="AJ853" s="155" t="s">
        <v>27</v>
      </c>
      <c r="AK853" s="11" t="s">
        <v>2093</v>
      </c>
      <c r="AL853" s="11">
        <v>4</v>
      </c>
      <c r="AM853" s="11" t="s">
        <v>2065</v>
      </c>
      <c r="AN853" s="11" t="s">
        <v>2112</v>
      </c>
      <c r="AO853" s="170" t="s">
        <v>78</v>
      </c>
      <c r="AP853" s="170" t="s">
        <v>948</v>
      </c>
      <c r="AQ853" s="11" t="s">
        <v>23</v>
      </c>
      <c r="AR853" s="11" t="s">
        <v>24</v>
      </c>
      <c r="AS853" s="11" t="s">
        <v>843</v>
      </c>
      <c r="AT853" s="11" t="s">
        <v>22</v>
      </c>
      <c r="AU853" s="84" t="s">
        <v>22</v>
      </c>
      <c r="AV853" s="11" t="s">
        <v>22</v>
      </c>
      <c r="AW853" s="11" t="s">
        <v>22</v>
      </c>
      <c r="AX853" s="11" t="s">
        <v>22</v>
      </c>
      <c r="AY853" s="11" t="s">
        <v>22</v>
      </c>
      <c r="AZ853" s="11" t="s">
        <v>22</v>
      </c>
      <c r="BA853" s="11" t="s">
        <v>22</v>
      </c>
      <c r="BB853" s="11" t="s">
        <v>22</v>
      </c>
      <c r="BC853" s="11">
        <v>4</v>
      </c>
      <c r="BD853" s="58" t="s">
        <v>2061</v>
      </c>
      <c r="BE853" s="11" t="str">
        <f t="shared" si="1038"/>
        <v>23,432</v>
      </c>
      <c r="BF853" s="11" t="str">
        <f t="shared" si="1039"/>
        <v>14,885</v>
      </c>
      <c r="BG853" s="11" t="str">
        <f t="shared" si="1040"/>
        <v>36,887</v>
      </c>
      <c r="BH853" s="11" t="s">
        <v>22</v>
      </c>
      <c r="BI853" s="25" t="s">
        <v>22</v>
      </c>
      <c r="CD853" s="155"/>
      <c r="CH853" s="155" t="s">
        <v>1287</v>
      </c>
      <c r="CI853" s="21"/>
      <c r="CJ853" s="11">
        <v>9</v>
      </c>
      <c r="CL853" s="11" t="s">
        <v>2092</v>
      </c>
      <c r="CM853" s="21" t="s">
        <v>1363</v>
      </c>
      <c r="CN853" s="21" t="s">
        <v>2050</v>
      </c>
      <c r="CO853" s="21">
        <f>1124+1023</f>
        <v>2147</v>
      </c>
      <c r="CP853" s="11">
        <v>64</v>
      </c>
      <c r="CQ853" s="11" t="s">
        <v>2101</v>
      </c>
      <c r="CR853" s="11" t="s">
        <v>2102</v>
      </c>
      <c r="CS853" s="11" t="s">
        <v>2107</v>
      </c>
      <c r="CT853" s="58" t="str">
        <f t="shared" si="1043"/>
        <v>59.7</v>
      </c>
      <c r="CU853" s="58" t="str">
        <f t="shared" si="1044"/>
        <v>31.7</v>
      </c>
      <c r="CV853" s="152" t="str">
        <f t="shared" si="1045"/>
        <v>76.3</v>
      </c>
      <c r="CZ853" s="25"/>
    </row>
    <row r="854" spans="1:105" s="11" customFormat="1">
      <c r="A854" s="11" t="s">
        <v>2071</v>
      </c>
      <c r="K854" s="13"/>
      <c r="L854" s="25"/>
      <c r="N854" s="125"/>
      <c r="Z854" s="25"/>
      <c r="AE854" s="36"/>
      <c r="AI854" s="25"/>
      <c r="AJ854" s="155" t="s">
        <v>27</v>
      </c>
      <c r="AK854" s="11" t="s">
        <v>2091</v>
      </c>
      <c r="AL854" s="11">
        <v>1</v>
      </c>
      <c r="AM854" s="109" t="s">
        <v>2070</v>
      </c>
      <c r="AN854" s="11" t="s">
        <v>1762</v>
      </c>
      <c r="AO854" s="170" t="s">
        <v>78</v>
      </c>
      <c r="AP854" s="170" t="s">
        <v>948</v>
      </c>
      <c r="AQ854" s="11" t="s">
        <v>23</v>
      </c>
      <c r="AR854" s="11" t="s">
        <v>23</v>
      </c>
      <c r="AS854" s="11" t="s">
        <v>843</v>
      </c>
      <c r="AT854" s="11" t="s">
        <v>22</v>
      </c>
      <c r="AU854" s="84" t="s">
        <v>22</v>
      </c>
      <c r="AV854" s="11" t="s">
        <v>22</v>
      </c>
      <c r="AW854" s="11" t="s">
        <v>22</v>
      </c>
      <c r="AX854" s="11" t="s">
        <v>22</v>
      </c>
      <c r="AY854" s="11" t="s">
        <v>22</v>
      </c>
      <c r="AZ854" s="11" t="s">
        <v>22</v>
      </c>
      <c r="BA854" s="11" t="s">
        <v>22</v>
      </c>
      <c r="BB854" s="11" t="s">
        <v>22</v>
      </c>
      <c r="BC854" s="11">
        <v>279</v>
      </c>
      <c r="BD854" s="58" t="s">
        <v>2069</v>
      </c>
      <c r="BE854" s="11" t="str">
        <f t="shared" si="1038"/>
        <v>127.8</v>
      </c>
      <c r="BF854" s="11" t="str">
        <f t="shared" si="1039"/>
        <v>113.1</v>
      </c>
      <c r="BG854" s="11" t="str">
        <f t="shared" si="1040"/>
        <v>144.3</v>
      </c>
      <c r="BH854" s="11" t="s">
        <v>22</v>
      </c>
      <c r="BI854" s="25" t="s">
        <v>22</v>
      </c>
      <c r="CD854" s="155"/>
      <c r="CH854" s="155" t="s">
        <v>1287</v>
      </c>
      <c r="CI854" s="21"/>
      <c r="CJ854" s="11">
        <v>10</v>
      </c>
      <c r="CL854" s="11" t="s">
        <v>2093</v>
      </c>
      <c r="CM854" s="21" t="s">
        <v>1363</v>
      </c>
      <c r="CN854" s="21" t="s">
        <v>2050</v>
      </c>
      <c r="CO854" s="21">
        <f>1530+1594</f>
        <v>3124</v>
      </c>
      <c r="CP854" s="11">
        <v>66</v>
      </c>
      <c r="CQ854" s="11" t="s">
        <v>2103</v>
      </c>
      <c r="CR854" s="11" t="s">
        <v>2104</v>
      </c>
      <c r="CS854" s="11" t="s">
        <v>2108</v>
      </c>
      <c r="CT854" s="58" t="str">
        <f t="shared" si="1043"/>
        <v>72.2</v>
      </c>
      <c r="CU854" s="58" t="str">
        <f t="shared" si="1044"/>
        <v>50.0</v>
      </c>
      <c r="CV854" s="152" t="str">
        <f t="shared" si="1045"/>
        <v>84.6</v>
      </c>
      <c r="CZ854" s="25"/>
    </row>
    <row r="855" spans="1:105" s="11" customFormat="1">
      <c r="A855" s="11" t="s">
        <v>2071</v>
      </c>
      <c r="K855" s="13"/>
      <c r="L855" s="25"/>
      <c r="N855" s="125"/>
      <c r="Z855" s="25"/>
      <c r="AE855" s="36"/>
      <c r="AI855" s="25"/>
      <c r="AJ855" s="155" t="s">
        <v>27</v>
      </c>
      <c r="AK855" s="11" t="s">
        <v>2092</v>
      </c>
      <c r="AL855" s="11">
        <v>2</v>
      </c>
      <c r="AM855" s="109" t="s">
        <v>2070</v>
      </c>
      <c r="AN855" s="11" t="s">
        <v>1762</v>
      </c>
      <c r="AO855" s="170" t="s">
        <v>78</v>
      </c>
      <c r="AP855" s="170" t="s">
        <v>948</v>
      </c>
      <c r="AQ855" s="11" t="s">
        <v>23</v>
      </c>
      <c r="AR855" s="11" t="s">
        <v>23</v>
      </c>
      <c r="AS855" s="11" t="s">
        <v>843</v>
      </c>
      <c r="AT855" s="11" t="s">
        <v>22</v>
      </c>
      <c r="AU855" s="84" t="s">
        <v>22</v>
      </c>
      <c r="AV855" s="11" t="s">
        <v>22</v>
      </c>
      <c r="AW855" s="11" t="s">
        <v>22</v>
      </c>
      <c r="AX855" s="11" t="s">
        <v>22</v>
      </c>
      <c r="AY855" s="11" t="s">
        <v>22</v>
      </c>
      <c r="AZ855" s="11" t="s">
        <v>22</v>
      </c>
      <c r="BA855" s="11" t="s">
        <v>22</v>
      </c>
      <c r="BB855" s="11" t="s">
        <v>22</v>
      </c>
      <c r="BC855" s="11">
        <v>151</v>
      </c>
      <c r="BD855" s="58" t="s">
        <v>2068</v>
      </c>
      <c r="BE855" s="11" t="str">
        <f t="shared" si="1038"/>
        <v>182.7</v>
      </c>
      <c r="BF855" s="11" t="str">
        <f t="shared" si="1039"/>
        <v>156.0</v>
      </c>
      <c r="BG855" s="11" t="str">
        <f t="shared" si="1040"/>
        <v>214.1</v>
      </c>
      <c r="BH855" s="11" t="s">
        <v>22</v>
      </c>
      <c r="BI855" s="25" t="s">
        <v>22</v>
      </c>
      <c r="CD855" s="155"/>
      <c r="CH855" s="155" t="s">
        <v>1287</v>
      </c>
      <c r="CI855" s="21"/>
      <c r="CJ855" s="11">
        <v>11</v>
      </c>
      <c r="CL855" s="11" t="s">
        <v>2094</v>
      </c>
      <c r="CM855" s="21" t="s">
        <v>1363</v>
      </c>
      <c r="CN855" s="21" t="s">
        <v>2050</v>
      </c>
      <c r="CO855" s="21">
        <f>2038+2093</f>
        <v>4131</v>
      </c>
      <c r="CP855" s="11">
        <v>91</v>
      </c>
      <c r="CQ855" s="11" t="s">
        <v>2105</v>
      </c>
      <c r="CR855" s="11" t="s">
        <v>2106</v>
      </c>
      <c r="CS855" s="11" t="s">
        <v>2109</v>
      </c>
      <c r="CT855" s="58" t="str">
        <f t="shared" si="1043"/>
        <v>80.0</v>
      </c>
      <c r="CU855" s="58" t="str">
        <f t="shared" si="1044"/>
        <v>65.2</v>
      </c>
      <c r="CV855" s="152" t="str">
        <f t="shared" si="1045"/>
        <v>88.5</v>
      </c>
      <c r="CZ855" s="25"/>
    </row>
    <row r="856" spans="1:105" s="11" customFormat="1">
      <c r="A856" s="11" t="s">
        <v>2071</v>
      </c>
      <c r="F856" s="109"/>
      <c r="G856" s="109"/>
      <c r="H856" s="109"/>
      <c r="I856" s="109"/>
      <c r="K856" s="13"/>
      <c r="L856" s="25"/>
      <c r="N856" s="125"/>
      <c r="Z856" s="25"/>
      <c r="AE856" s="36"/>
      <c r="AI856" s="25"/>
      <c r="AJ856" s="155" t="s">
        <v>27</v>
      </c>
      <c r="AK856" s="11" t="s">
        <v>2093</v>
      </c>
      <c r="AL856" s="11">
        <v>3</v>
      </c>
      <c r="AM856" s="109" t="s">
        <v>2070</v>
      </c>
      <c r="AN856" s="11" t="s">
        <v>1762</v>
      </c>
      <c r="AO856" s="170" t="s">
        <v>78</v>
      </c>
      <c r="AP856" s="170" t="s">
        <v>948</v>
      </c>
      <c r="AQ856" s="11" t="s">
        <v>23</v>
      </c>
      <c r="AR856" s="11" t="s">
        <v>23</v>
      </c>
      <c r="AS856" s="11" t="s">
        <v>843</v>
      </c>
      <c r="AT856" s="11" t="s">
        <v>22</v>
      </c>
      <c r="AU856" s="84" t="s">
        <v>22</v>
      </c>
      <c r="AV856" s="11" t="s">
        <v>22</v>
      </c>
      <c r="AW856" s="11" t="s">
        <v>22</v>
      </c>
      <c r="AX856" s="11" t="s">
        <v>22</v>
      </c>
      <c r="AY856" s="11" t="s">
        <v>22</v>
      </c>
      <c r="AZ856" s="11" t="s">
        <v>22</v>
      </c>
      <c r="BA856" s="11" t="s">
        <v>22</v>
      </c>
      <c r="BB856" s="11" t="s">
        <v>22</v>
      </c>
      <c r="BC856" s="11">
        <v>224</v>
      </c>
      <c r="BD856" s="58" t="s">
        <v>2067</v>
      </c>
      <c r="BE856" s="11" t="str">
        <f t="shared" si="1038"/>
        <v>198.1</v>
      </c>
      <c r="BF856" s="11" t="str">
        <f t="shared" si="1039"/>
        <v>176.8</v>
      </c>
      <c r="BG856" s="11" t="str">
        <f t="shared" si="1040"/>
        <v>221.9</v>
      </c>
      <c r="BH856" s="11" t="s">
        <v>22</v>
      </c>
      <c r="BI856" s="25" t="s">
        <v>22</v>
      </c>
      <c r="CD856" s="155"/>
      <c r="CE856" s="21"/>
      <c r="CF856" s="21"/>
      <c r="CG856" s="21"/>
      <c r="CH856" s="155" t="s">
        <v>1287</v>
      </c>
      <c r="CJ856" s="11">
        <v>12</v>
      </c>
      <c r="CL856" s="11" t="s">
        <v>2098</v>
      </c>
      <c r="CM856" s="21" t="s">
        <v>1363</v>
      </c>
      <c r="CN856" s="21" t="s">
        <v>2054</v>
      </c>
      <c r="CO856" s="21">
        <f>9257+9237</f>
        <v>18494</v>
      </c>
      <c r="CP856" s="21">
        <v>88</v>
      </c>
      <c r="CQ856" s="21" t="s">
        <v>2078</v>
      </c>
      <c r="CR856" s="21" t="s">
        <v>2079</v>
      </c>
      <c r="CS856" s="11" t="s">
        <v>2080</v>
      </c>
      <c r="CT856" s="58" t="str">
        <f t="shared" si="1043"/>
        <v>76.0</v>
      </c>
      <c r="CU856" s="58" t="str">
        <f t="shared" si="1044"/>
        <v>59.3</v>
      </c>
      <c r="CV856" s="152" t="str">
        <f t="shared" si="1045"/>
        <v>85.9</v>
      </c>
      <c r="CZ856" s="25"/>
    </row>
    <row r="857" spans="1:105" s="11" customFormat="1">
      <c r="A857" s="11" t="s">
        <v>2071</v>
      </c>
      <c r="F857" s="109"/>
      <c r="G857" s="109"/>
      <c r="H857" s="109"/>
      <c r="I857" s="109"/>
      <c r="K857" s="13"/>
      <c r="L857" s="25"/>
      <c r="N857" s="125"/>
      <c r="Z857" s="25"/>
      <c r="AE857" s="36"/>
      <c r="AI857" s="25"/>
      <c r="AJ857" s="155" t="s">
        <v>27</v>
      </c>
      <c r="AK857" s="11" t="s">
        <v>2094</v>
      </c>
      <c r="AL857" s="11">
        <v>4</v>
      </c>
      <c r="AM857" s="109" t="s">
        <v>2070</v>
      </c>
      <c r="AN857" s="11" t="s">
        <v>1762</v>
      </c>
      <c r="AO857" s="170" t="s">
        <v>78</v>
      </c>
      <c r="AP857" s="170" t="s">
        <v>948</v>
      </c>
      <c r="AQ857" s="11" t="s">
        <v>23</v>
      </c>
      <c r="AR857" s="11" t="s">
        <v>23</v>
      </c>
      <c r="AS857" s="11" t="s">
        <v>843</v>
      </c>
      <c r="AT857" s="11" t="s">
        <v>22</v>
      </c>
      <c r="AU857" s="84" t="s">
        <v>22</v>
      </c>
      <c r="AV857" s="11" t="s">
        <v>22</v>
      </c>
      <c r="AW857" s="11" t="s">
        <v>22</v>
      </c>
      <c r="AX857" s="11" t="s">
        <v>22</v>
      </c>
      <c r="AY857" s="11" t="s">
        <v>22</v>
      </c>
      <c r="AZ857" s="11" t="s">
        <v>22</v>
      </c>
      <c r="BA857" s="11" t="s">
        <v>22</v>
      </c>
      <c r="BB857" s="11" t="s">
        <v>22</v>
      </c>
      <c r="BC857" s="11">
        <v>239</v>
      </c>
      <c r="BD857" s="58" t="s">
        <v>2066</v>
      </c>
      <c r="BE857" s="11" t="str">
        <f t="shared" si="1038"/>
        <v>237.0</v>
      </c>
      <c r="BF857" s="11" t="str">
        <f t="shared" si="1039"/>
        <v>208.5</v>
      </c>
      <c r="BG857" s="11" t="str">
        <f t="shared" si="1040"/>
        <v>269.4</v>
      </c>
      <c r="BH857" s="11" t="s">
        <v>22</v>
      </c>
      <c r="BI857" s="25" t="s">
        <v>22</v>
      </c>
      <c r="CD857" s="155"/>
      <c r="CH857" s="155"/>
      <c r="CI857" s="21"/>
      <c r="CN857" s="21"/>
      <c r="CO857" s="21"/>
      <c r="CP857" s="21"/>
      <c r="CV857" s="25"/>
      <c r="CZ857" s="25"/>
    </row>
    <row r="858" spans="1:105" s="11" customFormat="1">
      <c r="A858" s="11" t="s">
        <v>2071</v>
      </c>
      <c r="K858" s="13"/>
      <c r="L858" s="25"/>
      <c r="N858" s="125"/>
      <c r="Z858" s="25"/>
      <c r="AE858" s="36"/>
      <c r="AI858" s="25"/>
      <c r="AJ858" s="11" t="s">
        <v>60</v>
      </c>
      <c r="AK858" s="11" t="s">
        <v>22</v>
      </c>
      <c r="AL858" s="11" t="s">
        <v>22</v>
      </c>
      <c r="AM858" s="11" t="s">
        <v>26</v>
      </c>
      <c r="AN858" s="11" t="s">
        <v>22</v>
      </c>
      <c r="AO858" s="11" t="s">
        <v>22</v>
      </c>
      <c r="AP858" s="11" t="s">
        <v>22</v>
      </c>
      <c r="AQ858" s="11" t="s">
        <v>23</v>
      </c>
      <c r="AR858" s="11" t="s">
        <v>23</v>
      </c>
      <c r="AS858" s="11" t="s">
        <v>22</v>
      </c>
      <c r="AT858" s="11" t="s">
        <v>22</v>
      </c>
      <c r="AU858" s="84" t="s">
        <v>22</v>
      </c>
      <c r="AV858" s="11" t="s">
        <v>22</v>
      </c>
      <c r="AW858" s="11" t="s">
        <v>22</v>
      </c>
      <c r="AX858" s="11" t="s">
        <v>22</v>
      </c>
      <c r="AY858" s="11" t="s">
        <v>22</v>
      </c>
      <c r="AZ858" s="11" t="s">
        <v>22</v>
      </c>
      <c r="BA858" s="11" t="s">
        <v>22</v>
      </c>
      <c r="BB858" s="11" t="s">
        <v>22</v>
      </c>
      <c r="BC858" s="11" t="s">
        <v>22</v>
      </c>
      <c r="BD858" s="11" t="s">
        <v>22</v>
      </c>
      <c r="BE858" s="11" t="s">
        <v>22</v>
      </c>
      <c r="BF858" s="11" t="s">
        <v>22</v>
      </c>
      <c r="BG858" s="11" t="s">
        <v>22</v>
      </c>
      <c r="BH858" s="11" t="s">
        <v>22</v>
      </c>
      <c r="BI858" s="25" t="s">
        <v>22</v>
      </c>
      <c r="CD858" s="155"/>
      <c r="CH858" s="155"/>
      <c r="CI858" s="21"/>
      <c r="CN858" s="21"/>
      <c r="CO858" s="21"/>
      <c r="CP858" s="21"/>
      <c r="CV858" s="25"/>
      <c r="CZ858" s="25"/>
    </row>
    <row r="859" spans="1:105" s="44" customFormat="1">
      <c r="L859" s="45"/>
      <c r="N859" s="127"/>
      <c r="Z859" s="64"/>
      <c r="AE859" s="45"/>
      <c r="AI859" s="45"/>
      <c r="AU859" s="85"/>
      <c r="BI859" s="45"/>
      <c r="CD859" s="157"/>
      <c r="CH859" s="157"/>
      <c r="CV859" s="45"/>
      <c r="CZ859" s="45"/>
    </row>
    <row r="860" spans="1:105" s="94" customFormat="1" ht="16" customHeight="1">
      <c r="A860" s="94" t="s">
        <v>2313</v>
      </c>
      <c r="B860" s="94" t="s">
        <v>119</v>
      </c>
      <c r="C860" s="94" t="s">
        <v>1676</v>
      </c>
      <c r="D860" s="94" t="s">
        <v>2266</v>
      </c>
      <c r="E860" s="94" t="s">
        <v>9</v>
      </c>
      <c r="F860" s="112" t="s">
        <v>2311</v>
      </c>
      <c r="G860" s="109" t="s">
        <v>1264</v>
      </c>
      <c r="H860" s="166" t="s">
        <v>1267</v>
      </c>
      <c r="I860" s="112" t="s">
        <v>2257</v>
      </c>
      <c r="J860" s="104" t="s">
        <v>2258</v>
      </c>
      <c r="K860" s="94" t="s">
        <v>2259</v>
      </c>
      <c r="L860" s="96">
        <v>44271</v>
      </c>
      <c r="M860" s="94" t="s">
        <v>2260</v>
      </c>
      <c r="N860" s="126">
        <v>44006</v>
      </c>
      <c r="O860" s="94" t="s">
        <v>24</v>
      </c>
      <c r="P860" s="94" t="s">
        <v>24</v>
      </c>
      <c r="Q860" s="94" t="s">
        <v>236</v>
      </c>
      <c r="R860" s="94" t="s">
        <v>2261</v>
      </c>
      <c r="S860" s="94" t="s">
        <v>2268</v>
      </c>
      <c r="T860" s="94" t="s">
        <v>23</v>
      </c>
      <c r="U860" s="94" t="s">
        <v>23</v>
      </c>
      <c r="V860" s="121" t="s">
        <v>2267</v>
      </c>
      <c r="W860" s="94" t="s">
        <v>24</v>
      </c>
      <c r="X860" s="94" t="s">
        <v>2262</v>
      </c>
      <c r="Y860" s="94" t="s">
        <v>2263</v>
      </c>
      <c r="Z860" s="98" t="s">
        <v>2264</v>
      </c>
      <c r="AA860" s="94" t="s">
        <v>126</v>
      </c>
      <c r="AB860" s="94" t="s">
        <v>2265</v>
      </c>
      <c r="AC860" s="94" t="s">
        <v>127</v>
      </c>
      <c r="AD860" s="94" t="s">
        <v>3128</v>
      </c>
      <c r="AE860" s="99" t="s">
        <v>3125</v>
      </c>
      <c r="AF860" s="94" t="s">
        <v>2270</v>
      </c>
      <c r="AG860" s="94" t="s">
        <v>2269</v>
      </c>
      <c r="AH860" s="11" t="s">
        <v>451</v>
      </c>
      <c r="AI860" s="119" t="s">
        <v>22</v>
      </c>
      <c r="AJ860" s="160" t="s">
        <v>27</v>
      </c>
      <c r="AK860" s="109" t="s">
        <v>20</v>
      </c>
      <c r="AL860" s="109">
        <v>1</v>
      </c>
      <c r="AM860" s="11" t="s">
        <v>2278</v>
      </c>
      <c r="AN860" s="11" t="s">
        <v>2279</v>
      </c>
      <c r="AO860" s="170" t="s">
        <v>87</v>
      </c>
      <c r="AP860" s="170" t="s">
        <v>87</v>
      </c>
      <c r="AQ860" s="109" t="s">
        <v>23</v>
      </c>
      <c r="AR860" s="109" t="s">
        <v>23</v>
      </c>
      <c r="AS860" s="109" t="s">
        <v>843</v>
      </c>
      <c r="AT860" s="11" t="s">
        <v>22</v>
      </c>
      <c r="AU860" s="84" t="s">
        <v>22</v>
      </c>
      <c r="AV860" s="11" t="s">
        <v>22</v>
      </c>
      <c r="AW860" s="84" t="s">
        <v>22</v>
      </c>
      <c r="AX860" s="109">
        <v>107</v>
      </c>
      <c r="AY860" s="58" t="s">
        <v>2280</v>
      </c>
      <c r="AZ860" s="11" t="str">
        <f t="shared" ref="AZ860" si="1046">LEFT(AY860,FIND(" ", AY860)-1)</f>
        <v>20</v>
      </c>
      <c r="BA860" s="11" t="str">
        <f t="shared" ref="BA860" si="1047">MID(LEFT(AY860,FIND("–",AY860)-1),FIND("(",AY860)+1,LEN(AY860))</f>
        <v>20</v>
      </c>
      <c r="BB860" s="11" t="str">
        <f t="shared" ref="BB860" si="1048">MID(LEFT(AY860,FIND(")",AY860)-1),FIND("–",AY860)+1,LEN(AY860))</f>
        <v>20</v>
      </c>
      <c r="BC860" s="109">
        <v>99</v>
      </c>
      <c r="BD860" s="58" t="s">
        <v>2281</v>
      </c>
      <c r="BE860" s="109" t="str">
        <f t="shared" ref="BE860" si="1049">LEFT(BD860,FIND(" ", BD860)-1)</f>
        <v>276.6</v>
      </c>
      <c r="BF860" s="109" t="str">
        <f t="shared" ref="BF860" si="1050">MID(LEFT(BD860,FIND("–",BD860)-1),FIND("(",BD860)+1,LEN(BD860))</f>
        <v>124.0</v>
      </c>
      <c r="BG860" s="109" t="str">
        <f t="shared" ref="BG860" si="1051">MID(LEFT(BD860,FIND(")",BD860)-1),FIND("–",BD860)+1,LEN(BD860))</f>
        <v>525.5</v>
      </c>
      <c r="BH860" s="109" t="s">
        <v>22</v>
      </c>
      <c r="BI860" s="110" t="s">
        <v>22</v>
      </c>
      <c r="BJ860" s="94" t="s">
        <v>26</v>
      </c>
      <c r="BK860" s="94" t="s">
        <v>22</v>
      </c>
      <c r="BL860" s="94" t="s">
        <v>22</v>
      </c>
      <c r="BM860" s="94" t="s">
        <v>22</v>
      </c>
      <c r="BN860" s="94" t="s">
        <v>22</v>
      </c>
      <c r="BO860" s="94" t="s">
        <v>22</v>
      </c>
      <c r="BP860" s="94" t="s">
        <v>22</v>
      </c>
      <c r="BQ860" s="94" t="s">
        <v>22</v>
      </c>
      <c r="BR860" s="94" t="s">
        <v>22</v>
      </c>
      <c r="BS860" s="94" t="s">
        <v>22</v>
      </c>
      <c r="BT860" s="94" t="s">
        <v>22</v>
      </c>
      <c r="BU860" s="94" t="s">
        <v>22</v>
      </c>
      <c r="BV860" s="94" t="s">
        <v>22</v>
      </c>
      <c r="BW860" s="94" t="s">
        <v>22</v>
      </c>
      <c r="BX860" s="94" t="s">
        <v>22</v>
      </c>
      <c r="BY860" s="94" t="s">
        <v>22</v>
      </c>
      <c r="BZ860" s="94" t="s">
        <v>22</v>
      </c>
      <c r="CA860" s="94" t="s">
        <v>22</v>
      </c>
      <c r="CB860" s="94" t="s">
        <v>22</v>
      </c>
      <c r="CC860" s="94" t="s">
        <v>22</v>
      </c>
      <c r="CD860" s="155" t="s">
        <v>1332</v>
      </c>
      <c r="CE860" s="11" t="s">
        <v>2271</v>
      </c>
      <c r="CF860" s="94" t="s">
        <v>2275</v>
      </c>
      <c r="CG860" s="94">
        <v>82</v>
      </c>
      <c r="CH860" s="103" t="s">
        <v>1287</v>
      </c>
      <c r="CI860" s="94" t="s">
        <v>2310</v>
      </c>
      <c r="CJ860" s="94">
        <v>1</v>
      </c>
      <c r="CK860" s="94" t="s">
        <v>2323</v>
      </c>
      <c r="CL860" s="94" t="s">
        <v>2321</v>
      </c>
      <c r="CM860" s="121" t="s">
        <v>1363</v>
      </c>
      <c r="CN860" s="121" t="s">
        <v>1363</v>
      </c>
      <c r="CO860" s="121">
        <f>717+750</f>
        <v>1467</v>
      </c>
      <c r="CP860" s="94">
        <v>42</v>
      </c>
      <c r="CQ860" s="94" t="s">
        <v>2297</v>
      </c>
      <c r="CR860" s="94" t="s">
        <v>2298</v>
      </c>
      <c r="CS860" s="94" t="s">
        <v>2299</v>
      </c>
      <c r="CT860" s="102" t="str">
        <f>LEFT(CS860,FIND(" ", CS860)-1)</f>
        <v>21.9</v>
      </c>
      <c r="CU860" s="15">
        <v>-10</v>
      </c>
      <c r="CV860" s="153" t="str">
        <f t="shared" ref="CV860:CV863" si="1052">MID(LEFT(CS860,FIND(")",CS860)-1),FIND("–",CS860)+1,LEN(CS860))</f>
        <v>59.8</v>
      </c>
      <c r="CW860" s="94" t="s">
        <v>2295</v>
      </c>
      <c r="CX860" s="94" t="s">
        <v>22</v>
      </c>
      <c r="CY860" s="94" t="s">
        <v>2319</v>
      </c>
      <c r="CZ860" s="98" t="s">
        <v>1261</v>
      </c>
      <c r="DA860" s="94" t="s">
        <v>68</v>
      </c>
    </row>
    <row r="861" spans="1:105" s="11" customFormat="1" ht="16" customHeight="1">
      <c r="A861" s="11" t="s">
        <v>2313</v>
      </c>
      <c r="F861" s="109"/>
      <c r="G861" s="109"/>
      <c r="H861" s="166"/>
      <c r="I861" s="109"/>
      <c r="K861" s="13"/>
      <c r="L861" s="25"/>
      <c r="N861" s="125"/>
      <c r="Z861" s="25"/>
      <c r="AE861" s="36"/>
      <c r="AI861" s="25"/>
      <c r="AJ861" s="160" t="s">
        <v>27</v>
      </c>
      <c r="AK861" s="109" t="s">
        <v>2282</v>
      </c>
      <c r="AL861" s="109">
        <v>1</v>
      </c>
      <c r="AM861" s="11" t="s">
        <v>2285</v>
      </c>
      <c r="AN861" s="11" t="s">
        <v>2286</v>
      </c>
      <c r="AO861" s="170" t="s">
        <v>2228</v>
      </c>
      <c r="AP861" s="170" t="s">
        <v>2229</v>
      </c>
      <c r="AQ861" s="11" t="s">
        <v>24</v>
      </c>
      <c r="AR861" s="11" t="s">
        <v>23</v>
      </c>
      <c r="AS861" s="109" t="s">
        <v>486</v>
      </c>
      <c r="AT861" s="11" t="s">
        <v>22</v>
      </c>
      <c r="AU861" s="84" t="s">
        <v>22</v>
      </c>
      <c r="AV861" s="11" t="s">
        <v>22</v>
      </c>
      <c r="AW861" s="84" t="s">
        <v>22</v>
      </c>
      <c r="AX861" s="11" t="s">
        <v>22</v>
      </c>
      <c r="AY861" s="84" t="s">
        <v>22</v>
      </c>
      <c r="AZ861" s="84" t="s">
        <v>22</v>
      </c>
      <c r="BA861" s="84" t="s">
        <v>22</v>
      </c>
      <c r="BB861" s="84" t="s">
        <v>22</v>
      </c>
      <c r="BC861" s="11">
        <v>13</v>
      </c>
      <c r="BD861" s="58" t="s">
        <v>2287</v>
      </c>
      <c r="BE861" s="109" t="str">
        <f t="shared" ref="BE861:BE865" si="1053">LEFT(BD861,FIND(" ", BD861)-1)</f>
        <v>297</v>
      </c>
      <c r="BF861" s="109" t="str">
        <f t="shared" ref="BF861:BF865" si="1054">MID(LEFT(BD861,FIND("–",BD861)-1),FIND("(",BD861)+1,LEN(BD861))</f>
        <v>67</v>
      </c>
      <c r="BG861" s="109" t="str">
        <f t="shared" ref="BG861:BG865" si="1055">MID(LEFT(BD861,FIND(")",BD861)-1),FIND("–",BD861)+1,LEN(BD861))</f>
        <v>2,097</v>
      </c>
      <c r="BH861" s="109" t="s">
        <v>22</v>
      </c>
      <c r="BI861" s="110" t="s">
        <v>22</v>
      </c>
      <c r="CD861" s="155" t="s">
        <v>1334</v>
      </c>
      <c r="CE861" s="11" t="s">
        <v>2272</v>
      </c>
      <c r="CF861" s="11" t="s">
        <v>2276</v>
      </c>
      <c r="CG861" s="11">
        <v>15</v>
      </c>
      <c r="CH861" s="155" t="s">
        <v>1287</v>
      </c>
      <c r="CJ861" s="11">
        <v>2</v>
      </c>
      <c r="CL861" s="11" t="s">
        <v>1430</v>
      </c>
      <c r="CM861" s="21" t="s">
        <v>1363</v>
      </c>
      <c r="CN861" s="21" t="s">
        <v>1363</v>
      </c>
      <c r="CO861" s="21">
        <f>865+884</f>
        <v>1749</v>
      </c>
      <c r="CP861" s="11">
        <v>46</v>
      </c>
      <c r="CQ861" s="11" t="s">
        <v>2300</v>
      </c>
      <c r="CR861" s="11" t="s">
        <v>2301</v>
      </c>
      <c r="CS861" s="11" t="s">
        <v>2302</v>
      </c>
      <c r="CT861" s="58" t="str">
        <f t="shared" ref="CT861:CT863" si="1056">LEFT(CS861,FIND(" ", CS861)-1)</f>
        <v>10.6</v>
      </c>
      <c r="CU861" s="15">
        <v>-10</v>
      </c>
      <c r="CV861" s="152" t="str">
        <f t="shared" si="1052"/>
        <v>52.2</v>
      </c>
      <c r="CW861" s="11" t="s">
        <v>2294</v>
      </c>
      <c r="CZ861" s="25"/>
    </row>
    <row r="862" spans="1:105" s="11" customFormat="1" ht="16" customHeight="1">
      <c r="A862" s="11" t="s">
        <v>2313</v>
      </c>
      <c r="F862" s="109"/>
      <c r="G862" s="109"/>
      <c r="H862" s="166"/>
      <c r="I862" s="109"/>
      <c r="K862" s="13"/>
      <c r="L862" s="25"/>
      <c r="N862" s="125"/>
      <c r="Z862" s="25"/>
      <c r="AE862" s="36"/>
      <c r="AI862" s="25"/>
      <c r="AJ862" s="160" t="s">
        <v>27</v>
      </c>
      <c r="AK862" s="109" t="s">
        <v>2284</v>
      </c>
      <c r="AL862" s="11">
        <v>2</v>
      </c>
      <c r="AM862" s="11" t="s">
        <v>2285</v>
      </c>
      <c r="AN862" s="11" t="s">
        <v>2286</v>
      </c>
      <c r="AO862" s="170" t="s">
        <v>2228</v>
      </c>
      <c r="AP862" s="170" t="s">
        <v>2229</v>
      </c>
      <c r="AQ862" s="11" t="s">
        <v>24</v>
      </c>
      <c r="AR862" s="11" t="s">
        <v>23</v>
      </c>
      <c r="AS862" s="109" t="s">
        <v>486</v>
      </c>
      <c r="AT862" s="11" t="s">
        <v>22</v>
      </c>
      <c r="AU862" s="84" t="s">
        <v>22</v>
      </c>
      <c r="AV862" s="11" t="s">
        <v>22</v>
      </c>
      <c r="AW862" s="84" t="s">
        <v>22</v>
      </c>
      <c r="AX862" s="11" t="s">
        <v>22</v>
      </c>
      <c r="AY862" s="84" t="s">
        <v>22</v>
      </c>
      <c r="AZ862" s="84" t="s">
        <v>22</v>
      </c>
      <c r="BA862" s="84" t="s">
        <v>22</v>
      </c>
      <c r="BB862" s="84" t="s">
        <v>22</v>
      </c>
      <c r="BC862" s="11">
        <v>13</v>
      </c>
      <c r="BD862" s="58" t="s">
        <v>2288</v>
      </c>
      <c r="BE862" s="109" t="str">
        <f t="shared" si="1053"/>
        <v>85</v>
      </c>
      <c r="BF862" s="109" t="str">
        <f t="shared" si="1054"/>
        <v>50</v>
      </c>
      <c r="BG862" s="109" t="str">
        <f t="shared" si="1055"/>
        <v>161</v>
      </c>
      <c r="BH862" s="109" t="s">
        <v>22</v>
      </c>
      <c r="BI862" s="110" t="s">
        <v>22</v>
      </c>
      <c r="CD862" s="155" t="s">
        <v>1277</v>
      </c>
      <c r="CE862" s="11" t="s">
        <v>2273</v>
      </c>
      <c r="CF862" s="11" t="s">
        <v>2277</v>
      </c>
      <c r="CG862" s="11">
        <v>3</v>
      </c>
      <c r="CH862" s="155" t="s">
        <v>1287</v>
      </c>
      <c r="CJ862" s="11">
        <v>3</v>
      </c>
      <c r="CL862" s="21" t="s">
        <v>2320</v>
      </c>
      <c r="CM862" s="21" t="s">
        <v>1363</v>
      </c>
      <c r="CN862" s="21" t="s">
        <v>2306</v>
      </c>
      <c r="CO862" s="21">
        <f>714+750</f>
        <v>1464</v>
      </c>
      <c r="CP862" s="11">
        <v>39</v>
      </c>
      <c r="CQ862" s="11" t="s">
        <v>2303</v>
      </c>
      <c r="CR862" s="11" t="s">
        <v>2304</v>
      </c>
      <c r="CS862" s="11" t="s">
        <v>2305</v>
      </c>
      <c r="CT862" s="58" t="str">
        <f t="shared" si="1056"/>
        <v>10.4</v>
      </c>
      <c r="CU862" s="15">
        <v>-10</v>
      </c>
      <c r="CV862" s="152" t="str">
        <f t="shared" si="1052"/>
        <v>54.8</v>
      </c>
      <c r="CW862" s="11" t="s">
        <v>2296</v>
      </c>
      <c r="CZ862" s="25"/>
    </row>
    <row r="863" spans="1:105" s="11" customFormat="1">
      <c r="A863" s="11" t="s">
        <v>2313</v>
      </c>
      <c r="F863" s="109"/>
      <c r="I863" s="109"/>
      <c r="K863" s="13"/>
      <c r="L863" s="25"/>
      <c r="N863" s="125"/>
      <c r="Z863" s="25"/>
      <c r="AE863" s="36"/>
      <c r="AI863" s="25"/>
      <c r="AJ863" s="160" t="s">
        <v>27</v>
      </c>
      <c r="AK863" s="109" t="s">
        <v>2283</v>
      </c>
      <c r="AL863" s="11">
        <v>3</v>
      </c>
      <c r="AM863" s="11" t="s">
        <v>2285</v>
      </c>
      <c r="AN863" s="11" t="s">
        <v>2286</v>
      </c>
      <c r="AO863" s="170" t="s">
        <v>2228</v>
      </c>
      <c r="AP863" s="170" t="s">
        <v>2229</v>
      </c>
      <c r="AQ863" s="11" t="s">
        <v>24</v>
      </c>
      <c r="AR863" s="11" t="s">
        <v>23</v>
      </c>
      <c r="AS863" s="109" t="s">
        <v>486</v>
      </c>
      <c r="AT863" s="11" t="s">
        <v>22</v>
      </c>
      <c r="AU863" s="84" t="s">
        <v>22</v>
      </c>
      <c r="AV863" s="11" t="s">
        <v>22</v>
      </c>
      <c r="AW863" s="84" t="s">
        <v>22</v>
      </c>
      <c r="AX863" s="11" t="s">
        <v>22</v>
      </c>
      <c r="AY863" s="84" t="s">
        <v>22</v>
      </c>
      <c r="AZ863" s="84" t="s">
        <v>22</v>
      </c>
      <c r="BA863" s="84" t="s">
        <v>22</v>
      </c>
      <c r="BB863" s="84" t="s">
        <v>22</v>
      </c>
      <c r="BC863" s="11">
        <v>13</v>
      </c>
      <c r="BD863" s="58" t="s">
        <v>2289</v>
      </c>
      <c r="BE863" s="109" t="str">
        <f t="shared" si="1053"/>
        <v>74</v>
      </c>
      <c r="BF863" s="109" t="str">
        <f t="shared" si="1054"/>
        <v>50</v>
      </c>
      <c r="BG863" s="109" t="str">
        <f t="shared" si="1055"/>
        <v>94</v>
      </c>
      <c r="BH863" s="109" t="s">
        <v>22</v>
      </c>
      <c r="BI863" s="110" t="s">
        <v>22</v>
      </c>
      <c r="CD863" s="155" t="s">
        <v>1280</v>
      </c>
      <c r="CE863" s="21" t="s">
        <v>2274</v>
      </c>
      <c r="CF863" s="21" t="s">
        <v>1367</v>
      </c>
      <c r="CG863" s="21">
        <v>65</v>
      </c>
      <c r="CH863" s="155" t="s">
        <v>1287</v>
      </c>
      <c r="CJ863" s="11">
        <v>4</v>
      </c>
      <c r="CL863" s="11" t="s">
        <v>2322</v>
      </c>
      <c r="CM863" s="21" t="s">
        <v>1363</v>
      </c>
      <c r="CN863" s="21" t="s">
        <v>2306</v>
      </c>
      <c r="CO863" s="21">
        <f>776+804</f>
        <v>1580</v>
      </c>
      <c r="CP863" s="21">
        <v>9</v>
      </c>
      <c r="CQ863" s="21" t="s">
        <v>2307</v>
      </c>
      <c r="CR863" s="21" t="s">
        <v>2308</v>
      </c>
      <c r="CS863" s="11" t="s">
        <v>2309</v>
      </c>
      <c r="CT863" s="58" t="str">
        <f t="shared" si="1056"/>
        <v>72.8</v>
      </c>
      <c r="CU863" s="15">
        <v>-10</v>
      </c>
      <c r="CV863" s="152" t="str">
        <f t="shared" si="1052"/>
        <v>97.2</v>
      </c>
      <c r="CW863" s="11" t="s">
        <v>2314</v>
      </c>
      <c r="CZ863" s="25"/>
    </row>
    <row r="864" spans="1:105" s="11" customFormat="1">
      <c r="A864" s="11" t="s">
        <v>2313</v>
      </c>
      <c r="F864" s="109"/>
      <c r="G864" s="109"/>
      <c r="H864" s="109"/>
      <c r="I864" s="109"/>
      <c r="K864" s="13"/>
      <c r="L864" s="25"/>
      <c r="N864" s="125"/>
      <c r="Z864" s="25"/>
      <c r="AE864" s="36"/>
      <c r="AI864" s="25"/>
      <c r="AJ864" s="160" t="s">
        <v>27</v>
      </c>
      <c r="AK864" s="109" t="s">
        <v>2282</v>
      </c>
      <c r="AL864" s="109">
        <v>1</v>
      </c>
      <c r="AM864" s="11" t="s">
        <v>2290</v>
      </c>
      <c r="AN864" s="11" t="s">
        <v>2291</v>
      </c>
      <c r="AO864" s="11" t="s">
        <v>2181</v>
      </c>
      <c r="AP864" s="11" t="s">
        <v>2182</v>
      </c>
      <c r="AQ864" s="11" t="s">
        <v>24</v>
      </c>
      <c r="AR864" s="11" t="s">
        <v>23</v>
      </c>
      <c r="AS864" s="109" t="s">
        <v>486</v>
      </c>
      <c r="AT864" s="11" t="s">
        <v>22</v>
      </c>
      <c r="AU864" s="84" t="s">
        <v>22</v>
      </c>
      <c r="AV864" s="11" t="s">
        <v>22</v>
      </c>
      <c r="AW864" s="84" t="s">
        <v>22</v>
      </c>
      <c r="AX864" s="11" t="s">
        <v>22</v>
      </c>
      <c r="AY864" s="84" t="s">
        <v>22</v>
      </c>
      <c r="AZ864" s="84" t="s">
        <v>22</v>
      </c>
      <c r="BA864" s="84" t="s">
        <v>22</v>
      </c>
      <c r="BB864" s="84" t="s">
        <v>22</v>
      </c>
      <c r="BC864" s="11">
        <v>13</v>
      </c>
      <c r="BD864" s="58" t="s">
        <v>2292</v>
      </c>
      <c r="BE864" s="109" t="str">
        <f t="shared" si="1053"/>
        <v>22</v>
      </c>
      <c r="BF864" s="109" t="str">
        <f t="shared" si="1054"/>
        <v>8</v>
      </c>
      <c r="BG864" s="109" t="str">
        <f t="shared" si="1055"/>
        <v>57</v>
      </c>
      <c r="BH864" s="109" t="s">
        <v>22</v>
      </c>
      <c r="BI864" s="110" t="s">
        <v>22</v>
      </c>
      <c r="CD864" s="155"/>
      <c r="CF864" s="11" t="s">
        <v>1369</v>
      </c>
      <c r="CG864" s="11">
        <v>17</v>
      </c>
      <c r="CH864" s="162"/>
      <c r="CI864" s="21"/>
      <c r="CM864" s="21"/>
      <c r="CN864" s="21"/>
      <c r="CO864" s="21"/>
      <c r="CV864" s="25"/>
      <c r="CW864" s="11" t="s">
        <v>2315</v>
      </c>
      <c r="CZ864" s="25"/>
    </row>
    <row r="865" spans="1:105" s="11" customFormat="1">
      <c r="A865" s="11" t="s">
        <v>2313</v>
      </c>
      <c r="K865" s="13"/>
      <c r="L865" s="25"/>
      <c r="N865" s="125"/>
      <c r="Z865" s="25"/>
      <c r="AE865" s="36"/>
      <c r="AI865" s="25"/>
      <c r="AJ865" s="160" t="s">
        <v>27</v>
      </c>
      <c r="AK865" s="109" t="s">
        <v>2283</v>
      </c>
      <c r="AL865" s="11">
        <v>2</v>
      </c>
      <c r="AM865" s="11" t="s">
        <v>2290</v>
      </c>
      <c r="AN865" s="11" t="s">
        <v>2291</v>
      </c>
      <c r="AO865" s="11" t="s">
        <v>2181</v>
      </c>
      <c r="AP865" s="11" t="s">
        <v>2182</v>
      </c>
      <c r="AQ865" s="11" t="s">
        <v>24</v>
      </c>
      <c r="AR865" s="11" t="s">
        <v>23</v>
      </c>
      <c r="AS865" s="109" t="s">
        <v>486</v>
      </c>
      <c r="AT865" s="11" t="s">
        <v>22</v>
      </c>
      <c r="AU865" s="84" t="s">
        <v>22</v>
      </c>
      <c r="AV865" s="11" t="s">
        <v>22</v>
      </c>
      <c r="AW865" s="84" t="s">
        <v>22</v>
      </c>
      <c r="AX865" s="11" t="s">
        <v>22</v>
      </c>
      <c r="AY865" s="84" t="s">
        <v>22</v>
      </c>
      <c r="AZ865" s="84" t="s">
        <v>22</v>
      </c>
      <c r="BA865" s="84" t="s">
        <v>22</v>
      </c>
      <c r="BB865" s="84" t="s">
        <v>22</v>
      </c>
      <c r="BC865" s="11">
        <v>13</v>
      </c>
      <c r="BD865" s="58" t="s">
        <v>2293</v>
      </c>
      <c r="BE865" s="109" t="str">
        <f t="shared" si="1053"/>
        <v>2</v>
      </c>
      <c r="BF865" s="109" t="str">
        <f t="shared" si="1054"/>
        <v>1</v>
      </c>
      <c r="BG865" s="109" t="str">
        <f t="shared" si="1055"/>
        <v>4</v>
      </c>
      <c r="BH865" s="109" t="s">
        <v>22</v>
      </c>
      <c r="BI865" s="110" t="s">
        <v>22</v>
      </c>
      <c r="CD865" s="155"/>
      <c r="CF865" s="11" t="s">
        <v>1366</v>
      </c>
      <c r="CG865" s="11">
        <v>16</v>
      </c>
      <c r="CH865" s="162"/>
      <c r="CI865" s="21"/>
      <c r="CM865" s="21"/>
      <c r="CN865" s="21"/>
      <c r="CO865" s="21"/>
      <c r="CV865" s="25"/>
      <c r="CW865" s="11" t="s">
        <v>2316</v>
      </c>
      <c r="CZ865" s="25"/>
    </row>
    <row r="866" spans="1:105" s="11" customFormat="1">
      <c r="A866" s="11" t="s">
        <v>2313</v>
      </c>
      <c r="K866" s="13"/>
      <c r="L866" s="25"/>
      <c r="N866" s="125"/>
      <c r="Z866" s="25"/>
      <c r="AE866" s="36"/>
      <c r="AI866" s="25"/>
      <c r="AJ866" s="151" t="s">
        <v>60</v>
      </c>
      <c r="AK866" s="151" t="s">
        <v>22</v>
      </c>
      <c r="AL866" s="151" t="s">
        <v>22</v>
      </c>
      <c r="AM866" s="151" t="s">
        <v>26</v>
      </c>
      <c r="AN866" s="151" t="s">
        <v>22</v>
      </c>
      <c r="AO866" s="151" t="s">
        <v>22</v>
      </c>
      <c r="AP866" s="151" t="s">
        <v>22</v>
      </c>
      <c r="AQ866" s="151" t="s">
        <v>23</v>
      </c>
      <c r="AR866" s="151" t="s">
        <v>23</v>
      </c>
      <c r="AS866" s="151" t="s">
        <v>22</v>
      </c>
      <c r="AT866" s="151" t="s">
        <v>22</v>
      </c>
      <c r="AU866" s="196" t="s">
        <v>22</v>
      </c>
      <c r="AV866" s="151" t="s">
        <v>22</v>
      </c>
      <c r="AW866" s="151" t="s">
        <v>22</v>
      </c>
      <c r="AX866" s="151" t="s">
        <v>22</v>
      </c>
      <c r="AY866" s="151" t="s">
        <v>22</v>
      </c>
      <c r="AZ866" s="151" t="s">
        <v>22</v>
      </c>
      <c r="BA866" s="151" t="s">
        <v>22</v>
      </c>
      <c r="BB866" s="151" t="s">
        <v>22</v>
      </c>
      <c r="BC866" s="151" t="s">
        <v>22</v>
      </c>
      <c r="BD866" s="151" t="s">
        <v>22</v>
      </c>
      <c r="BE866" s="151" t="s">
        <v>22</v>
      </c>
      <c r="BF866" s="151" t="s">
        <v>22</v>
      </c>
      <c r="BG866" s="151" t="s">
        <v>22</v>
      </c>
      <c r="BH866" s="151" t="s">
        <v>22</v>
      </c>
      <c r="BI866" s="197" t="s">
        <v>22</v>
      </c>
      <c r="CD866" s="155"/>
      <c r="CF866" s="11" t="s">
        <v>1370</v>
      </c>
      <c r="CG866" s="11">
        <v>2</v>
      </c>
      <c r="CH866" s="162"/>
      <c r="CI866" s="21"/>
      <c r="CM866" s="21"/>
      <c r="CN866" s="21"/>
      <c r="CO866" s="21"/>
      <c r="CV866" s="25"/>
      <c r="CW866" s="11" t="s">
        <v>2317</v>
      </c>
      <c r="CZ866" s="25"/>
    </row>
    <row r="867" spans="1:105" s="11" customFormat="1">
      <c r="A867" s="11" t="s">
        <v>2313</v>
      </c>
      <c r="F867" s="109"/>
      <c r="G867" s="109"/>
      <c r="H867" s="109"/>
      <c r="I867" s="109"/>
      <c r="K867" s="13"/>
      <c r="L867" s="25"/>
      <c r="N867" s="125"/>
      <c r="Z867" s="25"/>
      <c r="AE867" s="36"/>
      <c r="AI867" s="25"/>
      <c r="AJ867" s="155"/>
      <c r="AO867" s="170"/>
      <c r="AP867" s="170"/>
      <c r="AU867" s="84"/>
      <c r="BI867" s="25"/>
      <c r="CD867" s="155"/>
      <c r="CE867" s="21"/>
      <c r="CF867" s="21"/>
      <c r="CG867" s="21"/>
      <c r="CH867" s="162"/>
      <c r="CI867" s="21"/>
      <c r="CM867" s="21"/>
      <c r="CN867" s="21"/>
      <c r="CO867" s="21"/>
      <c r="CV867" s="25"/>
      <c r="CW867" s="11" t="s">
        <v>2318</v>
      </c>
      <c r="CZ867" s="25"/>
    </row>
    <row r="868" spans="1:105" s="44" customFormat="1">
      <c r="L868" s="45"/>
      <c r="N868" s="127"/>
      <c r="Z868" s="64"/>
      <c r="AE868" s="45"/>
      <c r="AI868" s="45"/>
      <c r="AU868" s="85"/>
      <c r="BI868" s="45"/>
      <c r="CD868" s="157"/>
      <c r="CH868" s="157"/>
      <c r="CV868" s="45"/>
      <c r="CZ868" s="45"/>
    </row>
    <row r="869" spans="1:105" s="94" customFormat="1" ht="16" customHeight="1">
      <c r="A869" s="94" t="s">
        <v>2418</v>
      </c>
      <c r="B869" s="94" t="s">
        <v>119</v>
      </c>
      <c r="C869" s="94" t="s">
        <v>1676</v>
      </c>
      <c r="D869" s="94" t="s">
        <v>2023</v>
      </c>
      <c r="E869" s="94" t="s">
        <v>2419</v>
      </c>
      <c r="F869" s="112" t="s">
        <v>2311</v>
      </c>
      <c r="G869" s="109" t="s">
        <v>1072</v>
      </c>
      <c r="H869" s="166" t="s">
        <v>1073</v>
      </c>
      <c r="I869" s="112" t="s">
        <v>2420</v>
      </c>
      <c r="J869" s="104" t="s">
        <v>2421</v>
      </c>
      <c r="K869" s="94" t="s">
        <v>2422</v>
      </c>
      <c r="L869" s="96">
        <v>44285</v>
      </c>
      <c r="M869" s="94" t="s">
        <v>2423</v>
      </c>
      <c r="N869" s="126">
        <v>43982</v>
      </c>
      <c r="O869" s="94" t="s">
        <v>24</v>
      </c>
      <c r="P869" s="94" t="s">
        <v>24</v>
      </c>
      <c r="Q869" s="94" t="s">
        <v>155</v>
      </c>
      <c r="R869" s="94" t="s">
        <v>73</v>
      </c>
      <c r="S869" s="94" t="s">
        <v>2429</v>
      </c>
      <c r="T869" s="94" t="s">
        <v>23</v>
      </c>
      <c r="U869" s="94" t="s">
        <v>2426</v>
      </c>
      <c r="V869" s="121" t="s">
        <v>2427</v>
      </c>
      <c r="W869" s="94" t="s">
        <v>24</v>
      </c>
      <c r="X869" s="94" t="s">
        <v>104</v>
      </c>
      <c r="Y869" s="94" t="s">
        <v>960</v>
      </c>
      <c r="Z869" s="98" t="s">
        <v>2428</v>
      </c>
      <c r="AA869" s="94" t="s">
        <v>126</v>
      </c>
      <c r="AB869" s="94">
        <v>2</v>
      </c>
      <c r="AC869" s="94" t="s">
        <v>127</v>
      </c>
      <c r="AD869" s="94" t="s">
        <v>3131</v>
      </c>
      <c r="AE869" s="99" t="s">
        <v>3132</v>
      </c>
      <c r="AF869" s="94" t="s">
        <v>26</v>
      </c>
      <c r="AG869" s="94" t="s">
        <v>26</v>
      </c>
      <c r="AH869" s="94" t="s">
        <v>26</v>
      </c>
      <c r="AI869" s="119" t="s">
        <v>2430</v>
      </c>
      <c r="AJ869" s="103" t="s">
        <v>27</v>
      </c>
      <c r="AK869" s="94" t="s">
        <v>2435</v>
      </c>
      <c r="AL869" s="94">
        <v>1</v>
      </c>
      <c r="AM869" s="170" t="s">
        <v>2290</v>
      </c>
      <c r="AN869" s="109" t="s">
        <v>2464</v>
      </c>
      <c r="AO869" s="11" t="s">
        <v>2458</v>
      </c>
      <c r="AP869" s="11" t="s">
        <v>2459</v>
      </c>
      <c r="AQ869" s="94" t="s">
        <v>23</v>
      </c>
      <c r="AR869" s="94" t="s">
        <v>23</v>
      </c>
      <c r="AS869" s="94" t="s">
        <v>964</v>
      </c>
      <c r="AT869" s="94" t="s">
        <v>22</v>
      </c>
      <c r="AU869" s="106" t="s">
        <v>22</v>
      </c>
      <c r="AV869" s="94" t="s">
        <v>22</v>
      </c>
      <c r="AW869" s="94" t="s">
        <v>22</v>
      </c>
      <c r="AX869" s="94" t="s">
        <v>22</v>
      </c>
      <c r="AY869" s="94" t="s">
        <v>22</v>
      </c>
      <c r="AZ869" s="94" t="s">
        <v>22</v>
      </c>
      <c r="BA869" s="94" t="s">
        <v>22</v>
      </c>
      <c r="BB869" s="94" t="s">
        <v>22</v>
      </c>
      <c r="BC869" s="94">
        <v>49</v>
      </c>
      <c r="BD869" s="102" t="s">
        <v>2460</v>
      </c>
      <c r="BE869" s="109" t="str">
        <f t="shared" ref="BE869:BE870" si="1057">LEFT(BD869,FIND(" ", BD869)-1)</f>
        <v>58</v>
      </c>
      <c r="BF869" s="109" t="str">
        <f t="shared" ref="BF869:BF870" si="1058">MID(LEFT(BD869,FIND("–",BD869)-1),FIND("(",BD869)+1,LEN(BD869))</f>
        <v>44</v>
      </c>
      <c r="BG869" s="109" t="str">
        <f t="shared" ref="BG869:BG870" si="1059">MID(LEFT(BD869,FIND(")",BD869)-1),FIND("–",BD869)+1,LEN(BD869))</f>
        <v>77</v>
      </c>
      <c r="BH869" s="94" t="s">
        <v>22</v>
      </c>
      <c r="BI869" s="98" t="s">
        <v>22</v>
      </c>
      <c r="BJ869" s="94" t="s">
        <v>26</v>
      </c>
      <c r="BK869" s="94" t="s">
        <v>22</v>
      </c>
      <c r="BL869" s="94" t="s">
        <v>22</v>
      </c>
      <c r="BM869" s="94" t="s">
        <v>22</v>
      </c>
      <c r="BN869" s="94" t="s">
        <v>22</v>
      </c>
      <c r="BO869" s="94" t="s">
        <v>22</v>
      </c>
      <c r="BP869" s="94" t="s">
        <v>22</v>
      </c>
      <c r="BQ869" s="94" t="s">
        <v>22</v>
      </c>
      <c r="BR869" s="94" t="s">
        <v>22</v>
      </c>
      <c r="BS869" s="94" t="s">
        <v>22</v>
      </c>
      <c r="BT869" s="94" t="s">
        <v>22</v>
      </c>
      <c r="BU869" s="94" t="s">
        <v>22</v>
      </c>
      <c r="BV869" s="94" t="s">
        <v>22</v>
      </c>
      <c r="BW869" s="94" t="s">
        <v>22</v>
      </c>
      <c r="BX869" s="94" t="s">
        <v>22</v>
      </c>
      <c r="BY869" s="94" t="s">
        <v>22</v>
      </c>
      <c r="BZ869" s="94" t="s">
        <v>22</v>
      </c>
      <c r="CA869" s="94" t="s">
        <v>22</v>
      </c>
      <c r="CB869" s="94" t="s">
        <v>22</v>
      </c>
      <c r="CC869" s="94" t="s">
        <v>22</v>
      </c>
      <c r="CD869" s="155" t="s">
        <v>1332</v>
      </c>
      <c r="CE869" s="11" t="s">
        <v>2431</v>
      </c>
      <c r="CF869" s="94" t="s">
        <v>1372</v>
      </c>
      <c r="CG869" s="94">
        <v>78</v>
      </c>
      <c r="CH869" s="103" t="s">
        <v>1287</v>
      </c>
      <c r="CI869" s="94" t="s">
        <v>2077</v>
      </c>
      <c r="CJ869" s="94">
        <v>1</v>
      </c>
      <c r="CK869" s="94" t="s">
        <v>2463</v>
      </c>
      <c r="CL869" s="94" t="s">
        <v>2437</v>
      </c>
      <c r="CM869" s="121" t="s">
        <v>1363</v>
      </c>
      <c r="CN869" s="121" t="s">
        <v>1363</v>
      </c>
      <c r="CO869" s="121">
        <f>4244+4290</f>
        <v>8534</v>
      </c>
      <c r="CP869" s="121">
        <v>269</v>
      </c>
      <c r="CQ869" s="94" t="s">
        <v>2438</v>
      </c>
      <c r="CR869" s="94" t="s">
        <v>2443</v>
      </c>
      <c r="CS869" s="94" t="s">
        <v>2449</v>
      </c>
      <c r="CT869" s="102" t="str">
        <f>LEFT(CS869,FIND(" ", CS869)-1)</f>
        <v>72.3</v>
      </c>
      <c r="CU869" s="102" t="str">
        <f t="shared" ref="CU869:CU874" si="1060">MID(LEFT(CS869,FIND("–",CS869)-1),FIND("(",CS869)+1,LEN(CS869))</f>
        <v>63.1</v>
      </c>
      <c r="CV869" s="153" t="str">
        <f t="shared" ref="CV869:CV874" si="1061">MID(LEFT(CS869,FIND(")",CS869)-1),FIND("–",CS869)+1,LEN(CS869))</f>
        <v>79.3</v>
      </c>
      <c r="CW869" s="11" t="s">
        <v>2075</v>
      </c>
      <c r="CX869" s="94" t="s">
        <v>22</v>
      </c>
      <c r="CY869" s="94" t="s">
        <v>2465</v>
      </c>
      <c r="CZ869" s="98" t="s">
        <v>1261</v>
      </c>
      <c r="DA869" s="94" t="s">
        <v>68</v>
      </c>
    </row>
    <row r="870" spans="1:105" s="11" customFormat="1" ht="16" customHeight="1">
      <c r="A870" s="11" t="s">
        <v>2418</v>
      </c>
      <c r="F870" s="109"/>
      <c r="G870" s="109"/>
      <c r="H870" s="166"/>
      <c r="I870" s="109"/>
      <c r="K870" s="13"/>
      <c r="L870" s="25"/>
      <c r="N870" s="125"/>
      <c r="Z870" s="25"/>
      <c r="AE870" s="36"/>
      <c r="AI870" s="25"/>
      <c r="AJ870" s="11" t="s">
        <v>27</v>
      </c>
      <c r="AK870" s="11" t="s">
        <v>2462</v>
      </c>
      <c r="AL870" s="11">
        <v>2</v>
      </c>
      <c r="AM870" s="11" t="s">
        <v>2290</v>
      </c>
      <c r="AN870" s="109" t="s">
        <v>2464</v>
      </c>
      <c r="AO870" s="11" t="s">
        <v>2458</v>
      </c>
      <c r="AP870" s="11" t="s">
        <v>2459</v>
      </c>
      <c r="AQ870" s="11" t="s">
        <v>23</v>
      </c>
      <c r="AR870" s="11" t="s">
        <v>23</v>
      </c>
      <c r="AS870" s="11" t="s">
        <v>964</v>
      </c>
      <c r="AT870" s="11" t="s">
        <v>22</v>
      </c>
      <c r="AU870" s="84" t="s">
        <v>22</v>
      </c>
      <c r="AV870" s="11" t="s">
        <v>22</v>
      </c>
      <c r="AW870" s="11" t="s">
        <v>22</v>
      </c>
      <c r="AX870" s="11" t="s">
        <v>22</v>
      </c>
      <c r="AY870" s="11" t="s">
        <v>22</v>
      </c>
      <c r="AZ870" s="11" t="s">
        <v>22</v>
      </c>
      <c r="BA870" s="11" t="s">
        <v>22</v>
      </c>
      <c r="BB870" s="11" t="s">
        <v>22</v>
      </c>
      <c r="BC870" s="11">
        <v>49</v>
      </c>
      <c r="BD870" s="58" t="s">
        <v>2461</v>
      </c>
      <c r="BE870" s="109" t="str">
        <f t="shared" si="1057"/>
        <v>517</v>
      </c>
      <c r="BF870" s="109" t="str">
        <f t="shared" si="1058"/>
        <v>424</v>
      </c>
      <c r="BG870" s="109" t="str">
        <f t="shared" si="1059"/>
        <v>631</v>
      </c>
      <c r="BH870" s="11" t="s">
        <v>22</v>
      </c>
      <c r="BI870" s="25" t="s">
        <v>22</v>
      </c>
      <c r="CD870" s="155" t="s">
        <v>1334</v>
      </c>
      <c r="CE870" s="11" t="s">
        <v>2432</v>
      </c>
      <c r="CF870" s="11" t="s">
        <v>1373</v>
      </c>
      <c r="CG870" s="11">
        <v>11</v>
      </c>
      <c r="CH870" s="155" t="s">
        <v>1287</v>
      </c>
      <c r="CJ870" s="11">
        <v>2</v>
      </c>
      <c r="CL870" s="11" t="s">
        <v>2435</v>
      </c>
      <c r="CM870" s="21" t="s">
        <v>1363</v>
      </c>
      <c r="CN870" s="21" t="s">
        <v>1363</v>
      </c>
      <c r="CO870" s="199">
        <v>8534</v>
      </c>
      <c r="CP870" s="21">
        <v>52</v>
      </c>
      <c r="CQ870" s="11" t="s">
        <v>2439</v>
      </c>
      <c r="CR870" s="11" t="s">
        <v>2444</v>
      </c>
      <c r="CS870" s="11" t="s">
        <v>2454</v>
      </c>
      <c r="CT870" s="58" t="str">
        <f t="shared" ref="CT870:CT874" si="1062">LEFT(CS870,FIND(" ", CS870)-1)</f>
        <v>70.4</v>
      </c>
      <c r="CU870" s="58" t="str">
        <f t="shared" si="1060"/>
        <v>43.6</v>
      </c>
      <c r="CV870" s="152" t="str">
        <f t="shared" si="1061"/>
        <v>84.5</v>
      </c>
      <c r="CW870" s="11" t="s">
        <v>2457</v>
      </c>
      <c r="CZ870" s="25"/>
    </row>
    <row r="871" spans="1:105" s="11" customFormat="1" ht="16" customHeight="1">
      <c r="A871" s="11" t="s">
        <v>2418</v>
      </c>
      <c r="F871" s="109"/>
      <c r="G871" s="109"/>
      <c r="H871" s="166"/>
      <c r="I871" s="109"/>
      <c r="K871" s="13"/>
      <c r="L871" s="25"/>
      <c r="N871" s="125"/>
      <c r="Z871" s="25"/>
      <c r="AE871" s="36"/>
      <c r="AI871" s="25"/>
      <c r="AJ871" s="11" t="s">
        <v>60</v>
      </c>
      <c r="AK871" s="11" t="s">
        <v>22</v>
      </c>
      <c r="AL871" s="11" t="s">
        <v>22</v>
      </c>
      <c r="AM871" s="11" t="s">
        <v>26</v>
      </c>
      <c r="AN871" s="11" t="s">
        <v>22</v>
      </c>
      <c r="AO871" s="11" t="s">
        <v>22</v>
      </c>
      <c r="AP871" s="11" t="s">
        <v>22</v>
      </c>
      <c r="AQ871" s="11" t="s">
        <v>23</v>
      </c>
      <c r="AR871" s="11" t="s">
        <v>23</v>
      </c>
      <c r="AS871" s="11" t="s">
        <v>22</v>
      </c>
      <c r="AT871" s="11" t="s">
        <v>22</v>
      </c>
      <c r="AU871" s="84" t="s">
        <v>22</v>
      </c>
      <c r="AV871" s="11" t="s">
        <v>22</v>
      </c>
      <c r="AW871" s="11" t="s">
        <v>22</v>
      </c>
      <c r="AX871" s="11" t="s">
        <v>22</v>
      </c>
      <c r="AY871" s="11" t="s">
        <v>22</v>
      </c>
      <c r="AZ871" s="11" t="s">
        <v>22</v>
      </c>
      <c r="BA871" s="11" t="s">
        <v>22</v>
      </c>
      <c r="BB871" s="11" t="s">
        <v>22</v>
      </c>
      <c r="BC871" s="11" t="s">
        <v>22</v>
      </c>
      <c r="BD871" s="11" t="s">
        <v>22</v>
      </c>
      <c r="BE871" s="11" t="s">
        <v>22</v>
      </c>
      <c r="BF871" s="11" t="s">
        <v>22</v>
      </c>
      <c r="BG871" s="11" t="s">
        <v>22</v>
      </c>
      <c r="BH871" s="11" t="s">
        <v>22</v>
      </c>
      <c r="BI871" s="25" t="s">
        <v>22</v>
      </c>
      <c r="CD871" s="155" t="s">
        <v>1277</v>
      </c>
      <c r="CE871" s="11" t="s">
        <v>2433</v>
      </c>
      <c r="CF871" s="11" t="s">
        <v>1445</v>
      </c>
      <c r="CG871" s="11">
        <v>11</v>
      </c>
      <c r="CH871" s="155" t="s">
        <v>1287</v>
      </c>
      <c r="CJ871" s="11">
        <v>3</v>
      </c>
      <c r="CL871" s="11" t="s">
        <v>2436</v>
      </c>
      <c r="CM871" s="21" t="s">
        <v>1363</v>
      </c>
      <c r="CN871" s="21" t="s">
        <v>1363</v>
      </c>
      <c r="CO871" s="199">
        <v>8534</v>
      </c>
      <c r="CP871" s="21">
        <v>95</v>
      </c>
      <c r="CQ871" s="11" t="s">
        <v>2440</v>
      </c>
      <c r="CR871" s="11" t="s">
        <v>2445</v>
      </c>
      <c r="CS871" s="11" t="s">
        <v>2453</v>
      </c>
      <c r="CT871" s="58" t="str">
        <f t="shared" si="1062"/>
        <v>81.5</v>
      </c>
      <c r="CU871" s="58" t="str">
        <f t="shared" si="1060"/>
        <v>67.9</v>
      </c>
      <c r="CV871" s="152" t="str">
        <f t="shared" si="1061"/>
        <v>89.4</v>
      </c>
      <c r="CW871" s="11" t="s">
        <v>2455</v>
      </c>
      <c r="CZ871" s="25"/>
    </row>
    <row r="872" spans="1:105" s="11" customFormat="1">
      <c r="A872" s="11" t="s">
        <v>2418</v>
      </c>
      <c r="F872" s="109"/>
      <c r="I872" s="109"/>
      <c r="K872" s="13"/>
      <c r="L872" s="25"/>
      <c r="N872" s="125"/>
      <c r="Z872" s="25"/>
      <c r="AE872" s="36"/>
      <c r="AI872" s="25"/>
      <c r="AJ872" s="155"/>
      <c r="AO872" s="170"/>
      <c r="AP872" s="170"/>
      <c r="AU872" s="84"/>
      <c r="BI872" s="25"/>
      <c r="CD872" s="155" t="s">
        <v>1280</v>
      </c>
      <c r="CE872" s="21" t="s">
        <v>2434</v>
      </c>
      <c r="CF872" s="11" t="s">
        <v>1366</v>
      </c>
      <c r="CG872" s="21">
        <v>92</v>
      </c>
      <c r="CH872" s="162" t="s">
        <v>1289</v>
      </c>
      <c r="CI872" s="11" t="s">
        <v>1359</v>
      </c>
      <c r="CJ872" s="11">
        <v>4</v>
      </c>
      <c r="CL872" s="11" t="s">
        <v>2437</v>
      </c>
      <c r="CM872" s="21" t="s">
        <v>1335</v>
      </c>
      <c r="CN872" s="21" t="s">
        <v>1335</v>
      </c>
      <c r="CO872" s="199">
        <v>8534</v>
      </c>
      <c r="CP872" s="21">
        <v>209</v>
      </c>
      <c r="CQ872" s="21" t="s">
        <v>2441</v>
      </c>
      <c r="CR872" s="21" t="s">
        <v>2446</v>
      </c>
      <c r="CS872" s="11" t="s">
        <v>2452</v>
      </c>
      <c r="CT872" s="58" t="str">
        <f t="shared" si="1062"/>
        <v>14.6</v>
      </c>
      <c r="CU872" s="15">
        <v>-10</v>
      </c>
      <c r="CV872" s="152" t="str">
        <f t="shared" si="1061"/>
        <v>34.9</v>
      </c>
      <c r="CW872" s="11" t="s">
        <v>2466</v>
      </c>
      <c r="CZ872" s="25"/>
    </row>
    <row r="873" spans="1:105" s="11" customFormat="1">
      <c r="A873" s="11" t="s">
        <v>2418</v>
      </c>
      <c r="F873" s="109"/>
      <c r="G873" s="109"/>
      <c r="H873" s="109"/>
      <c r="I873" s="109"/>
      <c r="K873" s="13"/>
      <c r="L873" s="25"/>
      <c r="N873" s="125"/>
      <c r="Z873" s="25"/>
      <c r="AE873" s="36"/>
      <c r="AI873" s="25"/>
      <c r="AJ873" s="155"/>
      <c r="AO873" s="170"/>
      <c r="AP873" s="170"/>
      <c r="AU873" s="84"/>
      <c r="BI873" s="25"/>
      <c r="CD873" s="155"/>
      <c r="CF873" s="11" t="s">
        <v>1367</v>
      </c>
      <c r="CG873" s="11">
        <v>0.5</v>
      </c>
      <c r="CH873" s="162" t="s">
        <v>1289</v>
      </c>
      <c r="CI873" s="21"/>
      <c r="CJ873" s="11">
        <v>5</v>
      </c>
      <c r="CL873" s="11" t="s">
        <v>2435</v>
      </c>
      <c r="CM873" s="21" t="s">
        <v>1335</v>
      </c>
      <c r="CN873" s="21" t="s">
        <v>1335</v>
      </c>
      <c r="CO873" s="199">
        <v>8534</v>
      </c>
      <c r="CP873" s="21">
        <v>19</v>
      </c>
      <c r="CQ873" s="11" t="s">
        <v>2442</v>
      </c>
      <c r="CR873" s="11" t="s">
        <v>2447</v>
      </c>
      <c r="CS873" s="11" t="s">
        <v>2451</v>
      </c>
      <c r="CT873" s="58" t="str">
        <f t="shared" si="1062"/>
        <v>28.9</v>
      </c>
      <c r="CU873" s="15">
        <v>-10</v>
      </c>
      <c r="CV873" s="152" t="str">
        <f t="shared" si="1061"/>
        <v>71.4</v>
      </c>
      <c r="CW873" s="11" t="s">
        <v>2456</v>
      </c>
      <c r="CZ873" s="25"/>
    </row>
    <row r="874" spans="1:105" s="11" customFormat="1">
      <c r="A874" s="11" t="s">
        <v>2418</v>
      </c>
      <c r="K874" s="13"/>
      <c r="L874" s="25"/>
      <c r="N874" s="125"/>
      <c r="Z874" s="25"/>
      <c r="AE874" s="36"/>
      <c r="AI874" s="25"/>
      <c r="AJ874" s="155"/>
      <c r="AO874" s="170"/>
      <c r="AP874" s="170"/>
      <c r="AU874" s="84"/>
      <c r="BI874" s="25"/>
      <c r="CD874" s="155"/>
      <c r="CF874" s="11" t="s">
        <v>1368</v>
      </c>
      <c r="CG874" s="11">
        <v>5</v>
      </c>
      <c r="CH874" s="162" t="s">
        <v>1289</v>
      </c>
      <c r="CI874" s="21"/>
      <c r="CJ874" s="11">
        <v>6</v>
      </c>
      <c r="CL874" s="11" t="s">
        <v>2436</v>
      </c>
      <c r="CM874" s="21" t="s">
        <v>1335</v>
      </c>
      <c r="CN874" s="21" t="s">
        <v>1335</v>
      </c>
      <c r="CO874" s="199">
        <v>8534</v>
      </c>
      <c r="CP874" s="21">
        <v>34</v>
      </c>
      <c r="CQ874" s="11" t="s">
        <v>2442</v>
      </c>
      <c r="CR874" s="11" t="s">
        <v>2448</v>
      </c>
      <c r="CS874" s="11" t="s">
        <v>2450</v>
      </c>
      <c r="CT874" s="58" t="str">
        <f t="shared" si="1062"/>
        <v>69.7</v>
      </c>
      <c r="CU874" s="58" t="str">
        <f t="shared" si="1060"/>
        <v>33.0</v>
      </c>
      <c r="CV874" s="152" t="str">
        <f t="shared" si="1061"/>
        <v>86.3</v>
      </c>
      <c r="CW874" s="11" t="s">
        <v>2467</v>
      </c>
      <c r="CZ874" s="25"/>
    </row>
    <row r="875" spans="1:105" s="11" customFormat="1">
      <c r="A875" s="11" t="s">
        <v>2418</v>
      </c>
      <c r="K875" s="13"/>
      <c r="L875" s="25"/>
      <c r="N875" s="125"/>
      <c r="Z875" s="25"/>
      <c r="AE875" s="36"/>
      <c r="AI875" s="25"/>
      <c r="AJ875" s="155"/>
      <c r="AO875" s="170"/>
      <c r="AP875" s="170"/>
      <c r="AU875" s="84"/>
      <c r="BI875" s="25"/>
      <c r="CD875" s="155"/>
      <c r="CF875" s="11" t="s">
        <v>1369</v>
      </c>
      <c r="CG875" s="11">
        <v>2</v>
      </c>
      <c r="CH875" s="162"/>
      <c r="CI875" s="21"/>
      <c r="CM875" s="21"/>
      <c r="CN875" s="21"/>
      <c r="CO875" s="21"/>
      <c r="CV875" s="25"/>
      <c r="CZ875" s="25"/>
    </row>
    <row r="876" spans="1:105" s="11" customFormat="1">
      <c r="A876" s="11" t="s">
        <v>2418</v>
      </c>
      <c r="F876" s="109"/>
      <c r="G876" s="109"/>
      <c r="H876" s="109"/>
      <c r="I876" s="109"/>
      <c r="K876" s="13"/>
      <c r="L876" s="25"/>
      <c r="N876" s="125"/>
      <c r="Z876" s="25"/>
      <c r="AE876" s="36"/>
      <c r="AI876" s="25"/>
      <c r="AJ876" s="155"/>
      <c r="AO876" s="170"/>
      <c r="AP876" s="170"/>
      <c r="AU876" s="84"/>
      <c r="BI876" s="25"/>
      <c r="CD876" s="155"/>
      <c r="CE876" s="21"/>
      <c r="CF876" s="21" t="s">
        <v>1370</v>
      </c>
      <c r="CG876" s="21">
        <v>1</v>
      </c>
      <c r="CH876" s="162"/>
      <c r="CI876" s="21"/>
      <c r="CM876" s="21"/>
      <c r="CN876" s="21"/>
      <c r="CO876" s="21"/>
      <c r="CV876" s="25"/>
      <c r="CZ876" s="25"/>
    </row>
    <row r="878" spans="1:105" s="94" customFormat="1" ht="16" customHeight="1">
      <c r="A878" s="94" t="s">
        <v>3135</v>
      </c>
      <c r="B878" s="94" t="s">
        <v>3136</v>
      </c>
      <c r="C878" s="94" t="s">
        <v>34</v>
      </c>
      <c r="D878" s="94" t="s">
        <v>3140</v>
      </c>
      <c r="E878" s="94" t="s">
        <v>1263</v>
      </c>
      <c r="F878" s="112" t="s">
        <v>2311</v>
      </c>
      <c r="G878" s="94" t="s">
        <v>3137</v>
      </c>
      <c r="H878" s="104" t="s">
        <v>3138</v>
      </c>
      <c r="I878" s="94" t="s">
        <v>3139</v>
      </c>
      <c r="J878" s="104" t="s">
        <v>3141</v>
      </c>
      <c r="K878" s="94" t="s">
        <v>3142</v>
      </c>
      <c r="L878" s="96">
        <v>44342</v>
      </c>
      <c r="M878" s="94" t="s">
        <v>3143</v>
      </c>
      <c r="N878" s="126">
        <v>44028</v>
      </c>
      <c r="O878" s="94" t="s">
        <v>24</v>
      </c>
      <c r="P878" s="94" t="s">
        <v>24</v>
      </c>
      <c r="Q878" s="94" t="s">
        <v>236</v>
      </c>
      <c r="R878" s="94" t="s">
        <v>3164</v>
      </c>
      <c r="S878" s="94" t="s">
        <v>3195</v>
      </c>
      <c r="T878" s="94" t="s">
        <v>23</v>
      </c>
      <c r="U878" s="94" t="s">
        <v>23</v>
      </c>
      <c r="V878" s="121" t="s">
        <v>3177</v>
      </c>
      <c r="W878" s="94" t="s">
        <v>24</v>
      </c>
      <c r="X878" s="94" t="s">
        <v>104</v>
      </c>
      <c r="Y878" s="94" t="s">
        <v>3144</v>
      </c>
      <c r="Z878" s="98" t="s">
        <v>3145</v>
      </c>
      <c r="AA878" s="94" t="s">
        <v>3146</v>
      </c>
      <c r="AB878" s="94" t="s">
        <v>961</v>
      </c>
      <c r="AC878" s="94" t="s">
        <v>127</v>
      </c>
      <c r="AD878" s="94" t="s">
        <v>3147</v>
      </c>
      <c r="AE878" s="99" t="s">
        <v>3148</v>
      </c>
      <c r="AF878" s="94" t="s">
        <v>3149</v>
      </c>
      <c r="AG878" s="94" t="s">
        <v>3150</v>
      </c>
      <c r="AH878" s="94" t="s">
        <v>3150</v>
      </c>
      <c r="AI878" s="119" t="s">
        <v>22</v>
      </c>
      <c r="AJ878" s="94" t="s">
        <v>27</v>
      </c>
      <c r="AK878" s="94" t="s">
        <v>3151</v>
      </c>
      <c r="AL878" s="94" t="s">
        <v>22</v>
      </c>
      <c r="AM878" s="97" t="s">
        <v>344</v>
      </c>
      <c r="AN878" s="94" t="s">
        <v>3185</v>
      </c>
      <c r="AO878" s="97" t="s">
        <v>419</v>
      </c>
      <c r="AP878" s="97" t="s">
        <v>945</v>
      </c>
      <c r="AQ878" s="94" t="s">
        <v>23</v>
      </c>
      <c r="AR878" s="94" t="s">
        <v>23</v>
      </c>
      <c r="AS878" s="94" t="s">
        <v>486</v>
      </c>
      <c r="AT878" s="94" t="s">
        <v>3162</v>
      </c>
      <c r="AU878" s="100" t="s">
        <v>3153</v>
      </c>
      <c r="AV878" s="94" t="str">
        <f t="shared" ref="AV878:AV880" si="1063">MID(LEFT(AU878,FIND(" (",AU878)-1),FIND("/",AU878)+1,LEN(AU878))</f>
        <v>828</v>
      </c>
      <c r="AW878" s="101" t="str">
        <f t="shared" ref="AW878:AW880" si="1064">MID(LEFT(AU878,FIND("%",AU878)-1),FIND("(",AU878)+1,LEN(AU878))</f>
        <v>2</v>
      </c>
      <c r="AX878" s="94">
        <v>894</v>
      </c>
      <c r="AY878" s="102" t="s">
        <v>3156</v>
      </c>
      <c r="AZ878" s="94" t="str">
        <f t="shared" ref="AZ878:AZ880" si="1065">LEFT(AY878,FIND(" ", AY878)-1)</f>
        <v>2.4</v>
      </c>
      <c r="BA878" s="94" t="str">
        <f t="shared" ref="BA878:BA880" si="1066">MID(LEFT(AY878,FIND("–",AY878)-1),FIND("(",AY878)+1,LEN(AY878))</f>
        <v>2.3</v>
      </c>
      <c r="BB878" s="94" t="str">
        <f t="shared" ref="BB878:BB880" si="1067">MID(LEFT(AY878,FIND(")",AY878)-1),FIND("–",AY878)+1,LEN(AY878))</f>
        <v>2.5</v>
      </c>
      <c r="BC878" s="94">
        <v>834</v>
      </c>
      <c r="BD878" s="102" t="s">
        <v>3159</v>
      </c>
      <c r="BE878" s="94" t="str">
        <f t="shared" ref="BE878:BE880" si="1068">LEFT(BD878,FIND(" ", BD878)-1)</f>
        <v>2.7</v>
      </c>
      <c r="BF878" s="94" t="str">
        <f t="shared" ref="BF878:BF880" si="1069">MID(LEFT(BD878,FIND("–",BD878)-1),FIND("(",BD878)+1,LEN(BD878))</f>
        <v>2.6</v>
      </c>
      <c r="BG878" s="94" t="str">
        <f t="shared" ref="BG878:BG880" si="1070">MID(LEFT(BD878,FIND(")",BD878)-1),FIND("–",BD878)+1,LEN(BD878))</f>
        <v>2.8</v>
      </c>
      <c r="BH878" s="94" t="s">
        <v>22</v>
      </c>
      <c r="BI878" s="98" t="s">
        <v>22</v>
      </c>
      <c r="BJ878" s="94" t="s">
        <v>26</v>
      </c>
      <c r="BK878" s="94" t="s">
        <v>22</v>
      </c>
      <c r="BL878" s="94" t="s">
        <v>22</v>
      </c>
      <c r="BM878" s="94" t="s">
        <v>22</v>
      </c>
      <c r="BN878" s="94" t="s">
        <v>22</v>
      </c>
      <c r="BO878" s="94" t="s">
        <v>22</v>
      </c>
      <c r="BP878" s="94" t="s">
        <v>22</v>
      </c>
      <c r="BQ878" s="94" t="s">
        <v>22</v>
      </c>
      <c r="BR878" s="94" t="s">
        <v>22</v>
      </c>
      <c r="BS878" s="94" t="s">
        <v>22</v>
      </c>
      <c r="BT878" s="94" t="s">
        <v>22</v>
      </c>
      <c r="BU878" s="94" t="s">
        <v>22</v>
      </c>
      <c r="BV878" s="94" t="s">
        <v>22</v>
      </c>
      <c r="BW878" s="94" t="s">
        <v>22</v>
      </c>
      <c r="BX878" s="94" t="s">
        <v>22</v>
      </c>
      <c r="BY878" s="94" t="s">
        <v>22</v>
      </c>
      <c r="BZ878" s="94" t="s">
        <v>22</v>
      </c>
      <c r="CA878" s="94" t="s">
        <v>22</v>
      </c>
      <c r="CB878" s="94" t="s">
        <v>22</v>
      </c>
      <c r="CC878" s="94" t="s">
        <v>22</v>
      </c>
      <c r="CD878" s="103" t="s">
        <v>1332</v>
      </c>
      <c r="CE878" s="94" t="s">
        <v>3163</v>
      </c>
      <c r="CF878" s="94" t="s">
        <v>1391</v>
      </c>
      <c r="CG878" s="94">
        <v>58</v>
      </c>
      <c r="CH878" s="103" t="s">
        <v>1287</v>
      </c>
      <c r="CI878" s="94" t="s">
        <v>3186</v>
      </c>
      <c r="CJ878" s="94">
        <v>1</v>
      </c>
      <c r="CK878" s="94" t="s">
        <v>3187</v>
      </c>
      <c r="CL878" s="94" t="s">
        <v>863</v>
      </c>
      <c r="CM878" s="94" t="s">
        <v>1363</v>
      </c>
      <c r="CN878" s="94" t="s">
        <v>1363</v>
      </c>
      <c r="CO878" s="121">
        <f>12737+12726</f>
        <v>25463</v>
      </c>
      <c r="CP878" s="94">
        <f>95+21</f>
        <v>116</v>
      </c>
      <c r="CQ878" s="94" t="s">
        <v>3168</v>
      </c>
      <c r="CR878" s="94" t="s">
        <v>3169</v>
      </c>
      <c r="CS878" s="94" t="s">
        <v>3170</v>
      </c>
      <c r="CT878" s="102" t="str">
        <f>LEFT(CS878,FIND(" ", CS878)-1)</f>
        <v>78.1</v>
      </c>
      <c r="CU878" s="102" t="str">
        <f t="shared" ref="CU878:CU879" si="1071">MID(LEFT(CS878,FIND("–",CS878)-1),FIND("(",CS878)+1,LEN(CS878))</f>
        <v>64.8</v>
      </c>
      <c r="CV878" s="153" t="str">
        <f t="shared" ref="CV878:CV879" si="1072">MID(LEFT(CS878,FIND(")",CS878)-1),FIND("–",CS878)+1,LEN(CS878))</f>
        <v>86.3</v>
      </c>
      <c r="CW878" s="94" t="s">
        <v>3179</v>
      </c>
      <c r="CX878" s="94" t="s">
        <v>3180</v>
      </c>
      <c r="CY878" s="94" t="s">
        <v>3183</v>
      </c>
      <c r="CZ878" s="98" t="s">
        <v>1261</v>
      </c>
      <c r="DA878" s="94" t="s">
        <v>68</v>
      </c>
    </row>
    <row r="879" spans="1:105" s="11" customFormat="1" ht="16" customHeight="1">
      <c r="A879" s="11" t="s">
        <v>3135</v>
      </c>
      <c r="K879" s="13"/>
      <c r="L879" s="25"/>
      <c r="N879" s="125"/>
      <c r="Z879" s="25"/>
      <c r="AE879" s="36"/>
      <c r="AI879" s="25"/>
      <c r="AJ879" s="11" t="s">
        <v>27</v>
      </c>
      <c r="AK879" s="11" t="s">
        <v>3152</v>
      </c>
      <c r="AL879" s="11" t="s">
        <v>22</v>
      </c>
      <c r="AM879" s="17" t="s">
        <v>344</v>
      </c>
      <c r="AN879" s="11" t="s">
        <v>3185</v>
      </c>
      <c r="AO879" s="17" t="s">
        <v>419</v>
      </c>
      <c r="AP879" s="17" t="s">
        <v>945</v>
      </c>
      <c r="AQ879" s="11" t="s">
        <v>23</v>
      </c>
      <c r="AR879" s="11" t="s">
        <v>23</v>
      </c>
      <c r="AS879" s="11" t="s">
        <v>486</v>
      </c>
      <c r="AT879" s="11" t="s">
        <v>3162</v>
      </c>
      <c r="AU879" s="86" t="s">
        <v>3154</v>
      </c>
      <c r="AV879" s="11" t="str">
        <f t="shared" si="1063"/>
        <v>837</v>
      </c>
      <c r="AW879" s="18" t="str">
        <f t="shared" si="1064"/>
        <v>100</v>
      </c>
      <c r="AX879" s="11">
        <v>896</v>
      </c>
      <c r="AY879" s="58" t="s">
        <v>3157</v>
      </c>
      <c r="AZ879" s="11" t="str">
        <f t="shared" si="1065"/>
        <v>2.3</v>
      </c>
      <c r="BA879" s="11" t="str">
        <f t="shared" si="1066"/>
        <v>2.2</v>
      </c>
      <c r="BB879" s="11" t="str">
        <f t="shared" si="1067"/>
        <v>2.3</v>
      </c>
      <c r="BC879" s="11">
        <v>841</v>
      </c>
      <c r="BD879" s="58" t="s">
        <v>3160</v>
      </c>
      <c r="BE879" s="11" t="str">
        <f t="shared" si="1068"/>
        <v>156.0</v>
      </c>
      <c r="BF879" s="11" t="str">
        <f t="shared" si="1069"/>
        <v>149.6</v>
      </c>
      <c r="BG879" s="11" t="str">
        <f t="shared" si="1070"/>
        <v>162.7</v>
      </c>
      <c r="BH879" s="11" t="s">
        <v>22</v>
      </c>
      <c r="BI879" s="25" t="s">
        <v>22</v>
      </c>
      <c r="CD879" s="155" t="s">
        <v>4</v>
      </c>
      <c r="CE879" s="11" t="s">
        <v>3165</v>
      </c>
      <c r="CF879" s="11" t="s">
        <v>1444</v>
      </c>
      <c r="CG879" s="11">
        <v>42</v>
      </c>
      <c r="CH879" s="155" t="s">
        <v>1287</v>
      </c>
      <c r="CJ879" s="11">
        <v>2</v>
      </c>
      <c r="CL879" s="11" t="s">
        <v>3152</v>
      </c>
      <c r="CM879" s="11" t="s">
        <v>1363</v>
      </c>
      <c r="CN879" s="11" t="s">
        <v>1363</v>
      </c>
      <c r="CO879" s="21">
        <f>12743+12737</f>
        <v>25480</v>
      </c>
      <c r="CP879" s="11">
        <f>95+26</f>
        <v>121</v>
      </c>
      <c r="CQ879" s="11" t="s">
        <v>3171</v>
      </c>
      <c r="CR879" s="11" t="s">
        <v>3169</v>
      </c>
      <c r="CS879" s="11" t="s">
        <v>3178</v>
      </c>
      <c r="CT879" s="58" t="str">
        <f t="shared" ref="CT879" si="1073">LEFT(CS879,FIND(" ", CS879)-1)</f>
        <v>72.8</v>
      </c>
      <c r="CU879" s="58" t="str">
        <f t="shared" si="1071"/>
        <v>58.1</v>
      </c>
      <c r="CV879" s="152" t="str">
        <f t="shared" si="1072"/>
        <v>82.4</v>
      </c>
      <c r="CW879" s="11" t="s">
        <v>3188</v>
      </c>
      <c r="CX879" s="11" t="s">
        <v>3181</v>
      </c>
      <c r="CZ879" s="25"/>
    </row>
    <row r="880" spans="1:105" s="11" customFormat="1" ht="16" customHeight="1">
      <c r="A880" s="11" t="s">
        <v>3135</v>
      </c>
      <c r="K880" s="13"/>
      <c r="L880" s="25"/>
      <c r="N880" s="125"/>
      <c r="Z880" s="25"/>
      <c r="AE880" s="36"/>
      <c r="AI880" s="25"/>
      <c r="AJ880" s="11" t="s">
        <v>27</v>
      </c>
      <c r="AK880" s="11" t="s">
        <v>863</v>
      </c>
      <c r="AL880" s="11" t="s">
        <v>22</v>
      </c>
      <c r="AM880" s="17" t="s">
        <v>344</v>
      </c>
      <c r="AN880" s="11" t="s">
        <v>3185</v>
      </c>
      <c r="AO880" s="17" t="s">
        <v>419</v>
      </c>
      <c r="AP880" s="17" t="s">
        <v>945</v>
      </c>
      <c r="AQ880" s="11" t="s">
        <v>23</v>
      </c>
      <c r="AR880" s="11" t="s">
        <v>23</v>
      </c>
      <c r="AS880" s="11" t="s">
        <v>486</v>
      </c>
      <c r="AT880" s="11" t="s">
        <v>3162</v>
      </c>
      <c r="AU880" s="86" t="s">
        <v>3155</v>
      </c>
      <c r="AV880" s="11" t="str">
        <f t="shared" si="1063"/>
        <v>848</v>
      </c>
      <c r="AW880" s="18" t="str">
        <f t="shared" si="1064"/>
        <v>99</v>
      </c>
      <c r="AX880" s="11">
        <v>898</v>
      </c>
      <c r="AY880" s="58" t="s">
        <v>3158</v>
      </c>
      <c r="AZ880" s="11" t="str">
        <f t="shared" si="1065"/>
        <v>2.3</v>
      </c>
      <c r="BA880" s="11" t="str">
        <f t="shared" si="1066"/>
        <v>2.2</v>
      </c>
      <c r="BB880" s="11" t="str">
        <f t="shared" si="1067"/>
        <v>2.4</v>
      </c>
      <c r="BC880" s="11">
        <v>850</v>
      </c>
      <c r="BD880" s="58" t="s">
        <v>3161</v>
      </c>
      <c r="BE880" s="11" t="str">
        <f t="shared" si="1068"/>
        <v>94.5</v>
      </c>
      <c r="BF880" s="11" t="str">
        <f t="shared" si="1069"/>
        <v>89.7</v>
      </c>
      <c r="BG880" s="11" t="str">
        <f t="shared" si="1070"/>
        <v>99.5</v>
      </c>
      <c r="BH880" s="11" t="s">
        <v>22</v>
      </c>
      <c r="BI880" s="25" t="s">
        <v>22</v>
      </c>
      <c r="CD880" s="155" t="s">
        <v>1334</v>
      </c>
      <c r="CE880" s="11" t="s">
        <v>3166</v>
      </c>
      <c r="CF880" s="11" t="s">
        <v>960</v>
      </c>
      <c r="CG880" s="11">
        <v>100</v>
      </c>
      <c r="CH880" s="162" t="s">
        <v>1289</v>
      </c>
      <c r="CI880" s="220" t="s">
        <v>3189</v>
      </c>
      <c r="CJ880" s="11">
        <v>3</v>
      </c>
      <c r="CL880" s="11" t="s">
        <v>863</v>
      </c>
      <c r="CM880" s="21" t="s">
        <v>3184</v>
      </c>
      <c r="CN880" s="21" t="s">
        <v>3184</v>
      </c>
      <c r="CO880" s="21">
        <f>12737+12726</f>
        <v>25463</v>
      </c>
      <c r="CP880" s="11">
        <f>116+31</f>
        <v>147</v>
      </c>
      <c r="CQ880" s="11" t="s">
        <v>3173</v>
      </c>
      <c r="CR880" s="11" t="s">
        <v>3172</v>
      </c>
      <c r="CS880" s="11" t="s">
        <v>3175</v>
      </c>
      <c r="CT880" s="58" t="str">
        <f t="shared" ref="CT880" si="1074">LEFT(CS880,FIND(" ", CS880)-1)</f>
        <v>73.5</v>
      </c>
      <c r="CU880" s="58" t="str">
        <f t="shared" ref="CU880" si="1075">MID(LEFT(CS880,FIND("–",CS880)-1),FIND("(",CS880)+1,LEN(CS880))</f>
        <v>60.6</v>
      </c>
      <c r="CV880" s="152" t="str">
        <f t="shared" ref="CV880" si="1076">MID(LEFT(CS880,FIND(")",CS880)-1),FIND("–",CS880)+1,LEN(CS880))</f>
        <v>82.2</v>
      </c>
      <c r="CX880" s="11" t="s">
        <v>3182</v>
      </c>
      <c r="CZ880" s="25"/>
    </row>
    <row r="881" spans="1:104" s="11" customFormat="1">
      <c r="A881" s="11" t="s">
        <v>3135</v>
      </c>
      <c r="K881" s="13"/>
      <c r="L881" s="25"/>
      <c r="N881" s="125"/>
      <c r="Z881" s="25"/>
      <c r="AE881" s="25"/>
      <c r="AI881" s="25"/>
      <c r="AJ881" s="11" t="s">
        <v>60</v>
      </c>
      <c r="AK881" s="11" t="s">
        <v>22</v>
      </c>
      <c r="AL881" s="11" t="s">
        <v>22</v>
      </c>
      <c r="AM881" s="11" t="s">
        <v>26</v>
      </c>
      <c r="AN881" s="11" t="s">
        <v>22</v>
      </c>
      <c r="AO881" s="11" t="s">
        <v>22</v>
      </c>
      <c r="AP881" s="11" t="s">
        <v>22</v>
      </c>
      <c r="AQ881" s="11" t="s">
        <v>23</v>
      </c>
      <c r="AR881" s="11" t="s">
        <v>23</v>
      </c>
      <c r="AS881" s="11" t="s">
        <v>22</v>
      </c>
      <c r="AT881" s="11" t="s">
        <v>22</v>
      </c>
      <c r="AU881" s="84" t="s">
        <v>22</v>
      </c>
      <c r="AV881" s="11" t="s">
        <v>22</v>
      </c>
      <c r="AW881" s="11" t="s">
        <v>22</v>
      </c>
      <c r="AX881" s="11" t="s">
        <v>22</v>
      </c>
      <c r="AY881" s="11" t="s">
        <v>22</v>
      </c>
      <c r="AZ881" s="11" t="s">
        <v>22</v>
      </c>
      <c r="BA881" s="11" t="s">
        <v>22</v>
      </c>
      <c r="BB881" s="11" t="s">
        <v>22</v>
      </c>
      <c r="BC881" s="11" t="s">
        <v>22</v>
      </c>
      <c r="BD881" s="11" t="s">
        <v>22</v>
      </c>
      <c r="BE881" s="11" t="s">
        <v>22</v>
      </c>
      <c r="BF881" s="11" t="s">
        <v>22</v>
      </c>
      <c r="BG881" s="11" t="s">
        <v>22</v>
      </c>
      <c r="BH881" s="11" t="s">
        <v>22</v>
      </c>
      <c r="BI881" s="25" t="s">
        <v>22</v>
      </c>
      <c r="CD881" s="155" t="s">
        <v>1277</v>
      </c>
      <c r="CE881" s="11" t="s">
        <v>3167</v>
      </c>
      <c r="CF881" s="21"/>
      <c r="CG881" s="21"/>
      <c r="CH881" s="162" t="s">
        <v>1289</v>
      </c>
      <c r="CJ881" s="11">
        <v>4</v>
      </c>
      <c r="CL881" s="11" t="s">
        <v>3152</v>
      </c>
      <c r="CM881" s="21" t="s">
        <v>3184</v>
      </c>
      <c r="CN881" s="21" t="s">
        <v>3184</v>
      </c>
      <c r="CO881" s="21">
        <f>12743+12737</f>
        <v>25480</v>
      </c>
      <c r="CP881" s="11">
        <f>116+42</f>
        <v>158</v>
      </c>
      <c r="CQ881" s="11" t="s">
        <v>3174</v>
      </c>
      <c r="CR881" s="11" t="s">
        <v>3172</v>
      </c>
      <c r="CS881" s="11" t="s">
        <v>3176</v>
      </c>
      <c r="CT881" s="58" t="str">
        <f>LEFT(CS881,FIND(" ", CS881)-1)</f>
        <v>64.0</v>
      </c>
      <c r="CU881" s="58" t="str">
        <f>MID(LEFT(CS881,FIND("–",CS881)-1),FIND("(",CS881)+1,LEN(CS881))</f>
        <v>48.8</v>
      </c>
      <c r="CV881" s="152" t="str">
        <f>MID(LEFT(CS881,FIND(")",CS881)-1),FIND("–",CS881)+1,LEN(CS881))</f>
        <v>74.7</v>
      </c>
      <c r="CZ881" s="25"/>
    </row>
  </sheetData>
  <phoneticPr fontId="5" type="noConversion"/>
  <dataValidations disablePrompts="1" count="1">
    <dataValidation type="list" allowBlank="1" showInputMessage="1" showErrorMessage="1" sqref="C253:C254 C528 C234 C449:C491 C567 C836 C266 C812 C810 C541 C551 C845 C493:C505 C860 C3 C16 C869 C669 C682" xr:uid="{8C6A8D84-A5CA-DC43-9D6D-ABC88D38369E}">
      <formula1>Platform</formula1>
    </dataValidation>
  </dataValidations>
  <hyperlinks>
    <hyperlink ref="H449" r:id="rId1" xr:uid="{EBB1D051-DB93-4242-B8EB-A00D338D0D03}"/>
    <hyperlink ref="J449" r:id="rId2" xr:uid="{2B761FFD-D664-684A-A6E8-8565E197022B}"/>
    <hyperlink ref="J234" r:id="rId3" xr:uid="{629B7B78-93AC-B340-8285-49D51AD13D48}"/>
    <hyperlink ref="J253" r:id="rId4" xr:uid="{A9C1EFF7-5376-D64C-8492-6D6BA6B2613B}"/>
    <hyperlink ref="H75" r:id="rId5" xr:uid="{83E863A3-4E36-1941-9963-8FE39371118B}"/>
    <hyperlink ref="J75" r:id="rId6" xr:uid="{1E238298-6D7C-B24C-B315-66C271394CD8}"/>
    <hyperlink ref="H85" r:id="rId7" xr:uid="{424A76E2-D3EA-5841-B283-5E534261EB28}"/>
    <hyperlink ref="H528" r:id="rId8" xr:uid="{15251282-437D-634A-948F-5B9EBF9949C4}"/>
    <hyperlink ref="J507" r:id="rId9" xr:uid="{904CBB33-F99D-274B-9835-A6FF9275785D}"/>
    <hyperlink ref="J85" r:id="rId10" xr:uid="{A8B60650-23C4-0445-A19E-8E9617A3B8E5}"/>
    <hyperlink ref="H507" r:id="rId11" xr:uid="{537DA6F8-82B5-EB47-AC99-E3107065BC28}"/>
    <hyperlink ref="H724" r:id="rId12" xr:uid="{E1E6C6FC-A3A9-DE48-8D7C-3A5F59B4F0EA}"/>
    <hyperlink ref="J724" r:id="rId13" xr:uid="{8B85044F-B4AB-D240-9C52-699921B95918}"/>
    <hyperlink ref="J750" r:id="rId14" xr:uid="{E9C57B86-382E-FC4F-9EAF-AD89F9147436}"/>
    <hyperlink ref="H750" r:id="rId15" xr:uid="{2D6E780C-7540-8C48-BD38-D77A6ED2C4B9}"/>
    <hyperlink ref="J760" r:id="rId16" xr:uid="{3E446091-1E25-B840-BC34-A118CCB96B73}"/>
    <hyperlink ref="H760" r:id="rId17" xr:uid="{7A37AA99-C0D6-9043-90FB-A74E52AF1C7B}"/>
    <hyperlink ref="H121" r:id="rId18" xr:uid="{5E67021B-F1F7-2948-A727-D545413BCF48}"/>
    <hyperlink ref="H253" r:id="rId19" xr:uid="{E950F756-DC20-C64C-9E55-CF2A5E090387}"/>
    <hyperlink ref="H303" r:id="rId20" xr:uid="{60FBB7A7-BC84-AE47-90EF-BC2059B4B35A}"/>
    <hyperlink ref="H304" r:id="rId21" xr:uid="{F6B39A2A-D589-0B45-B8FD-AE4FE3CDC4CE}"/>
    <hyperlink ref="H347" r:id="rId22" xr:uid="{425DE2E6-8A28-3246-AF51-3650E9D2FD2F}"/>
    <hyperlink ref="H468" r:id="rId23" xr:uid="{2AB28CEB-D6B6-8243-80C0-01E070148337}"/>
    <hyperlink ref="J468" r:id="rId24" xr:uid="{BD063CDA-710C-3548-900E-CCE72B519D41}"/>
    <hyperlink ref="H30" r:id="rId25" xr:uid="{07D22E98-A4E4-5041-A6CE-E47C10C3BFFD}"/>
    <hyperlink ref="J30" r:id="rId26" xr:uid="{4312F5CB-6123-CD4B-B108-B5EED714A87D}"/>
    <hyperlink ref="H40" r:id="rId27" xr:uid="{ACD2DBAB-D80A-164E-8FB3-06BD096AC543}"/>
    <hyperlink ref="J40" r:id="rId28" xr:uid="{6AD54E8D-87F6-0C48-B979-AA64B9E76A67}"/>
    <hyperlink ref="H220" r:id="rId29" xr:uid="{4BBEB354-83CB-B944-BA3D-F5658F8BE898}"/>
    <hyperlink ref="J220" r:id="rId30" xr:uid="{96E8A1BA-43D3-524E-B1A5-8552376E766E}"/>
    <hyperlink ref="H567" r:id="rId31" xr:uid="{2E4A2CE6-31BD-7C4E-9C42-303CDF665232}"/>
    <hyperlink ref="J567" r:id="rId32" xr:uid="{6FBBB80A-DAC6-6345-9C50-03BF90CDBA50}"/>
    <hyperlink ref="H702" r:id="rId33" xr:uid="{168A8DE0-0761-CC47-8F52-D5DF475628AD}"/>
    <hyperlink ref="J702" r:id="rId34" xr:uid="{55FF1CCE-827D-DA4B-9BDB-783EC9B00030}"/>
    <hyperlink ref="J836" r:id="rId35" xr:uid="{8D9803D2-02E3-F943-AE7B-ECDDABBDB7FF}"/>
    <hyperlink ref="H838" r:id="rId36" xr:uid="{B1991C90-9DE6-3146-8670-C1703CF8B274}"/>
    <hyperlink ref="H836" r:id="rId37" xr:uid="{6AAFE0D4-8E30-8047-9339-9F70E4128F8C}"/>
    <hyperlink ref="H837" r:id="rId38" xr:uid="{3F1945F3-C622-DD45-83B6-E4A90DAF4E14}"/>
    <hyperlink ref="H839" r:id="rId39" xr:uid="{BA8C0F57-4E37-6D44-8552-E94376DE0A04}"/>
    <hyperlink ref="H770" r:id="rId40" xr:uid="{FE53C017-6F2C-6B4E-A00E-42A1259D19E3}"/>
    <hyperlink ref="J770" r:id="rId41" xr:uid="{B2C8CA14-C24A-5946-B087-3C51198511DD}"/>
    <hyperlink ref="H266" r:id="rId42" xr:uid="{CA78FB36-41E2-894C-A44A-E49698545427}"/>
    <hyperlink ref="H47" r:id="rId43" xr:uid="{9B5B3EAE-1F38-5E42-AC81-A91E2B2BE4DA}"/>
    <hyperlink ref="H810" r:id="rId44" xr:uid="{C176B899-8FF1-A848-9715-1EF186506104}"/>
    <hyperlink ref="J810" r:id="rId45" xr:uid="{913085FE-B5FA-1A4C-9F86-9248D4D3177E}"/>
    <hyperlink ref="H334" r:id="rId46" xr:uid="{C26F9656-7FB7-7F45-BC00-C2A9FF3E9953}"/>
    <hyperlink ref="J334" r:id="rId47" xr:uid="{20810CD5-EA0F-E946-A81E-C81F74C9538E}"/>
    <hyperlink ref="J541" r:id="rId48" xr:uid="{9A0060BC-2908-8F46-8FC0-4FB80C1A61AA}"/>
    <hyperlink ref="H541" r:id="rId49" xr:uid="{AA79F507-4BDA-8B40-8A1C-D1C2EFE7E6DC}"/>
    <hyperlink ref="J551" r:id="rId50" xr:uid="{6C394FB1-7AC9-BE40-9A99-3194944DC83A}"/>
    <hyperlink ref="H551" r:id="rId51" xr:uid="{866716DE-FCED-8A42-9BA5-94ACF09758C4}"/>
    <hyperlink ref="J789" r:id="rId52" xr:uid="{C37687B3-5592-8C42-BE36-50AF80D59ED3}"/>
    <hyperlink ref="H789" r:id="rId53" xr:uid="{343AC45B-EA6E-784A-A707-BB4D1B3BFAC4}"/>
    <hyperlink ref="H741" r:id="rId54" xr:uid="{B68E405B-FD6F-2E44-BE71-702F5FFC425F}"/>
    <hyperlink ref="J741" r:id="rId55" xr:uid="{089A922A-305B-AB43-8689-B781A0EB8E0F}"/>
    <hyperlink ref="J266" r:id="rId56" xr:uid="{BDEBAF6D-3279-9140-8DC1-EC09DCA3535A}"/>
    <hyperlink ref="J845" r:id="rId57" xr:uid="{9EDAFF32-AA92-E84A-80DE-88C686614EC4}"/>
    <hyperlink ref="H847" r:id="rId58" xr:uid="{48219430-36BC-A744-BEB8-92AFA9606663}"/>
    <hyperlink ref="H845" r:id="rId59" xr:uid="{9F118969-5E6F-2C4E-919A-FE34D881F1E5}"/>
    <hyperlink ref="H846" r:id="rId60" xr:uid="{0BA4F636-DF10-1648-8026-BA8D7ADF3C8A}"/>
    <hyperlink ref="H848" r:id="rId61" xr:uid="{E347B4C5-E202-6347-AA4B-0483896A41E5}"/>
    <hyperlink ref="H493" r:id="rId62" xr:uid="{523282CD-52B8-6844-AA27-61EFBF564A2B}"/>
    <hyperlink ref="H68" r:id="rId63" xr:uid="{CC2486FB-C269-E74F-BDC2-6D0C0C54BDBE}"/>
    <hyperlink ref="J68" r:id="rId64" xr:uid="{DC4D2C40-788E-9F4E-A82C-CC6B62DAFC97}"/>
    <hyperlink ref="H382" r:id="rId65" xr:uid="{6D9035FC-C2D3-9C44-AACD-4D463BB29CC5}"/>
    <hyperlink ref="J382" r:id="rId66" xr:uid="{243A3057-8D84-934C-B208-E365D97A92D2}"/>
    <hyperlink ref="J860" r:id="rId67" xr:uid="{46802181-99BB-774D-AC18-8B48737F2373}"/>
    <hyperlink ref="H860" r:id="rId68" xr:uid="{F55A5BEA-00FB-C54C-9E46-D034D8B303CD}"/>
    <hyperlink ref="J3" r:id="rId69" xr:uid="{EA4E486A-6F41-2141-A3F0-789039554C0C}"/>
    <hyperlink ref="H3" r:id="rId70" xr:uid="{4ACE71F3-5F72-6746-9FDC-04487E83A287}"/>
    <hyperlink ref="J16" r:id="rId71" xr:uid="{EFD9D926-B3E2-9043-8C2E-D3FD3CAABD5E}"/>
    <hyperlink ref="H16" r:id="rId72" xr:uid="{FC8F177D-557D-E346-AC51-938449F2404D}"/>
    <hyperlink ref="J869" r:id="rId73" xr:uid="{8EABA491-5A73-7D48-B097-BE72E961625A}"/>
    <hyperlink ref="H869" r:id="rId74" xr:uid="{D3C4BF65-141E-7149-9706-00EAF329CB8A}"/>
    <hyperlink ref="H195" r:id="rId75" xr:uid="{C89D4824-B278-3C44-9B72-956D6318B99B}"/>
    <hyperlink ref="J195" r:id="rId76" xr:uid="{623D22B8-A6A9-0349-BE89-2751D9223B22}"/>
    <hyperlink ref="H621" r:id="rId77" xr:uid="{589C350F-93CD-E448-840D-3D079C08150A}"/>
    <hyperlink ref="J621" r:id="rId78" xr:uid="{6871B588-19BC-3A4F-A957-CF3FF2C3B761}"/>
    <hyperlink ref="H600" r:id="rId79" xr:uid="{EF8D2899-8679-6940-AFA7-FA21E9376C8E}"/>
    <hyperlink ref="J600" r:id="rId80" xr:uid="{5A911E88-BC75-7A4F-A71D-DAC56C532600}"/>
    <hyperlink ref="H797" r:id="rId81" xr:uid="{11ECEF7F-5ADB-1940-9144-BEB9ED1C56E9}"/>
    <hyperlink ref="J797" r:id="rId82" xr:uid="{D45BCAA9-9C1A-D443-B91B-1B5BB108CC68}"/>
    <hyperlink ref="H151" r:id="rId83" xr:uid="{77A3F7A9-FD54-7E49-ADFF-7B8521F7F034}"/>
    <hyperlink ref="J151" r:id="rId84" xr:uid="{61755FB1-B1C6-4248-8D95-27BD38DC4BB9}"/>
    <hyperlink ref="J819" r:id="rId85" xr:uid="{07A8ADF9-DC4F-0E49-9C05-032BB596CE31}"/>
    <hyperlink ref="H819" r:id="rId86" xr:uid="{CC812911-FDBB-1E4A-BE65-7EA598C23046}"/>
    <hyperlink ref="H669" r:id="rId87" xr:uid="{9AA1139E-3A85-B34D-B658-ED93BF1D1F5E}"/>
    <hyperlink ref="H682" r:id="rId88" xr:uid="{7C2840D9-D15E-0D45-941C-82339FA21D21}"/>
    <hyperlink ref="H685" r:id="rId89" display="https://clinicaltrials.gov/ct2/show/NCT04756323" xr:uid="{465CD843-76D1-E648-B57D-3B98A038C609}"/>
    <hyperlink ref="H403" r:id="rId90" xr:uid="{233011A9-8065-4F4F-9588-736533032C91}"/>
    <hyperlink ref="J403" r:id="rId91" xr:uid="{7F31B15C-FDD2-9C4B-BD0F-B7CF7CD070AD}"/>
    <hyperlink ref="H170" r:id="rId92" xr:uid="{3DEBB6C0-B222-454F-8F22-4C8E58664329}"/>
    <hyperlink ref="J170" r:id="rId93" xr:uid="{AA146465-449A-CA43-8899-688149B00EE0}"/>
    <hyperlink ref="H782" r:id="rId94" xr:uid="{D2508DE0-160D-6840-8987-F987CF24EC10}"/>
    <hyperlink ref="J782" r:id="rId95" xr:uid="{0D7AAC2A-9166-9B42-807F-F17DDA8576A5}"/>
    <hyperlink ref="H878" r:id="rId96" xr:uid="{15FEB9F8-E597-E34F-A213-E0627DD9356F}"/>
    <hyperlink ref="J878" r:id="rId97" xr:uid="{390DBE61-ED82-3949-8439-D2045CA7C392}"/>
    <hyperlink ref="J826" r:id="rId98" xr:uid="{19C9DBBB-5D62-E44E-ACD8-C8EBAC7F56F1}"/>
    <hyperlink ref="H826" r:id="rId99" xr:uid="{43615399-C779-3F4B-8FC3-69F158F4A8BD}"/>
  </hyperlinks>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8B79-E0A1-6646-8F78-165F6CA595C8}">
  <dimension ref="A1:E16385"/>
  <sheetViews>
    <sheetView topLeftCell="A75" workbookViewId="0">
      <selection activeCell="B21" sqref="B21"/>
    </sheetView>
  </sheetViews>
  <sheetFormatPr baseColWidth="10" defaultRowHeight="16"/>
  <cols>
    <col min="1" max="1" width="23.5" style="136" customWidth="1"/>
    <col min="2" max="2" width="30.6640625" style="136" customWidth="1"/>
    <col min="3" max="3" width="76.6640625" style="138" customWidth="1"/>
    <col min="4" max="4" width="43.6640625" style="138" customWidth="1"/>
  </cols>
  <sheetData>
    <row r="1" spans="1:5" s="136" customFormat="1">
      <c r="A1" s="135" t="s">
        <v>1071</v>
      </c>
      <c r="B1" s="135" t="s">
        <v>1018</v>
      </c>
      <c r="C1" s="137" t="s">
        <v>1020</v>
      </c>
      <c r="D1" s="137" t="s">
        <v>1019</v>
      </c>
      <c r="E1" s="137" t="s">
        <v>68</v>
      </c>
    </row>
    <row r="2" spans="1:5">
      <c r="A2" s="1" t="s">
        <v>33</v>
      </c>
      <c r="B2" s="5" t="s">
        <v>115</v>
      </c>
      <c r="C2" s="148" t="s">
        <v>1021</v>
      </c>
      <c r="D2" s="138" t="s">
        <v>852</v>
      </c>
      <c r="E2" s="137" t="s">
        <v>68</v>
      </c>
    </row>
    <row r="3" spans="1:5">
      <c r="A3" s="1"/>
      <c r="B3" s="5" t="s">
        <v>7</v>
      </c>
      <c r="C3" s="148" t="s">
        <v>1022</v>
      </c>
      <c r="D3" s="139" t="s">
        <v>853</v>
      </c>
      <c r="E3" s="137" t="s">
        <v>68</v>
      </c>
    </row>
    <row r="4" spans="1:5">
      <c r="A4" s="1"/>
      <c r="B4" s="5" t="s">
        <v>5</v>
      </c>
      <c r="C4" s="148" t="s">
        <v>1025</v>
      </c>
      <c r="D4" s="139" t="s">
        <v>34</v>
      </c>
      <c r="E4" s="137" t="s">
        <v>68</v>
      </c>
    </row>
    <row r="5" spans="1:5">
      <c r="A5" s="1"/>
      <c r="B5" s="5" t="s">
        <v>121</v>
      </c>
      <c r="C5" s="148" t="s">
        <v>1023</v>
      </c>
      <c r="D5" s="139" t="s">
        <v>854</v>
      </c>
      <c r="E5" s="137" t="s">
        <v>68</v>
      </c>
    </row>
    <row r="6" spans="1:5">
      <c r="A6" s="1"/>
      <c r="B6" s="5" t="s">
        <v>6</v>
      </c>
      <c r="C6" s="148" t="s">
        <v>1024</v>
      </c>
      <c r="D6" s="139" t="s">
        <v>10</v>
      </c>
      <c r="E6" s="137" t="s">
        <v>68</v>
      </c>
    </row>
    <row r="7" spans="1:5">
      <c r="A7" s="1"/>
      <c r="B7" s="5" t="s">
        <v>13</v>
      </c>
      <c r="C7" s="148" t="s">
        <v>1027</v>
      </c>
      <c r="D7" s="138" t="s">
        <v>855</v>
      </c>
      <c r="E7" s="137" t="s">
        <v>68</v>
      </c>
    </row>
    <row r="8" spans="1:5">
      <c r="A8" s="1"/>
      <c r="B8" s="5" t="s">
        <v>106</v>
      </c>
      <c r="C8" s="148" t="s">
        <v>1028</v>
      </c>
      <c r="D8" s="140" t="s">
        <v>856</v>
      </c>
      <c r="E8" s="137" t="s">
        <v>68</v>
      </c>
    </row>
    <row r="9" spans="1:5">
      <c r="A9" s="1"/>
      <c r="B9" s="5" t="s">
        <v>21</v>
      </c>
      <c r="C9" s="148" t="s">
        <v>1029</v>
      </c>
      <c r="D9" s="138" t="s">
        <v>857</v>
      </c>
      <c r="E9" s="137" t="s">
        <v>68</v>
      </c>
    </row>
    <row r="10" spans="1:5">
      <c r="A10" s="1"/>
      <c r="B10" s="5" t="s">
        <v>114</v>
      </c>
      <c r="C10" s="148" t="s">
        <v>1030</v>
      </c>
      <c r="D10" s="140" t="s">
        <v>858</v>
      </c>
      <c r="E10" s="137" t="s">
        <v>68</v>
      </c>
    </row>
    <row r="11" spans="1:5">
      <c r="A11" s="1"/>
      <c r="B11" s="5" t="s">
        <v>14</v>
      </c>
      <c r="C11" s="148" t="s">
        <v>1026</v>
      </c>
      <c r="D11" s="139" t="s">
        <v>859</v>
      </c>
      <c r="E11" s="137" t="s">
        <v>68</v>
      </c>
    </row>
    <row r="12" spans="1:5">
      <c r="A12" s="1"/>
      <c r="B12" s="5" t="s">
        <v>42</v>
      </c>
      <c r="C12" s="148" t="s">
        <v>1026</v>
      </c>
      <c r="D12" s="141">
        <v>44119</v>
      </c>
      <c r="E12" s="137" t="s">
        <v>68</v>
      </c>
    </row>
    <row r="13" spans="1:5">
      <c r="A13" s="4" t="s">
        <v>32</v>
      </c>
      <c r="B13" s="5" t="s">
        <v>19</v>
      </c>
      <c r="C13" s="148" t="s">
        <v>1031</v>
      </c>
      <c r="D13" s="139" t="s">
        <v>527</v>
      </c>
      <c r="E13" s="137" t="s">
        <v>68</v>
      </c>
    </row>
    <row r="14" spans="1:5">
      <c r="A14" s="123"/>
      <c r="B14" s="124" t="s">
        <v>18</v>
      </c>
      <c r="C14" s="149" t="s">
        <v>1026</v>
      </c>
      <c r="D14" s="142">
        <v>43950</v>
      </c>
      <c r="E14" s="137" t="s">
        <v>68</v>
      </c>
    </row>
    <row r="15" spans="1:5">
      <c r="A15" s="4"/>
      <c r="B15" s="5" t="s">
        <v>17</v>
      </c>
      <c r="C15" s="148" t="s">
        <v>1033</v>
      </c>
      <c r="D15" s="139" t="s">
        <v>24</v>
      </c>
      <c r="E15" s="137" t="s">
        <v>68</v>
      </c>
    </row>
    <row r="16" spans="1:5">
      <c r="A16" s="4"/>
      <c r="B16" s="5" t="s">
        <v>30</v>
      </c>
      <c r="C16" s="148" t="s">
        <v>1034</v>
      </c>
      <c r="D16" s="139" t="s">
        <v>24</v>
      </c>
      <c r="E16" s="137" t="s">
        <v>68</v>
      </c>
    </row>
    <row r="17" spans="1:5">
      <c r="A17" s="4"/>
      <c r="B17" s="5" t="s">
        <v>154</v>
      </c>
      <c r="C17" s="148" t="s">
        <v>1035</v>
      </c>
      <c r="D17" s="139" t="s">
        <v>236</v>
      </c>
      <c r="E17" s="137" t="s">
        <v>68</v>
      </c>
    </row>
    <row r="18" spans="1:5">
      <c r="A18" s="4"/>
      <c r="B18" s="5" t="s">
        <v>4</v>
      </c>
      <c r="C18" s="148" t="s">
        <v>1026</v>
      </c>
      <c r="D18" s="139" t="s">
        <v>89</v>
      </c>
      <c r="E18" s="137" t="s">
        <v>68</v>
      </c>
    </row>
    <row r="19" spans="1:5">
      <c r="A19" s="4"/>
      <c r="B19" s="5" t="s">
        <v>31</v>
      </c>
      <c r="C19" s="148" t="s">
        <v>1036</v>
      </c>
      <c r="D19" s="139" t="s">
        <v>48</v>
      </c>
      <c r="E19" s="137" t="s">
        <v>68</v>
      </c>
    </row>
    <row r="20" spans="1:5">
      <c r="A20" s="4"/>
      <c r="B20" s="5" t="s">
        <v>341</v>
      </c>
      <c r="C20" s="148" t="s">
        <v>1032</v>
      </c>
      <c r="D20" s="139" t="s">
        <v>23</v>
      </c>
      <c r="E20" s="137" t="s">
        <v>68</v>
      </c>
    </row>
    <row r="21" spans="1:5">
      <c r="A21" s="4"/>
      <c r="B21" s="5" t="s">
        <v>342</v>
      </c>
      <c r="C21" s="148" t="s">
        <v>1032</v>
      </c>
      <c r="D21" s="139" t="s">
        <v>23</v>
      </c>
      <c r="E21" s="137" t="s">
        <v>68</v>
      </c>
    </row>
    <row r="22" spans="1:5">
      <c r="A22" s="4"/>
      <c r="B22" s="5" t="s">
        <v>75</v>
      </c>
      <c r="C22" s="148" t="s">
        <v>1026</v>
      </c>
      <c r="D22" s="139">
        <v>192</v>
      </c>
      <c r="E22" s="137" t="s">
        <v>68</v>
      </c>
    </row>
    <row r="23" spans="1:5">
      <c r="A23" s="4"/>
      <c r="B23" s="5" t="s">
        <v>29</v>
      </c>
      <c r="C23" s="148" t="s">
        <v>1032</v>
      </c>
      <c r="D23" s="139" t="s">
        <v>24</v>
      </c>
      <c r="E23" s="137" t="s">
        <v>68</v>
      </c>
    </row>
    <row r="24" spans="1:5">
      <c r="A24" s="4"/>
      <c r="B24" s="5" t="s">
        <v>76</v>
      </c>
      <c r="C24" s="148" t="s">
        <v>1037</v>
      </c>
      <c r="D24" s="139" t="s">
        <v>860</v>
      </c>
      <c r="E24" s="137" t="s">
        <v>68</v>
      </c>
    </row>
    <row r="25" spans="1:5">
      <c r="A25" s="4"/>
      <c r="B25" s="5" t="s">
        <v>531</v>
      </c>
      <c r="C25" s="148" t="s">
        <v>1038</v>
      </c>
      <c r="D25" s="143" t="s">
        <v>861</v>
      </c>
      <c r="E25" s="137" t="s">
        <v>68</v>
      </c>
    </row>
    <row r="26" spans="1:5">
      <c r="A26" s="4"/>
      <c r="B26" s="5" t="s">
        <v>233</v>
      </c>
      <c r="C26" s="148" t="s">
        <v>1026</v>
      </c>
      <c r="D26" s="139" t="s">
        <v>862</v>
      </c>
      <c r="E26" s="137" t="s">
        <v>68</v>
      </c>
    </row>
    <row r="27" spans="1:5">
      <c r="A27" s="2" t="s">
        <v>70</v>
      </c>
      <c r="B27" s="5" t="s">
        <v>20</v>
      </c>
      <c r="C27" s="148" t="s">
        <v>1039</v>
      </c>
      <c r="D27" s="139" t="s">
        <v>863</v>
      </c>
      <c r="E27" s="137" t="s">
        <v>68</v>
      </c>
    </row>
    <row r="28" spans="1:5">
      <c r="A28" s="2"/>
      <c r="B28" s="5" t="s">
        <v>125</v>
      </c>
      <c r="C28" s="148" t="s">
        <v>1040</v>
      </c>
      <c r="D28" s="139" t="s">
        <v>864</v>
      </c>
      <c r="E28" s="137" t="s">
        <v>68</v>
      </c>
    </row>
    <row r="29" spans="1:5">
      <c r="A29" s="2"/>
      <c r="B29" s="5" t="s">
        <v>28</v>
      </c>
      <c r="C29" s="148" t="s">
        <v>1041</v>
      </c>
      <c r="D29" s="139" t="s">
        <v>127</v>
      </c>
      <c r="E29" s="137" t="s">
        <v>68</v>
      </c>
    </row>
    <row r="30" spans="1:5">
      <c r="A30" s="2"/>
      <c r="B30" s="5" t="s">
        <v>128</v>
      </c>
      <c r="C30" s="148" t="s">
        <v>1042</v>
      </c>
      <c r="D30" s="139" t="s">
        <v>865</v>
      </c>
      <c r="E30" s="137" t="s">
        <v>68</v>
      </c>
    </row>
    <row r="31" spans="1:5">
      <c r="A31" s="2"/>
      <c r="B31" s="5" t="s">
        <v>49</v>
      </c>
      <c r="C31" s="148" t="s">
        <v>1043</v>
      </c>
      <c r="D31" s="144" t="s">
        <v>866</v>
      </c>
      <c r="E31" s="137" t="s">
        <v>68</v>
      </c>
    </row>
    <row r="32" spans="1:5">
      <c r="A32" s="7" t="s">
        <v>69</v>
      </c>
      <c r="B32" s="5" t="s">
        <v>91</v>
      </c>
      <c r="C32" s="148" t="s">
        <v>1044</v>
      </c>
      <c r="D32" s="139" t="s">
        <v>137</v>
      </c>
      <c r="E32" s="137" t="s">
        <v>68</v>
      </c>
    </row>
    <row r="33" spans="1:5">
      <c r="A33" s="7"/>
      <c r="B33" s="5" t="s">
        <v>92</v>
      </c>
      <c r="C33" s="148" t="s">
        <v>1045</v>
      </c>
      <c r="D33" s="139" t="s">
        <v>1004</v>
      </c>
      <c r="E33" s="137" t="s">
        <v>68</v>
      </c>
    </row>
    <row r="34" spans="1:5">
      <c r="A34" s="7"/>
      <c r="B34" s="5" t="s">
        <v>124</v>
      </c>
      <c r="C34" s="148" t="s">
        <v>1046</v>
      </c>
      <c r="D34" s="139" t="s">
        <v>451</v>
      </c>
      <c r="E34" s="137" t="s">
        <v>68</v>
      </c>
    </row>
    <row r="35" spans="1:5">
      <c r="A35" s="7"/>
      <c r="B35" s="5" t="s">
        <v>345</v>
      </c>
      <c r="C35" s="148" t="s">
        <v>1047</v>
      </c>
      <c r="D35" s="139" t="s">
        <v>22</v>
      </c>
      <c r="E35" s="137" t="s">
        <v>68</v>
      </c>
    </row>
    <row r="36" spans="1:5">
      <c r="A36" s="3" t="s">
        <v>404</v>
      </c>
      <c r="B36" s="5" t="s">
        <v>72</v>
      </c>
      <c r="C36" s="148" t="s">
        <v>1048</v>
      </c>
      <c r="D36" s="139" t="s">
        <v>27</v>
      </c>
      <c r="E36" s="137" t="s">
        <v>68</v>
      </c>
    </row>
    <row r="37" spans="1:5">
      <c r="A37" s="3"/>
      <c r="B37" s="5" t="s">
        <v>130</v>
      </c>
      <c r="C37" s="148" t="s">
        <v>1050</v>
      </c>
      <c r="D37" s="139" t="s">
        <v>912</v>
      </c>
      <c r="E37" s="137" t="s">
        <v>68</v>
      </c>
    </row>
    <row r="38" spans="1:5">
      <c r="A38" s="3"/>
      <c r="B38" s="5" t="s">
        <v>131</v>
      </c>
      <c r="C38" s="148" t="s">
        <v>1049</v>
      </c>
      <c r="D38" s="139">
        <v>1</v>
      </c>
      <c r="E38" s="137" t="s">
        <v>68</v>
      </c>
    </row>
    <row r="39" spans="1:5">
      <c r="A39" s="3"/>
      <c r="B39" s="5" t="s">
        <v>15</v>
      </c>
      <c r="C39" s="148" t="s">
        <v>1051</v>
      </c>
      <c r="D39" s="143" t="s">
        <v>344</v>
      </c>
      <c r="E39" s="137" t="s">
        <v>68</v>
      </c>
    </row>
    <row r="40" spans="1:5">
      <c r="A40" s="3"/>
      <c r="B40" s="5" t="s">
        <v>51</v>
      </c>
      <c r="C40" s="148" t="s">
        <v>1052</v>
      </c>
      <c r="D40" s="139" t="s">
        <v>873</v>
      </c>
      <c r="E40" s="137" t="s">
        <v>68</v>
      </c>
    </row>
    <row r="41" spans="1:5">
      <c r="A41" s="3"/>
      <c r="B41" s="5" t="s">
        <v>25</v>
      </c>
      <c r="C41" s="148" t="s">
        <v>1053</v>
      </c>
      <c r="D41" s="143" t="s">
        <v>419</v>
      </c>
      <c r="E41" s="137" t="s">
        <v>68</v>
      </c>
    </row>
    <row r="42" spans="1:5">
      <c r="A42" s="3"/>
      <c r="B42" s="5" t="s">
        <v>944</v>
      </c>
      <c r="C42" s="148" t="s">
        <v>1054</v>
      </c>
      <c r="D42" s="143" t="s">
        <v>945</v>
      </c>
      <c r="E42" s="137" t="s">
        <v>68</v>
      </c>
    </row>
    <row r="43" spans="1:5">
      <c r="A43" s="3"/>
      <c r="B43" s="5" t="s">
        <v>415</v>
      </c>
      <c r="C43" s="148" t="s">
        <v>1055</v>
      </c>
      <c r="D43" s="139" t="s">
        <v>23</v>
      </c>
      <c r="E43" s="137" t="s">
        <v>68</v>
      </c>
    </row>
    <row r="44" spans="1:5">
      <c r="A44" s="3"/>
      <c r="B44" s="5" t="s">
        <v>437</v>
      </c>
      <c r="C44" s="148" t="s">
        <v>1056</v>
      </c>
      <c r="D44" s="139" t="s">
        <v>23</v>
      </c>
      <c r="E44" s="137" t="s">
        <v>68</v>
      </c>
    </row>
    <row r="45" spans="1:5">
      <c r="A45" s="3"/>
      <c r="B45" s="5" t="s">
        <v>16</v>
      </c>
      <c r="C45" s="148" t="s">
        <v>1057</v>
      </c>
      <c r="D45" s="139" t="s">
        <v>486</v>
      </c>
      <c r="E45" s="137" t="s">
        <v>68</v>
      </c>
    </row>
    <row r="46" spans="1:5">
      <c r="A46" s="3"/>
      <c r="B46" s="5" t="s">
        <v>61</v>
      </c>
      <c r="C46" s="148" t="s">
        <v>1058</v>
      </c>
      <c r="D46" s="143" t="s">
        <v>62</v>
      </c>
      <c r="E46" s="137" t="s">
        <v>68</v>
      </c>
    </row>
    <row r="47" spans="1:5">
      <c r="A47" s="82"/>
      <c r="B47" s="83" t="s">
        <v>234</v>
      </c>
      <c r="C47" s="150" t="s">
        <v>1059</v>
      </c>
      <c r="D47" s="145" t="s">
        <v>493</v>
      </c>
      <c r="E47" s="137" t="s">
        <v>68</v>
      </c>
    </row>
    <row r="48" spans="1:5">
      <c r="A48" s="3"/>
      <c r="B48" s="5" t="s">
        <v>134</v>
      </c>
      <c r="C48" s="148" t="s">
        <v>1026</v>
      </c>
      <c r="D48" s="139" t="str">
        <f>MID(LEFT(D47,FIND(" (",D47)-1),FIND("/",D47)+1,LEN(D47))</f>
        <v>24</v>
      </c>
      <c r="E48" s="137" t="s">
        <v>68</v>
      </c>
    </row>
    <row r="49" spans="1:5">
      <c r="A49" s="3"/>
      <c r="B49" s="5" t="s">
        <v>156</v>
      </c>
      <c r="C49" s="148" t="s">
        <v>1026</v>
      </c>
      <c r="D49" s="146" t="str">
        <f>MID(LEFT(D47,FIND("%",D47)-1),FIND("(",D47)+1,LEN(D47))</f>
        <v>0</v>
      </c>
      <c r="E49" s="137" t="s">
        <v>68</v>
      </c>
    </row>
    <row r="50" spans="1:5">
      <c r="A50" s="3"/>
      <c r="B50" s="5" t="s">
        <v>150</v>
      </c>
      <c r="C50" s="148" t="s">
        <v>1061</v>
      </c>
      <c r="D50" s="139">
        <v>24</v>
      </c>
      <c r="E50" s="137" t="s">
        <v>68</v>
      </c>
    </row>
    <row r="51" spans="1:5">
      <c r="A51" s="3"/>
      <c r="B51" s="5" t="s">
        <v>189</v>
      </c>
      <c r="C51" s="148" t="s">
        <v>1060</v>
      </c>
      <c r="D51" s="147" t="s">
        <v>901</v>
      </c>
      <c r="E51" s="137" t="s">
        <v>68</v>
      </c>
    </row>
    <row r="52" spans="1:5">
      <c r="A52" s="3"/>
      <c r="B52" s="5" t="s">
        <v>311</v>
      </c>
      <c r="C52" s="148" t="s">
        <v>1026</v>
      </c>
      <c r="D52" s="139" t="str">
        <f>LEFT(D51,FIND(" ", D51)-1)</f>
        <v>2.0</v>
      </c>
      <c r="E52" s="137" t="s">
        <v>68</v>
      </c>
    </row>
    <row r="53" spans="1:5">
      <c r="A53" s="3"/>
      <c r="B53" s="5" t="s">
        <v>312</v>
      </c>
      <c r="C53" s="148" t="s">
        <v>1026</v>
      </c>
      <c r="D53" s="139" t="str">
        <f>MID(LEFT(D51,FIND("–",D51)-1),FIND("(",D51)+1,LEN(D51))</f>
        <v>2.0</v>
      </c>
      <c r="E53" s="137" t="s">
        <v>68</v>
      </c>
    </row>
    <row r="54" spans="1:5">
      <c r="A54" s="3"/>
      <c r="B54" s="5" t="s">
        <v>313</v>
      </c>
      <c r="C54" s="148" t="s">
        <v>1026</v>
      </c>
      <c r="D54" s="139" t="str">
        <f>MID(LEFT(D51,FIND(")",D51)-1),FIND("–",D51)+1,LEN(D51))</f>
        <v>2.0</v>
      </c>
      <c r="E54" s="137" t="s">
        <v>68</v>
      </c>
    </row>
    <row r="55" spans="1:5">
      <c r="A55" s="3"/>
      <c r="B55" s="5" t="s">
        <v>151</v>
      </c>
      <c r="C55" s="148" t="s">
        <v>1061</v>
      </c>
      <c r="D55" s="139">
        <v>24</v>
      </c>
      <c r="E55" s="137" t="s">
        <v>68</v>
      </c>
    </row>
    <row r="56" spans="1:5">
      <c r="A56" s="3"/>
      <c r="B56" s="5" t="s">
        <v>188</v>
      </c>
      <c r="C56" s="148" t="s">
        <v>1060</v>
      </c>
      <c r="D56" s="147" t="s">
        <v>901</v>
      </c>
      <c r="E56" s="137" t="s">
        <v>68</v>
      </c>
    </row>
    <row r="57" spans="1:5">
      <c r="A57" s="3"/>
      <c r="B57" s="5" t="s">
        <v>314</v>
      </c>
      <c r="C57" s="148" t="s">
        <v>1026</v>
      </c>
      <c r="D57" s="139" t="str">
        <f>LEFT(D56,FIND(" ", D56)-1)</f>
        <v>2.0</v>
      </c>
      <c r="E57" s="137" t="s">
        <v>68</v>
      </c>
    </row>
    <row r="58" spans="1:5">
      <c r="A58" s="3"/>
      <c r="B58" s="5" t="s">
        <v>315</v>
      </c>
      <c r="C58" s="148" t="s">
        <v>1026</v>
      </c>
      <c r="D58" s="139" t="str">
        <f>MID(LEFT(D56,FIND("–",D56)-1),FIND("(",D56)+1,LEN(D56))</f>
        <v>2.0</v>
      </c>
      <c r="E58" s="137" t="s">
        <v>68</v>
      </c>
    </row>
    <row r="59" spans="1:5">
      <c r="A59" s="3"/>
      <c r="B59" s="5" t="s">
        <v>316</v>
      </c>
      <c r="C59" s="148" t="s">
        <v>1026</v>
      </c>
      <c r="D59" s="139" t="str">
        <f>MID(LEFT(D56,FIND(")",D56)-1),FIND("–",D56)+1,LEN(D56))</f>
        <v>2.0</v>
      </c>
      <c r="E59" s="137" t="s">
        <v>68</v>
      </c>
    </row>
    <row r="60" spans="1:5">
      <c r="A60" s="3"/>
      <c r="B60" s="5" t="s">
        <v>235</v>
      </c>
      <c r="C60" s="148" t="s">
        <v>1062</v>
      </c>
      <c r="D60" s="139" t="s">
        <v>22</v>
      </c>
      <c r="E60" s="137" t="s">
        <v>68</v>
      </c>
    </row>
    <row r="61" spans="1:5">
      <c r="A61" s="3"/>
      <c r="B61" s="5" t="s">
        <v>164</v>
      </c>
      <c r="C61" s="148" t="s">
        <v>1063</v>
      </c>
      <c r="D61" s="139" t="s">
        <v>22</v>
      </c>
      <c r="E61" s="137" t="s">
        <v>68</v>
      </c>
    </row>
    <row r="62" spans="1:5">
      <c r="A62" s="8" t="s">
        <v>405</v>
      </c>
      <c r="B62" s="5" t="s">
        <v>229</v>
      </c>
      <c r="C62" s="148" t="s">
        <v>1067</v>
      </c>
      <c r="D62" s="139" t="s">
        <v>26</v>
      </c>
      <c r="E62" s="137" t="s">
        <v>68</v>
      </c>
    </row>
    <row r="63" spans="1:5">
      <c r="A63" s="8"/>
      <c r="B63" s="5" t="s">
        <v>190</v>
      </c>
      <c r="C63" s="148" t="s">
        <v>1065</v>
      </c>
      <c r="D63" s="139" t="s">
        <v>22</v>
      </c>
      <c r="E63" s="137" t="s">
        <v>68</v>
      </c>
    </row>
    <row r="64" spans="1:5">
      <c r="A64" s="8"/>
      <c r="B64" s="5" t="s">
        <v>327</v>
      </c>
      <c r="C64" s="148" t="s">
        <v>1066</v>
      </c>
      <c r="D64" s="139" t="s">
        <v>22</v>
      </c>
      <c r="E64" s="137" t="s">
        <v>68</v>
      </c>
    </row>
    <row r="65" spans="1:5">
      <c r="A65" s="8"/>
      <c r="B65" s="5" t="s">
        <v>191</v>
      </c>
      <c r="C65" s="148" t="s">
        <v>1061</v>
      </c>
      <c r="D65" s="139" t="s">
        <v>22</v>
      </c>
      <c r="E65" s="137" t="s">
        <v>68</v>
      </c>
    </row>
    <row r="66" spans="1:5">
      <c r="A66" s="8"/>
      <c r="B66" s="5" t="s">
        <v>194</v>
      </c>
      <c r="C66" s="148" t="s">
        <v>1060</v>
      </c>
      <c r="D66" s="139" t="s">
        <v>22</v>
      </c>
      <c r="E66" s="137" t="s">
        <v>68</v>
      </c>
    </row>
    <row r="67" spans="1:5">
      <c r="A67" s="8"/>
      <c r="B67" s="5" t="s">
        <v>322</v>
      </c>
      <c r="C67" s="148" t="s">
        <v>1026</v>
      </c>
      <c r="D67" s="139" t="s">
        <v>22</v>
      </c>
      <c r="E67" s="137" t="s">
        <v>68</v>
      </c>
    </row>
    <row r="68" spans="1:5">
      <c r="A68" s="8"/>
      <c r="B68" s="5" t="s">
        <v>323</v>
      </c>
      <c r="C68" s="148" t="s">
        <v>1026</v>
      </c>
      <c r="D68" s="139" t="s">
        <v>22</v>
      </c>
      <c r="E68" s="137" t="s">
        <v>68</v>
      </c>
    </row>
    <row r="69" spans="1:5">
      <c r="A69" s="8"/>
      <c r="B69" s="5" t="s">
        <v>324</v>
      </c>
      <c r="C69" s="148" t="s">
        <v>1026</v>
      </c>
      <c r="D69" s="139" t="s">
        <v>22</v>
      </c>
      <c r="E69" s="137" t="s">
        <v>68</v>
      </c>
    </row>
    <row r="70" spans="1:5">
      <c r="A70" s="8"/>
      <c r="B70" s="5" t="s">
        <v>325</v>
      </c>
      <c r="C70" s="148" t="s">
        <v>1059</v>
      </c>
      <c r="D70" s="139" t="s">
        <v>22</v>
      </c>
      <c r="E70" s="137" t="s">
        <v>68</v>
      </c>
    </row>
    <row r="71" spans="1:5">
      <c r="A71" s="8"/>
      <c r="B71" s="5" t="s">
        <v>326</v>
      </c>
      <c r="C71" s="148" t="s">
        <v>1026</v>
      </c>
      <c r="D71" s="139" t="s">
        <v>22</v>
      </c>
      <c r="E71" s="137" t="s">
        <v>68</v>
      </c>
    </row>
    <row r="72" spans="1:5">
      <c r="A72" s="8"/>
      <c r="B72" s="5" t="s">
        <v>192</v>
      </c>
      <c r="C72" s="148" t="s">
        <v>1065</v>
      </c>
      <c r="D72" s="139" t="s">
        <v>22</v>
      </c>
      <c r="E72" s="137" t="s">
        <v>68</v>
      </c>
    </row>
    <row r="73" spans="1:5">
      <c r="A73" s="8"/>
      <c r="B73" s="5" t="s">
        <v>328</v>
      </c>
      <c r="C73" s="148" t="s">
        <v>1066</v>
      </c>
      <c r="D73" s="139" t="s">
        <v>22</v>
      </c>
      <c r="E73" s="137" t="s">
        <v>68</v>
      </c>
    </row>
    <row r="74" spans="1:5">
      <c r="A74" s="8"/>
      <c r="B74" s="5" t="s">
        <v>193</v>
      </c>
      <c r="C74" s="148" t="s">
        <v>1061</v>
      </c>
      <c r="D74" s="139" t="s">
        <v>22</v>
      </c>
      <c r="E74" s="137" t="s">
        <v>68</v>
      </c>
    </row>
    <row r="75" spans="1:5">
      <c r="A75" s="8"/>
      <c r="B75" s="5" t="s">
        <v>195</v>
      </c>
      <c r="C75" s="148" t="s">
        <v>1060</v>
      </c>
      <c r="D75" s="139" t="s">
        <v>22</v>
      </c>
      <c r="E75" s="137" t="s">
        <v>68</v>
      </c>
    </row>
    <row r="76" spans="1:5">
      <c r="A76" s="8"/>
      <c r="B76" s="5" t="s">
        <v>318</v>
      </c>
      <c r="C76" s="148" t="s">
        <v>1026</v>
      </c>
      <c r="D76" s="139" t="s">
        <v>22</v>
      </c>
      <c r="E76" s="137" t="s">
        <v>68</v>
      </c>
    </row>
    <row r="77" spans="1:5">
      <c r="A77" s="8"/>
      <c r="B77" s="5" t="s">
        <v>319</v>
      </c>
      <c r="C77" s="148" t="s">
        <v>1026</v>
      </c>
      <c r="D77" s="139" t="s">
        <v>22</v>
      </c>
      <c r="E77" s="137" t="s">
        <v>68</v>
      </c>
    </row>
    <row r="78" spans="1:5">
      <c r="A78" s="8"/>
      <c r="B78" s="5" t="s">
        <v>320</v>
      </c>
      <c r="C78" s="148" t="s">
        <v>1026</v>
      </c>
      <c r="D78" s="139" t="s">
        <v>22</v>
      </c>
      <c r="E78" s="137" t="s">
        <v>68</v>
      </c>
    </row>
    <row r="79" spans="1:5">
      <c r="A79" s="8"/>
      <c r="B79" s="5" t="s">
        <v>317</v>
      </c>
      <c r="C79" s="148" t="s">
        <v>1059</v>
      </c>
      <c r="D79" s="139" t="s">
        <v>22</v>
      </c>
      <c r="E79" s="137" t="s">
        <v>68</v>
      </c>
    </row>
    <row r="80" spans="1:5">
      <c r="A80" s="8"/>
      <c r="B80" s="5" t="s">
        <v>321</v>
      </c>
      <c r="C80" s="148" t="s">
        <v>1026</v>
      </c>
      <c r="D80" s="139" t="s">
        <v>22</v>
      </c>
      <c r="E80" s="137" t="s">
        <v>68</v>
      </c>
    </row>
    <row r="81" spans="1:5">
      <c r="A81" s="8"/>
      <c r="B81" s="5" t="s">
        <v>232</v>
      </c>
      <c r="C81" s="148" t="s">
        <v>1064</v>
      </c>
      <c r="D81" s="139" t="s">
        <v>22</v>
      </c>
      <c r="E81" s="137" t="s">
        <v>68</v>
      </c>
    </row>
    <row r="82" spans="1:5">
      <c r="A82" s="9" t="s">
        <v>406</v>
      </c>
      <c r="B82" s="5" t="s">
        <v>153</v>
      </c>
      <c r="C82" s="148" t="s">
        <v>1068</v>
      </c>
      <c r="D82" s="139" t="s">
        <v>908</v>
      </c>
      <c r="E82" s="137" t="s">
        <v>68</v>
      </c>
    </row>
    <row r="83" spans="1:5">
      <c r="A83" s="9"/>
      <c r="B83" s="5" t="s">
        <v>331</v>
      </c>
      <c r="C83" s="148" t="s">
        <v>1069</v>
      </c>
      <c r="D83" s="139" t="s">
        <v>22</v>
      </c>
      <c r="E83" s="137" t="s">
        <v>68</v>
      </c>
    </row>
    <row r="84" spans="1:5">
      <c r="A84" s="9"/>
      <c r="B84" s="5" t="s">
        <v>67</v>
      </c>
      <c r="C84" s="148" t="s">
        <v>1070</v>
      </c>
      <c r="D84" s="139" t="s">
        <v>911</v>
      </c>
      <c r="E84" s="137" t="s">
        <v>68</v>
      </c>
    </row>
    <row r="85" spans="1:5">
      <c r="A85" s="6"/>
      <c r="B85" s="6"/>
      <c r="C85" s="139"/>
      <c r="D85" s="139" t="s">
        <v>68</v>
      </c>
      <c r="E85" s="137" t="s">
        <v>68</v>
      </c>
    </row>
    <row r="86" spans="1:5">
      <c r="A86" s="6"/>
      <c r="B86" s="6"/>
      <c r="C86" s="139"/>
      <c r="D86" s="139"/>
    </row>
    <row r="87" spans="1:5">
      <c r="A87" s="6"/>
      <c r="B87" s="6"/>
      <c r="C87" s="139"/>
      <c r="D87" s="139"/>
    </row>
    <row r="88" spans="1:5">
      <c r="A88" s="6"/>
      <c r="B88" s="6"/>
      <c r="C88" s="139"/>
      <c r="D88" s="139"/>
    </row>
    <row r="89" spans="1:5">
      <c r="A89" s="6"/>
      <c r="B89" s="6"/>
      <c r="C89" s="139"/>
      <c r="D89" s="139"/>
    </row>
    <row r="90" spans="1:5">
      <c r="A90" s="6"/>
      <c r="B90" s="6"/>
      <c r="C90" s="139"/>
      <c r="D90" s="139"/>
    </row>
    <row r="91" spans="1:5">
      <c r="A91" s="6"/>
      <c r="B91" s="6"/>
      <c r="C91" s="139"/>
      <c r="D91" s="139"/>
    </row>
    <row r="92" spans="1:5">
      <c r="A92" s="6"/>
      <c r="B92" s="6"/>
      <c r="C92" s="139"/>
      <c r="D92" s="139"/>
    </row>
    <row r="93" spans="1:5">
      <c r="A93" s="6"/>
      <c r="B93" s="6"/>
      <c r="C93" s="139"/>
      <c r="D93" s="139"/>
    </row>
    <row r="94" spans="1:5">
      <c r="A94" s="6"/>
      <c r="B94" s="6"/>
      <c r="C94" s="139"/>
      <c r="D94" s="139"/>
    </row>
    <row r="95" spans="1:5">
      <c r="A95" s="6"/>
      <c r="B95" s="6"/>
      <c r="C95" s="139"/>
      <c r="D95" s="139"/>
    </row>
    <row r="96" spans="1:5">
      <c r="A96" s="6"/>
      <c r="B96" s="6"/>
      <c r="C96" s="139"/>
      <c r="D96" s="139"/>
    </row>
    <row r="97" spans="1:4">
      <c r="A97" s="6"/>
      <c r="B97" s="6"/>
      <c r="C97" s="139"/>
      <c r="D97" s="139"/>
    </row>
    <row r="98" spans="1:4">
      <c r="A98" s="6"/>
      <c r="B98" s="6"/>
      <c r="C98" s="139"/>
      <c r="D98" s="139"/>
    </row>
    <row r="99" spans="1:4">
      <c r="A99" s="6"/>
      <c r="B99" s="6"/>
      <c r="C99" s="139"/>
      <c r="D99" s="139"/>
    </row>
    <row r="100" spans="1:4">
      <c r="A100" s="6"/>
      <c r="B100" s="6"/>
      <c r="C100" s="139"/>
      <c r="D100" s="139"/>
    </row>
    <row r="101" spans="1:4">
      <c r="A101" s="6"/>
      <c r="B101" s="6"/>
      <c r="C101" s="139"/>
      <c r="D101" s="139"/>
    </row>
    <row r="102" spans="1:4">
      <c r="A102" s="6"/>
      <c r="B102" s="6"/>
      <c r="C102" s="139"/>
      <c r="D102" s="139"/>
    </row>
    <row r="103" spans="1:4">
      <c r="A103" s="6"/>
      <c r="B103" s="6"/>
      <c r="C103" s="139"/>
      <c r="D103" s="139"/>
    </row>
    <row r="104" spans="1:4">
      <c r="A104" s="6"/>
      <c r="B104" s="6"/>
      <c r="C104" s="139"/>
      <c r="D104" s="139"/>
    </row>
    <row r="105" spans="1:4">
      <c r="A105" s="6"/>
      <c r="B105" s="6"/>
      <c r="C105" s="139"/>
      <c r="D105" s="139"/>
    </row>
    <row r="106" spans="1:4">
      <c r="A106" s="6"/>
      <c r="B106" s="6"/>
      <c r="C106" s="139"/>
      <c r="D106" s="139"/>
    </row>
    <row r="107" spans="1:4">
      <c r="A107" s="6"/>
      <c r="B107" s="6"/>
      <c r="C107" s="139"/>
      <c r="D107" s="139"/>
    </row>
    <row r="108" spans="1:4">
      <c r="A108" s="6"/>
      <c r="B108" s="6"/>
      <c r="C108" s="139"/>
      <c r="D108" s="139"/>
    </row>
    <row r="109" spans="1:4">
      <c r="A109" s="6"/>
      <c r="B109" s="6"/>
      <c r="C109" s="139"/>
      <c r="D109" s="139"/>
    </row>
    <row r="110" spans="1:4">
      <c r="A110" s="6"/>
      <c r="B110" s="6"/>
      <c r="C110" s="139"/>
      <c r="D110" s="139"/>
    </row>
    <row r="111" spans="1:4">
      <c r="A111" s="6"/>
      <c r="B111" s="6"/>
      <c r="C111" s="139"/>
      <c r="D111" s="139"/>
    </row>
    <row r="112" spans="1:4">
      <c r="A112" s="6"/>
      <c r="B112" s="6"/>
      <c r="C112" s="139"/>
      <c r="D112" s="139"/>
    </row>
    <row r="113" spans="1:4">
      <c r="A113" s="6"/>
      <c r="B113" s="6"/>
      <c r="C113" s="139"/>
      <c r="D113" s="139"/>
    </row>
    <row r="114" spans="1:4">
      <c r="A114" s="6"/>
      <c r="B114" s="6"/>
      <c r="C114" s="139"/>
      <c r="D114" s="139"/>
    </row>
    <row r="115" spans="1:4">
      <c r="A115" s="6"/>
      <c r="B115" s="6"/>
      <c r="C115" s="139"/>
      <c r="D115" s="139"/>
    </row>
    <row r="116" spans="1:4">
      <c r="A116" s="6"/>
      <c r="B116" s="6"/>
      <c r="C116" s="139"/>
      <c r="D116" s="139"/>
    </row>
    <row r="117" spans="1:4">
      <c r="A117" s="6"/>
      <c r="B117" s="6"/>
      <c r="C117" s="139"/>
      <c r="D117" s="139"/>
    </row>
    <row r="118" spans="1:4">
      <c r="A118" s="6"/>
      <c r="B118" s="6"/>
      <c r="C118" s="139"/>
      <c r="D118" s="139"/>
    </row>
    <row r="119" spans="1:4">
      <c r="A119" s="6"/>
      <c r="B119" s="6"/>
      <c r="C119" s="139"/>
      <c r="D119" s="139"/>
    </row>
    <row r="120" spans="1:4">
      <c r="A120" s="6"/>
      <c r="B120" s="6"/>
      <c r="C120" s="139"/>
      <c r="D120" s="139"/>
    </row>
    <row r="121" spans="1:4">
      <c r="A121" s="6"/>
      <c r="B121" s="6"/>
      <c r="C121" s="139"/>
      <c r="D121" s="139"/>
    </row>
    <row r="122" spans="1:4">
      <c r="A122" s="6"/>
      <c r="B122" s="6"/>
      <c r="C122" s="139"/>
      <c r="D122" s="139"/>
    </row>
    <row r="123" spans="1:4">
      <c r="A123" s="6"/>
      <c r="B123" s="6"/>
      <c r="C123" s="139"/>
      <c r="D123" s="139"/>
    </row>
    <row r="124" spans="1:4">
      <c r="A124" s="6"/>
      <c r="B124" s="6"/>
      <c r="C124" s="139"/>
      <c r="D124" s="139"/>
    </row>
    <row r="125" spans="1:4">
      <c r="A125" s="6"/>
      <c r="B125" s="6"/>
      <c r="C125" s="139"/>
      <c r="D125" s="139"/>
    </row>
    <row r="126" spans="1:4">
      <c r="A126" s="6"/>
      <c r="B126" s="6"/>
      <c r="C126" s="139"/>
      <c r="D126" s="139"/>
    </row>
    <row r="127" spans="1:4">
      <c r="A127" s="6"/>
      <c r="B127" s="6"/>
      <c r="C127" s="139"/>
      <c r="D127" s="139"/>
    </row>
    <row r="128" spans="1:4">
      <c r="A128" s="6"/>
      <c r="B128" s="6"/>
      <c r="C128" s="139"/>
      <c r="D128" s="139"/>
    </row>
    <row r="129" spans="1:4">
      <c r="A129" s="6"/>
      <c r="B129" s="6"/>
      <c r="C129" s="139"/>
      <c r="D129" s="139"/>
    </row>
    <row r="130" spans="1:4">
      <c r="A130" s="6"/>
      <c r="B130" s="6"/>
      <c r="C130" s="139"/>
      <c r="D130" s="139"/>
    </row>
    <row r="131" spans="1:4">
      <c r="A131" s="6"/>
      <c r="B131" s="6"/>
      <c r="C131" s="139"/>
      <c r="D131" s="139"/>
    </row>
    <row r="132" spans="1:4">
      <c r="A132" s="6"/>
      <c r="B132" s="6"/>
      <c r="C132" s="139"/>
      <c r="D132" s="139"/>
    </row>
    <row r="133" spans="1:4">
      <c r="A133" s="6"/>
      <c r="B133" s="6"/>
      <c r="C133" s="139"/>
      <c r="D133" s="139"/>
    </row>
    <row r="134" spans="1:4">
      <c r="A134" s="6"/>
      <c r="B134" s="6"/>
      <c r="C134" s="139"/>
      <c r="D134" s="139"/>
    </row>
    <row r="135" spans="1:4">
      <c r="A135" s="6"/>
      <c r="B135" s="6"/>
      <c r="C135" s="139"/>
      <c r="D135" s="139"/>
    </row>
    <row r="136" spans="1:4">
      <c r="A136" s="6"/>
      <c r="B136" s="6"/>
      <c r="C136" s="139"/>
      <c r="D136" s="139"/>
    </row>
    <row r="137" spans="1:4">
      <c r="A137" s="6"/>
      <c r="B137" s="6"/>
      <c r="C137" s="139"/>
      <c r="D137" s="139"/>
    </row>
    <row r="138" spans="1:4">
      <c r="A138" s="6"/>
      <c r="B138" s="6"/>
      <c r="C138" s="139"/>
      <c r="D138" s="139"/>
    </row>
    <row r="139" spans="1:4">
      <c r="A139" s="6"/>
      <c r="B139" s="6"/>
      <c r="C139" s="139"/>
      <c r="D139" s="139"/>
    </row>
    <row r="140" spans="1:4">
      <c r="A140" s="6"/>
      <c r="B140" s="6"/>
      <c r="C140" s="139"/>
      <c r="D140" s="139"/>
    </row>
    <row r="141" spans="1:4">
      <c r="A141" s="6"/>
      <c r="B141" s="6"/>
      <c r="C141" s="139"/>
      <c r="D141" s="139"/>
    </row>
    <row r="142" spans="1:4">
      <c r="A142" s="6"/>
      <c r="B142" s="6"/>
      <c r="C142" s="139"/>
      <c r="D142" s="139"/>
    </row>
    <row r="143" spans="1:4">
      <c r="A143" s="6"/>
      <c r="B143" s="6"/>
      <c r="C143" s="139"/>
      <c r="D143" s="139"/>
    </row>
    <row r="144" spans="1:4">
      <c r="A144" s="6"/>
      <c r="B144" s="6"/>
      <c r="C144" s="139"/>
      <c r="D144" s="139"/>
    </row>
    <row r="145" spans="1:4">
      <c r="A145" s="6"/>
      <c r="B145" s="6"/>
      <c r="C145" s="139"/>
      <c r="D145" s="139"/>
    </row>
    <row r="146" spans="1:4">
      <c r="A146" s="6"/>
      <c r="B146" s="6"/>
      <c r="C146" s="139"/>
      <c r="D146" s="139"/>
    </row>
    <row r="147" spans="1:4">
      <c r="A147" s="6"/>
      <c r="B147" s="6"/>
      <c r="C147" s="139"/>
      <c r="D147" s="139"/>
    </row>
    <row r="148" spans="1:4">
      <c r="A148" s="6"/>
      <c r="B148" s="6"/>
      <c r="C148" s="139"/>
      <c r="D148" s="139"/>
    </row>
    <row r="149" spans="1:4">
      <c r="A149" s="6"/>
      <c r="B149" s="6"/>
      <c r="C149" s="139"/>
      <c r="D149" s="139"/>
    </row>
    <row r="150" spans="1:4">
      <c r="A150" s="6"/>
      <c r="B150" s="6"/>
      <c r="C150" s="139"/>
      <c r="D150" s="139"/>
    </row>
    <row r="151" spans="1:4">
      <c r="A151" s="6"/>
      <c r="B151" s="6"/>
      <c r="C151" s="139"/>
      <c r="D151" s="139"/>
    </row>
    <row r="152" spans="1:4">
      <c r="A152" s="6"/>
      <c r="B152" s="6"/>
      <c r="C152" s="139"/>
      <c r="D152" s="139"/>
    </row>
    <row r="153" spans="1:4">
      <c r="A153" s="6"/>
      <c r="B153" s="6"/>
      <c r="C153" s="139"/>
      <c r="D153" s="139"/>
    </row>
    <row r="154" spans="1:4">
      <c r="A154" s="6"/>
      <c r="B154" s="6"/>
      <c r="C154" s="139"/>
      <c r="D154" s="139"/>
    </row>
    <row r="155" spans="1:4">
      <c r="A155" s="6"/>
      <c r="B155" s="6"/>
      <c r="C155" s="139"/>
      <c r="D155" s="139"/>
    </row>
    <row r="156" spans="1:4">
      <c r="A156" s="6"/>
      <c r="B156" s="6"/>
      <c r="C156" s="139"/>
      <c r="D156" s="139"/>
    </row>
    <row r="157" spans="1:4">
      <c r="A157" s="6"/>
      <c r="B157" s="6"/>
      <c r="C157" s="139"/>
      <c r="D157" s="139"/>
    </row>
    <row r="158" spans="1:4">
      <c r="A158" s="6"/>
      <c r="B158" s="6"/>
      <c r="C158" s="139"/>
      <c r="D158" s="139"/>
    </row>
    <row r="159" spans="1:4">
      <c r="A159" s="6"/>
      <c r="B159" s="6"/>
      <c r="C159" s="139"/>
      <c r="D159" s="139"/>
    </row>
    <row r="160" spans="1:4">
      <c r="A160" s="6"/>
      <c r="B160" s="6"/>
      <c r="C160" s="139"/>
      <c r="D160" s="139"/>
    </row>
    <row r="161" spans="1:4">
      <c r="A161" s="6"/>
      <c r="B161" s="6"/>
      <c r="C161" s="139"/>
      <c r="D161" s="139"/>
    </row>
    <row r="162" spans="1:4">
      <c r="A162" s="6"/>
      <c r="B162" s="6"/>
      <c r="C162" s="139"/>
      <c r="D162" s="139"/>
    </row>
    <row r="163" spans="1:4">
      <c r="A163" s="6"/>
      <c r="B163" s="6"/>
      <c r="C163" s="139"/>
      <c r="D163" s="139"/>
    </row>
    <row r="164" spans="1:4">
      <c r="A164" s="6"/>
      <c r="B164" s="6"/>
      <c r="C164" s="139"/>
      <c r="D164" s="139"/>
    </row>
    <row r="165" spans="1:4">
      <c r="A165" s="6"/>
      <c r="B165" s="6"/>
      <c r="C165" s="139"/>
      <c r="D165" s="139"/>
    </row>
    <row r="166" spans="1:4">
      <c r="A166" s="6"/>
      <c r="B166" s="6"/>
      <c r="C166" s="139"/>
      <c r="D166" s="139"/>
    </row>
    <row r="167" spans="1:4">
      <c r="A167" s="6"/>
      <c r="B167" s="6"/>
      <c r="C167" s="139"/>
      <c r="D167" s="139"/>
    </row>
    <row r="168" spans="1:4">
      <c r="A168" s="6"/>
      <c r="B168" s="6"/>
      <c r="C168" s="139"/>
      <c r="D168" s="139"/>
    </row>
    <row r="169" spans="1:4">
      <c r="A169" s="6"/>
      <c r="B169" s="6"/>
      <c r="C169" s="139"/>
      <c r="D169" s="139"/>
    </row>
    <row r="170" spans="1:4">
      <c r="A170" s="6"/>
      <c r="B170" s="6"/>
      <c r="C170" s="139"/>
      <c r="D170" s="139"/>
    </row>
    <row r="171" spans="1:4">
      <c r="A171" s="6"/>
      <c r="B171" s="6"/>
      <c r="C171" s="139"/>
      <c r="D171" s="139"/>
    </row>
    <row r="172" spans="1:4">
      <c r="A172" s="6"/>
      <c r="B172" s="6"/>
      <c r="C172" s="139"/>
      <c r="D172" s="139"/>
    </row>
    <row r="173" spans="1:4">
      <c r="A173" s="6"/>
      <c r="B173" s="6"/>
      <c r="C173" s="139"/>
      <c r="D173" s="139"/>
    </row>
    <row r="174" spans="1:4">
      <c r="A174" s="6"/>
      <c r="B174" s="6"/>
      <c r="C174" s="139"/>
      <c r="D174" s="139"/>
    </row>
    <row r="175" spans="1:4">
      <c r="A175" s="6"/>
      <c r="B175" s="6"/>
      <c r="C175" s="139"/>
      <c r="D175" s="139"/>
    </row>
    <row r="176" spans="1:4">
      <c r="A176" s="6"/>
      <c r="B176" s="6"/>
      <c r="C176" s="139"/>
      <c r="D176" s="139"/>
    </row>
    <row r="177" spans="1:4">
      <c r="A177" s="6"/>
      <c r="B177" s="6"/>
      <c r="C177" s="139"/>
      <c r="D177" s="139"/>
    </row>
    <row r="178" spans="1:4">
      <c r="A178" s="6"/>
      <c r="B178" s="6"/>
      <c r="C178" s="139"/>
      <c r="D178" s="139"/>
    </row>
    <row r="179" spans="1:4">
      <c r="A179" s="6"/>
      <c r="B179" s="6"/>
      <c r="C179" s="139"/>
      <c r="D179" s="139"/>
    </row>
    <row r="180" spans="1:4">
      <c r="A180" s="6"/>
      <c r="B180" s="6"/>
      <c r="C180" s="139"/>
      <c r="D180" s="139"/>
    </row>
    <row r="181" spans="1:4">
      <c r="A181" s="6"/>
      <c r="B181" s="6"/>
      <c r="C181" s="139"/>
      <c r="D181" s="139"/>
    </row>
    <row r="182" spans="1:4">
      <c r="A182" s="6"/>
      <c r="B182" s="6"/>
      <c r="C182" s="139"/>
      <c r="D182" s="139"/>
    </row>
    <row r="183" spans="1:4">
      <c r="A183" s="6"/>
      <c r="B183" s="6"/>
      <c r="C183" s="139"/>
      <c r="D183" s="139"/>
    </row>
    <row r="184" spans="1:4">
      <c r="A184" s="6"/>
      <c r="B184" s="6"/>
      <c r="C184" s="139"/>
      <c r="D184" s="139"/>
    </row>
    <row r="185" spans="1:4">
      <c r="A185" s="6"/>
      <c r="B185" s="6"/>
      <c r="C185" s="139"/>
      <c r="D185" s="139"/>
    </row>
    <row r="186" spans="1:4">
      <c r="A186" s="6"/>
      <c r="B186" s="6"/>
      <c r="C186" s="139"/>
      <c r="D186" s="139"/>
    </row>
    <row r="187" spans="1:4">
      <c r="A187" s="6"/>
      <c r="B187" s="6"/>
      <c r="C187" s="139"/>
      <c r="D187" s="139"/>
    </row>
    <row r="188" spans="1:4">
      <c r="A188" s="6"/>
      <c r="B188" s="6"/>
      <c r="C188" s="139"/>
      <c r="D188" s="139"/>
    </row>
    <row r="189" spans="1:4">
      <c r="A189" s="6"/>
      <c r="B189" s="6"/>
      <c r="C189" s="139"/>
      <c r="D189" s="139"/>
    </row>
    <row r="190" spans="1:4">
      <c r="A190" s="6"/>
      <c r="B190" s="6"/>
      <c r="C190" s="139"/>
      <c r="D190" s="139"/>
    </row>
    <row r="191" spans="1:4">
      <c r="A191" s="6"/>
      <c r="B191" s="6"/>
      <c r="C191" s="139"/>
      <c r="D191" s="139"/>
    </row>
    <row r="192" spans="1:4">
      <c r="A192" s="6"/>
      <c r="B192" s="6"/>
      <c r="C192" s="139"/>
      <c r="D192" s="139"/>
    </row>
    <row r="193" spans="1:4">
      <c r="A193" s="6"/>
      <c r="B193" s="6"/>
      <c r="C193" s="139"/>
      <c r="D193" s="139"/>
    </row>
    <row r="194" spans="1:4">
      <c r="A194" s="6"/>
      <c r="B194" s="6"/>
      <c r="C194" s="139"/>
      <c r="D194" s="139"/>
    </row>
    <row r="195" spans="1:4">
      <c r="A195" s="6"/>
      <c r="B195" s="6"/>
      <c r="C195" s="139"/>
      <c r="D195" s="139"/>
    </row>
    <row r="196" spans="1:4">
      <c r="A196" s="6"/>
      <c r="B196" s="6"/>
      <c r="C196" s="139"/>
      <c r="D196" s="139"/>
    </row>
    <row r="197" spans="1:4">
      <c r="A197" s="6"/>
      <c r="B197" s="6"/>
      <c r="C197" s="139"/>
      <c r="D197" s="139"/>
    </row>
    <row r="198" spans="1:4">
      <c r="A198" s="6"/>
      <c r="B198" s="6"/>
      <c r="C198" s="139"/>
      <c r="D198" s="139"/>
    </row>
    <row r="199" spans="1:4">
      <c r="A199" s="6"/>
      <c r="B199" s="6"/>
      <c r="C199" s="139"/>
      <c r="D199" s="139"/>
    </row>
    <row r="200" spans="1:4">
      <c r="A200" s="6"/>
      <c r="B200" s="6"/>
      <c r="C200" s="139"/>
      <c r="D200" s="139"/>
    </row>
    <row r="201" spans="1:4">
      <c r="A201" s="6"/>
      <c r="B201" s="6"/>
      <c r="C201" s="139"/>
      <c r="D201" s="139"/>
    </row>
    <row r="202" spans="1:4">
      <c r="A202" s="6"/>
      <c r="B202" s="6"/>
      <c r="C202" s="139"/>
      <c r="D202" s="139"/>
    </row>
    <row r="203" spans="1:4">
      <c r="A203" s="6"/>
      <c r="B203" s="6"/>
      <c r="C203" s="139"/>
      <c r="D203" s="139"/>
    </row>
    <row r="204" spans="1:4">
      <c r="A204" s="6"/>
      <c r="B204" s="6"/>
      <c r="C204" s="139"/>
      <c r="D204" s="139"/>
    </row>
    <row r="205" spans="1:4">
      <c r="A205" s="6"/>
      <c r="B205" s="6"/>
      <c r="C205" s="139"/>
      <c r="D205" s="139"/>
    </row>
    <row r="206" spans="1:4">
      <c r="A206" s="6"/>
      <c r="B206" s="6"/>
      <c r="C206" s="139"/>
      <c r="D206" s="139"/>
    </row>
    <row r="207" spans="1:4">
      <c r="A207" s="6"/>
      <c r="B207" s="6"/>
      <c r="C207" s="139"/>
      <c r="D207" s="139"/>
    </row>
    <row r="208" spans="1:4">
      <c r="A208" s="6"/>
      <c r="B208" s="6"/>
      <c r="C208" s="139"/>
      <c r="D208" s="139"/>
    </row>
    <row r="209" spans="1:4">
      <c r="A209" s="6"/>
      <c r="B209" s="6"/>
      <c r="C209" s="139"/>
      <c r="D209" s="139"/>
    </row>
    <row r="210" spans="1:4">
      <c r="A210" s="6"/>
      <c r="B210" s="6"/>
      <c r="C210" s="139"/>
      <c r="D210" s="139"/>
    </row>
    <row r="211" spans="1:4">
      <c r="A211" s="6"/>
      <c r="B211" s="6"/>
      <c r="C211" s="139"/>
      <c r="D211" s="139"/>
    </row>
    <row r="212" spans="1:4">
      <c r="A212" s="6"/>
      <c r="B212" s="6"/>
      <c r="C212" s="139"/>
      <c r="D212" s="139"/>
    </row>
    <row r="213" spans="1:4">
      <c r="A213" s="6"/>
      <c r="B213" s="6"/>
      <c r="C213" s="139"/>
      <c r="D213" s="139"/>
    </row>
    <row r="214" spans="1:4">
      <c r="A214" s="6"/>
      <c r="B214" s="6"/>
      <c r="C214" s="139"/>
      <c r="D214" s="139"/>
    </row>
    <row r="215" spans="1:4">
      <c r="A215" s="6"/>
      <c r="B215" s="6"/>
      <c r="C215" s="139"/>
      <c r="D215" s="139"/>
    </row>
    <row r="216" spans="1:4">
      <c r="A216" s="6"/>
      <c r="B216" s="6"/>
      <c r="C216" s="139"/>
      <c r="D216" s="139"/>
    </row>
    <row r="217" spans="1:4">
      <c r="A217" s="6"/>
      <c r="B217" s="6"/>
      <c r="C217" s="139"/>
      <c r="D217" s="139"/>
    </row>
    <row r="218" spans="1:4">
      <c r="A218" s="6"/>
      <c r="B218" s="6"/>
      <c r="C218" s="139"/>
      <c r="D218" s="139"/>
    </row>
    <row r="219" spans="1:4">
      <c r="A219" s="6"/>
      <c r="B219" s="6"/>
      <c r="C219" s="139"/>
      <c r="D219" s="139"/>
    </row>
    <row r="220" spans="1:4">
      <c r="A220" s="6"/>
      <c r="B220" s="6"/>
      <c r="C220" s="139"/>
      <c r="D220" s="139"/>
    </row>
    <row r="221" spans="1:4">
      <c r="A221" s="6"/>
      <c r="B221" s="6"/>
      <c r="C221" s="139"/>
      <c r="D221" s="139"/>
    </row>
    <row r="222" spans="1:4">
      <c r="A222" s="6"/>
      <c r="B222" s="6"/>
      <c r="C222" s="139"/>
      <c r="D222" s="139"/>
    </row>
    <row r="223" spans="1:4">
      <c r="A223" s="6"/>
      <c r="B223" s="6"/>
      <c r="C223" s="139"/>
      <c r="D223" s="139"/>
    </row>
    <row r="224" spans="1:4">
      <c r="A224" s="6"/>
      <c r="B224" s="6"/>
      <c r="C224" s="139"/>
      <c r="D224" s="139"/>
    </row>
    <row r="225" spans="1:4">
      <c r="A225" s="6"/>
      <c r="B225" s="6"/>
      <c r="C225" s="139"/>
      <c r="D225" s="139"/>
    </row>
    <row r="226" spans="1:4">
      <c r="A226" s="6"/>
      <c r="B226" s="6"/>
      <c r="C226" s="139"/>
      <c r="D226" s="139"/>
    </row>
    <row r="227" spans="1:4">
      <c r="A227" s="6"/>
      <c r="B227" s="6"/>
      <c r="C227" s="139"/>
      <c r="D227" s="139"/>
    </row>
    <row r="228" spans="1:4">
      <c r="A228" s="6"/>
      <c r="B228" s="6"/>
      <c r="C228" s="139"/>
      <c r="D228" s="139"/>
    </row>
    <row r="229" spans="1:4">
      <c r="A229" s="6"/>
      <c r="B229" s="6"/>
      <c r="C229" s="139"/>
      <c r="D229" s="139"/>
    </row>
    <row r="230" spans="1:4">
      <c r="A230" s="6"/>
      <c r="B230" s="6"/>
      <c r="C230" s="139"/>
      <c r="D230" s="139"/>
    </row>
    <row r="231" spans="1:4">
      <c r="A231" s="6"/>
      <c r="B231" s="6"/>
      <c r="C231" s="139"/>
      <c r="D231" s="139"/>
    </row>
    <row r="232" spans="1:4">
      <c r="A232" s="6"/>
      <c r="B232" s="6"/>
      <c r="C232" s="139"/>
      <c r="D232" s="139"/>
    </row>
    <row r="233" spans="1:4">
      <c r="A233" s="6"/>
      <c r="B233" s="6"/>
      <c r="C233" s="139"/>
      <c r="D233" s="139"/>
    </row>
    <row r="234" spans="1:4">
      <c r="A234" s="6"/>
      <c r="B234" s="6"/>
      <c r="C234" s="139"/>
      <c r="D234" s="139"/>
    </row>
    <row r="235" spans="1:4">
      <c r="A235" s="6"/>
      <c r="B235" s="6"/>
      <c r="C235" s="139"/>
      <c r="D235" s="139"/>
    </row>
    <row r="236" spans="1:4">
      <c r="A236" s="6"/>
      <c r="B236" s="6"/>
      <c r="C236" s="139"/>
      <c r="D236" s="139"/>
    </row>
    <row r="237" spans="1:4">
      <c r="A237" s="6"/>
      <c r="B237" s="6"/>
      <c r="C237" s="139"/>
      <c r="D237" s="139"/>
    </row>
    <row r="238" spans="1:4">
      <c r="A238" s="6"/>
      <c r="B238" s="6"/>
      <c r="C238" s="139"/>
      <c r="D238" s="139"/>
    </row>
    <row r="239" spans="1:4">
      <c r="A239" s="6"/>
      <c r="B239" s="6"/>
      <c r="C239" s="139"/>
      <c r="D239" s="139"/>
    </row>
    <row r="240" spans="1:4">
      <c r="A240" s="6"/>
      <c r="B240" s="6"/>
      <c r="C240" s="139"/>
      <c r="D240" s="139"/>
    </row>
    <row r="241" spans="1:4">
      <c r="A241" s="6"/>
      <c r="B241" s="6"/>
      <c r="C241" s="139"/>
      <c r="D241" s="139"/>
    </row>
    <row r="242" spans="1:4">
      <c r="A242" s="6"/>
      <c r="B242" s="6"/>
      <c r="C242" s="139"/>
      <c r="D242" s="139"/>
    </row>
    <row r="243" spans="1:4">
      <c r="A243" s="6"/>
      <c r="B243" s="6"/>
      <c r="C243" s="139"/>
      <c r="D243" s="139"/>
    </row>
    <row r="244" spans="1:4">
      <c r="A244" s="6"/>
      <c r="B244" s="6"/>
      <c r="C244" s="139"/>
      <c r="D244" s="139"/>
    </row>
    <row r="245" spans="1:4">
      <c r="A245" s="6"/>
      <c r="B245" s="6"/>
      <c r="C245" s="139"/>
      <c r="D245" s="139"/>
    </row>
    <row r="246" spans="1:4">
      <c r="A246" s="6"/>
      <c r="B246" s="6"/>
      <c r="C246" s="139"/>
      <c r="D246" s="139"/>
    </row>
    <row r="247" spans="1:4">
      <c r="A247" s="6"/>
      <c r="B247" s="6"/>
      <c r="C247" s="139"/>
      <c r="D247" s="139"/>
    </row>
    <row r="248" spans="1:4">
      <c r="A248" s="6"/>
      <c r="B248" s="6"/>
      <c r="C248" s="139"/>
      <c r="D248" s="139"/>
    </row>
    <row r="249" spans="1:4">
      <c r="A249" s="6"/>
      <c r="B249" s="6"/>
      <c r="C249" s="139"/>
      <c r="D249" s="139"/>
    </row>
    <row r="250" spans="1:4">
      <c r="A250" s="6"/>
      <c r="B250" s="6"/>
      <c r="C250" s="139"/>
      <c r="D250" s="139"/>
    </row>
    <row r="251" spans="1:4">
      <c r="A251" s="6"/>
      <c r="B251" s="6"/>
      <c r="C251" s="139"/>
      <c r="D251" s="139"/>
    </row>
    <row r="252" spans="1:4">
      <c r="A252" s="6"/>
      <c r="B252" s="6"/>
      <c r="C252" s="139"/>
      <c r="D252" s="139"/>
    </row>
    <row r="253" spans="1:4">
      <c r="A253" s="6"/>
      <c r="B253" s="6"/>
      <c r="C253" s="139"/>
      <c r="D253" s="139"/>
    </row>
    <row r="254" spans="1:4">
      <c r="A254" s="6"/>
      <c r="B254" s="6"/>
      <c r="C254" s="139"/>
      <c r="D254" s="139"/>
    </row>
    <row r="255" spans="1:4">
      <c r="A255" s="6"/>
      <c r="B255" s="6"/>
      <c r="C255" s="139"/>
      <c r="D255" s="139"/>
    </row>
    <row r="256" spans="1:4">
      <c r="A256" s="6"/>
      <c r="B256" s="6"/>
      <c r="C256" s="139"/>
      <c r="D256" s="139"/>
    </row>
    <row r="257" spans="1:4">
      <c r="A257" s="6"/>
      <c r="B257" s="6"/>
      <c r="C257" s="139"/>
      <c r="D257" s="139"/>
    </row>
    <row r="258" spans="1:4">
      <c r="A258" s="6"/>
      <c r="B258" s="6"/>
      <c r="C258" s="139"/>
      <c r="D258" s="139"/>
    </row>
    <row r="259" spans="1:4">
      <c r="A259" s="6"/>
      <c r="B259" s="6"/>
      <c r="C259" s="139"/>
      <c r="D259" s="139"/>
    </row>
    <row r="260" spans="1:4">
      <c r="A260" s="6"/>
      <c r="B260" s="6"/>
      <c r="C260" s="139"/>
      <c r="D260" s="139"/>
    </row>
    <row r="261" spans="1:4">
      <c r="A261" s="6"/>
      <c r="B261" s="6"/>
      <c r="C261" s="139"/>
      <c r="D261" s="139"/>
    </row>
    <row r="262" spans="1:4">
      <c r="A262" s="6"/>
      <c r="B262" s="6"/>
      <c r="C262" s="139"/>
      <c r="D262" s="139"/>
    </row>
    <row r="263" spans="1:4">
      <c r="A263" s="6"/>
      <c r="B263" s="6"/>
      <c r="C263" s="139"/>
      <c r="D263" s="139"/>
    </row>
    <row r="264" spans="1:4">
      <c r="A264" s="6"/>
      <c r="B264" s="6"/>
      <c r="C264" s="139"/>
      <c r="D264" s="139"/>
    </row>
    <row r="265" spans="1:4">
      <c r="A265" s="6"/>
      <c r="B265" s="6"/>
      <c r="C265" s="139"/>
      <c r="D265" s="139"/>
    </row>
    <row r="266" spans="1:4">
      <c r="A266" s="6"/>
      <c r="B266" s="6"/>
      <c r="C266" s="139"/>
      <c r="D266" s="139"/>
    </row>
    <row r="267" spans="1:4">
      <c r="A267" s="6"/>
      <c r="B267" s="6"/>
      <c r="C267" s="139"/>
      <c r="D267" s="139"/>
    </row>
    <row r="268" spans="1:4">
      <c r="A268" s="6"/>
      <c r="B268" s="6"/>
      <c r="C268" s="139"/>
      <c r="D268" s="139"/>
    </row>
    <row r="269" spans="1:4">
      <c r="A269" s="6"/>
      <c r="B269" s="6"/>
      <c r="C269" s="139"/>
      <c r="D269" s="139"/>
    </row>
    <row r="270" spans="1:4">
      <c r="A270" s="6"/>
      <c r="B270" s="6"/>
      <c r="C270" s="139"/>
      <c r="D270" s="139"/>
    </row>
    <row r="271" spans="1:4">
      <c r="A271" s="6"/>
      <c r="B271" s="6"/>
      <c r="C271" s="139"/>
      <c r="D271" s="139"/>
    </row>
    <row r="272" spans="1:4">
      <c r="A272" s="6"/>
      <c r="B272" s="6"/>
      <c r="C272" s="139"/>
      <c r="D272" s="139"/>
    </row>
    <row r="273" spans="1:4">
      <c r="A273" s="6"/>
      <c r="B273" s="6"/>
      <c r="C273" s="139"/>
      <c r="D273" s="139"/>
    </row>
    <row r="274" spans="1:4">
      <c r="A274" s="6"/>
      <c r="B274" s="6"/>
      <c r="C274" s="139"/>
      <c r="D274" s="139"/>
    </row>
    <row r="275" spans="1:4">
      <c r="A275" s="6"/>
      <c r="B275" s="6"/>
      <c r="C275" s="139"/>
      <c r="D275" s="139"/>
    </row>
    <row r="276" spans="1:4">
      <c r="A276" s="6"/>
      <c r="B276" s="6"/>
      <c r="C276" s="139"/>
      <c r="D276" s="139"/>
    </row>
    <row r="277" spans="1:4">
      <c r="A277" s="6"/>
      <c r="B277" s="6"/>
      <c r="C277" s="139"/>
      <c r="D277" s="139"/>
    </row>
    <row r="278" spans="1:4">
      <c r="A278" s="6"/>
      <c r="B278" s="6"/>
      <c r="C278" s="139"/>
      <c r="D278" s="139"/>
    </row>
    <row r="279" spans="1:4">
      <c r="A279" s="6"/>
      <c r="B279" s="6"/>
      <c r="C279" s="139"/>
      <c r="D279" s="139"/>
    </row>
    <row r="280" spans="1:4">
      <c r="A280" s="6"/>
      <c r="B280" s="6"/>
      <c r="C280" s="139"/>
      <c r="D280" s="139"/>
    </row>
    <row r="281" spans="1:4">
      <c r="A281" s="6"/>
      <c r="B281" s="6"/>
      <c r="C281" s="139"/>
      <c r="D281" s="139"/>
    </row>
    <row r="282" spans="1:4">
      <c r="A282" s="6"/>
      <c r="B282" s="6"/>
      <c r="C282" s="139"/>
      <c r="D282" s="139"/>
    </row>
    <row r="283" spans="1:4">
      <c r="A283" s="6"/>
      <c r="B283" s="6"/>
      <c r="C283" s="139"/>
      <c r="D283" s="139"/>
    </row>
    <row r="284" spans="1:4">
      <c r="A284" s="6"/>
      <c r="B284" s="6"/>
      <c r="C284" s="139"/>
      <c r="D284" s="139"/>
    </row>
    <row r="285" spans="1:4">
      <c r="A285" s="6"/>
      <c r="B285" s="6"/>
      <c r="C285" s="139"/>
      <c r="D285" s="139"/>
    </row>
    <row r="286" spans="1:4">
      <c r="A286" s="6"/>
      <c r="B286" s="6"/>
      <c r="C286" s="139"/>
      <c r="D286" s="139"/>
    </row>
    <row r="287" spans="1:4">
      <c r="A287" s="6"/>
      <c r="B287" s="6"/>
      <c r="C287" s="139"/>
      <c r="D287" s="139"/>
    </row>
    <row r="288" spans="1:4">
      <c r="A288" s="6"/>
      <c r="B288" s="6"/>
      <c r="C288" s="139"/>
      <c r="D288" s="139"/>
    </row>
    <row r="289" spans="1:4">
      <c r="A289" s="6"/>
      <c r="B289" s="6"/>
      <c r="C289" s="139"/>
      <c r="D289" s="139"/>
    </row>
    <row r="290" spans="1:4">
      <c r="A290" s="6"/>
      <c r="B290" s="6"/>
      <c r="C290" s="139"/>
      <c r="D290" s="139"/>
    </row>
    <row r="291" spans="1:4">
      <c r="A291" s="6"/>
      <c r="B291" s="6"/>
      <c r="C291" s="139"/>
      <c r="D291" s="139"/>
    </row>
    <row r="292" spans="1:4">
      <c r="A292" s="6"/>
      <c r="B292" s="6"/>
      <c r="C292" s="139"/>
      <c r="D292" s="139"/>
    </row>
    <row r="293" spans="1:4">
      <c r="A293" s="6"/>
      <c r="B293" s="6"/>
      <c r="C293" s="139"/>
      <c r="D293" s="139"/>
    </row>
    <row r="294" spans="1:4">
      <c r="A294" s="6"/>
      <c r="B294" s="6"/>
      <c r="C294" s="139"/>
      <c r="D294" s="139"/>
    </row>
    <row r="295" spans="1:4">
      <c r="A295" s="6"/>
      <c r="B295" s="6"/>
      <c r="C295" s="139"/>
      <c r="D295" s="139"/>
    </row>
    <row r="296" spans="1:4">
      <c r="A296" s="6"/>
      <c r="B296" s="6"/>
      <c r="C296" s="139"/>
      <c r="D296" s="139"/>
    </row>
    <row r="297" spans="1:4">
      <c r="A297" s="6"/>
      <c r="B297" s="6"/>
      <c r="C297" s="139"/>
      <c r="D297" s="139"/>
    </row>
    <row r="298" spans="1:4">
      <c r="A298" s="6"/>
      <c r="B298" s="6"/>
      <c r="C298" s="139"/>
      <c r="D298" s="139"/>
    </row>
    <row r="299" spans="1:4">
      <c r="A299" s="6"/>
      <c r="B299" s="6"/>
      <c r="C299" s="139"/>
      <c r="D299" s="139"/>
    </row>
    <row r="300" spans="1:4">
      <c r="A300" s="6"/>
      <c r="B300" s="6"/>
      <c r="C300" s="139"/>
      <c r="D300" s="139"/>
    </row>
    <row r="301" spans="1:4">
      <c r="A301" s="6"/>
      <c r="B301" s="6"/>
      <c r="C301" s="139"/>
      <c r="D301" s="139"/>
    </row>
    <row r="302" spans="1:4">
      <c r="A302" s="6"/>
      <c r="B302" s="6"/>
      <c r="C302" s="139"/>
      <c r="D302" s="139"/>
    </row>
    <row r="303" spans="1:4">
      <c r="A303" s="6"/>
      <c r="B303" s="6"/>
      <c r="C303" s="139"/>
      <c r="D303" s="139"/>
    </row>
    <row r="304" spans="1:4">
      <c r="A304" s="6"/>
      <c r="B304" s="6"/>
      <c r="C304" s="139"/>
      <c r="D304" s="139"/>
    </row>
    <row r="305" spans="1:4">
      <c r="A305" s="6"/>
      <c r="B305" s="6"/>
      <c r="C305" s="139"/>
      <c r="D305" s="139"/>
    </row>
    <row r="306" spans="1:4">
      <c r="A306" s="6"/>
      <c r="B306" s="6"/>
      <c r="C306" s="139"/>
      <c r="D306" s="139"/>
    </row>
    <row r="307" spans="1:4">
      <c r="A307" s="6"/>
      <c r="B307" s="6"/>
      <c r="C307" s="139"/>
      <c r="D307" s="139"/>
    </row>
    <row r="308" spans="1:4">
      <c r="A308" s="6"/>
      <c r="B308" s="6"/>
      <c r="C308" s="139"/>
      <c r="D308" s="139"/>
    </row>
    <row r="309" spans="1:4">
      <c r="A309" s="6"/>
      <c r="B309" s="6"/>
      <c r="C309" s="139"/>
      <c r="D309" s="139"/>
    </row>
    <row r="310" spans="1:4">
      <c r="A310" s="6"/>
      <c r="B310" s="6"/>
      <c r="C310" s="139"/>
      <c r="D310" s="139"/>
    </row>
    <row r="311" spans="1:4">
      <c r="A311" s="6"/>
      <c r="B311" s="6"/>
      <c r="C311" s="139"/>
      <c r="D311" s="139"/>
    </row>
    <row r="312" spans="1:4">
      <c r="A312" s="6"/>
      <c r="B312" s="6"/>
      <c r="C312" s="139"/>
      <c r="D312" s="139"/>
    </row>
    <row r="313" spans="1:4">
      <c r="A313" s="6"/>
      <c r="B313" s="6"/>
      <c r="C313" s="139"/>
      <c r="D313" s="139"/>
    </row>
    <row r="314" spans="1:4">
      <c r="A314" s="6"/>
      <c r="B314" s="6"/>
      <c r="C314" s="139"/>
      <c r="D314" s="139"/>
    </row>
    <row r="315" spans="1:4">
      <c r="A315" s="6"/>
      <c r="B315" s="6"/>
      <c r="C315" s="139"/>
      <c r="D315" s="139"/>
    </row>
    <row r="316" spans="1:4">
      <c r="A316" s="6"/>
      <c r="B316" s="6"/>
      <c r="C316" s="139"/>
      <c r="D316" s="139"/>
    </row>
    <row r="317" spans="1:4">
      <c r="A317" s="6"/>
      <c r="B317" s="6"/>
      <c r="C317" s="139"/>
      <c r="D317" s="139"/>
    </row>
    <row r="318" spans="1:4">
      <c r="A318" s="6"/>
      <c r="B318" s="6"/>
      <c r="C318" s="139"/>
      <c r="D318" s="139"/>
    </row>
    <row r="319" spans="1:4">
      <c r="A319" s="6"/>
      <c r="B319" s="6"/>
      <c r="C319" s="139"/>
      <c r="D319" s="139"/>
    </row>
    <row r="320" spans="1:4">
      <c r="A320" s="6"/>
      <c r="B320" s="6"/>
      <c r="C320" s="139"/>
      <c r="D320" s="139"/>
    </row>
    <row r="321" spans="1:4">
      <c r="A321" s="6"/>
      <c r="B321" s="6"/>
      <c r="C321" s="139"/>
      <c r="D321" s="139"/>
    </row>
    <row r="322" spans="1:4">
      <c r="A322" s="6"/>
      <c r="B322" s="6"/>
      <c r="C322" s="139"/>
      <c r="D322" s="139"/>
    </row>
    <row r="323" spans="1:4">
      <c r="A323" s="6"/>
      <c r="B323" s="6"/>
      <c r="C323" s="139"/>
      <c r="D323" s="139"/>
    </row>
    <row r="324" spans="1:4">
      <c r="A324" s="6"/>
      <c r="B324" s="6"/>
      <c r="C324" s="139"/>
      <c r="D324" s="139"/>
    </row>
    <row r="325" spans="1:4">
      <c r="A325" s="6"/>
      <c r="B325" s="6"/>
      <c r="C325" s="139"/>
      <c r="D325" s="139"/>
    </row>
    <row r="326" spans="1:4">
      <c r="A326" s="6"/>
      <c r="B326" s="6"/>
      <c r="C326" s="139"/>
      <c r="D326" s="139"/>
    </row>
    <row r="327" spans="1:4">
      <c r="A327" s="6"/>
      <c r="B327" s="6"/>
      <c r="C327" s="139"/>
      <c r="D327" s="139"/>
    </row>
    <row r="328" spans="1:4">
      <c r="A328" s="6"/>
      <c r="B328" s="6"/>
      <c r="C328" s="139"/>
      <c r="D328" s="139"/>
    </row>
    <row r="329" spans="1:4">
      <c r="A329" s="6"/>
      <c r="B329" s="6"/>
      <c r="C329" s="139"/>
      <c r="D329" s="139"/>
    </row>
    <row r="330" spans="1:4">
      <c r="A330" s="6"/>
      <c r="B330" s="6"/>
      <c r="C330" s="139"/>
      <c r="D330" s="139"/>
    </row>
    <row r="331" spans="1:4">
      <c r="A331" s="6"/>
      <c r="B331" s="6"/>
      <c r="C331" s="139"/>
      <c r="D331" s="139"/>
    </row>
    <row r="332" spans="1:4">
      <c r="A332" s="6"/>
      <c r="B332" s="6"/>
      <c r="C332" s="139"/>
      <c r="D332" s="139"/>
    </row>
    <row r="333" spans="1:4">
      <c r="A333" s="6"/>
      <c r="B333" s="6"/>
      <c r="C333" s="139"/>
      <c r="D333" s="139"/>
    </row>
    <row r="334" spans="1:4">
      <c r="A334" s="6"/>
      <c r="B334" s="6"/>
      <c r="C334" s="139"/>
      <c r="D334" s="139"/>
    </row>
    <row r="335" spans="1:4">
      <c r="A335" s="6"/>
      <c r="B335" s="6"/>
      <c r="C335" s="139"/>
      <c r="D335" s="139"/>
    </row>
    <row r="336" spans="1:4">
      <c r="A336" s="6"/>
      <c r="B336" s="6"/>
      <c r="C336" s="139"/>
      <c r="D336" s="139"/>
    </row>
    <row r="337" spans="1:4">
      <c r="A337" s="6"/>
      <c r="B337" s="6"/>
      <c r="C337" s="139"/>
      <c r="D337" s="139"/>
    </row>
    <row r="338" spans="1:4">
      <c r="A338" s="6"/>
      <c r="B338" s="6"/>
      <c r="C338" s="139"/>
      <c r="D338" s="139"/>
    </row>
    <row r="339" spans="1:4">
      <c r="A339" s="6"/>
      <c r="B339" s="6"/>
      <c r="C339" s="139"/>
      <c r="D339" s="139"/>
    </row>
    <row r="340" spans="1:4">
      <c r="A340" s="6"/>
      <c r="B340" s="6"/>
      <c r="C340" s="139"/>
      <c r="D340" s="139"/>
    </row>
    <row r="341" spans="1:4">
      <c r="A341" s="6"/>
      <c r="B341" s="6"/>
      <c r="C341" s="139"/>
      <c r="D341" s="139"/>
    </row>
    <row r="342" spans="1:4">
      <c r="A342" s="6"/>
      <c r="B342" s="6"/>
      <c r="C342" s="139"/>
      <c r="D342" s="139"/>
    </row>
    <row r="343" spans="1:4">
      <c r="A343" s="6"/>
      <c r="B343" s="6"/>
      <c r="C343" s="139"/>
      <c r="D343" s="139"/>
    </row>
    <row r="344" spans="1:4">
      <c r="A344" s="6"/>
      <c r="B344" s="6"/>
      <c r="C344" s="139"/>
      <c r="D344" s="139"/>
    </row>
    <row r="345" spans="1:4">
      <c r="A345" s="6"/>
      <c r="B345" s="6"/>
      <c r="C345" s="139"/>
      <c r="D345" s="139"/>
    </row>
    <row r="346" spans="1:4">
      <c r="A346" s="6"/>
      <c r="B346" s="6"/>
      <c r="C346" s="139"/>
      <c r="D346" s="139"/>
    </row>
    <row r="347" spans="1:4">
      <c r="A347" s="6"/>
      <c r="B347" s="6"/>
      <c r="C347" s="139"/>
      <c r="D347" s="139"/>
    </row>
    <row r="348" spans="1:4">
      <c r="A348" s="6"/>
      <c r="B348" s="6"/>
      <c r="C348" s="139"/>
      <c r="D348" s="139"/>
    </row>
    <row r="349" spans="1:4">
      <c r="A349" s="6"/>
      <c r="B349" s="6"/>
      <c r="C349" s="139"/>
      <c r="D349" s="139"/>
    </row>
    <row r="350" spans="1:4">
      <c r="A350" s="6"/>
      <c r="B350" s="6"/>
      <c r="C350" s="139"/>
      <c r="D350" s="139"/>
    </row>
    <row r="351" spans="1:4">
      <c r="A351" s="6"/>
      <c r="B351" s="6"/>
      <c r="C351" s="139"/>
      <c r="D351" s="139"/>
    </row>
    <row r="352" spans="1:4">
      <c r="A352" s="6"/>
      <c r="B352" s="6"/>
      <c r="C352" s="139"/>
      <c r="D352" s="139"/>
    </row>
    <row r="353" spans="1:4">
      <c r="A353" s="6"/>
      <c r="B353" s="6"/>
      <c r="C353" s="139"/>
      <c r="D353" s="139"/>
    </row>
    <row r="354" spans="1:4">
      <c r="A354" s="6"/>
      <c r="B354" s="6"/>
      <c r="C354" s="139"/>
      <c r="D354" s="139"/>
    </row>
    <row r="355" spans="1:4">
      <c r="A355" s="6"/>
      <c r="B355" s="6"/>
      <c r="C355" s="139"/>
      <c r="D355" s="139"/>
    </row>
    <row r="356" spans="1:4">
      <c r="A356" s="6"/>
      <c r="B356" s="6"/>
      <c r="C356" s="139"/>
      <c r="D356" s="139"/>
    </row>
    <row r="357" spans="1:4">
      <c r="A357" s="6"/>
      <c r="B357" s="6"/>
      <c r="C357" s="139"/>
      <c r="D357" s="139"/>
    </row>
    <row r="358" spans="1:4">
      <c r="A358" s="6"/>
      <c r="B358" s="6"/>
      <c r="C358" s="139"/>
      <c r="D358" s="139"/>
    </row>
    <row r="359" spans="1:4">
      <c r="A359" s="6"/>
      <c r="B359" s="6"/>
      <c r="C359" s="139"/>
      <c r="D359" s="139"/>
    </row>
    <row r="360" spans="1:4">
      <c r="A360" s="6"/>
      <c r="B360" s="6"/>
      <c r="C360" s="139"/>
      <c r="D360" s="139"/>
    </row>
    <row r="361" spans="1:4">
      <c r="A361" s="6"/>
      <c r="B361" s="6"/>
      <c r="C361" s="139"/>
      <c r="D361" s="139"/>
    </row>
    <row r="362" spans="1:4">
      <c r="A362" s="6"/>
      <c r="B362" s="6"/>
      <c r="C362" s="139"/>
      <c r="D362" s="139"/>
    </row>
    <row r="363" spans="1:4">
      <c r="A363" s="6"/>
      <c r="B363" s="6"/>
      <c r="C363" s="139"/>
      <c r="D363" s="139"/>
    </row>
    <row r="364" spans="1:4">
      <c r="A364" s="6"/>
      <c r="B364" s="6"/>
      <c r="C364" s="139"/>
      <c r="D364" s="139"/>
    </row>
    <row r="365" spans="1:4">
      <c r="A365" s="6"/>
      <c r="B365" s="6"/>
      <c r="C365" s="139"/>
      <c r="D365" s="139"/>
    </row>
    <row r="366" spans="1:4">
      <c r="A366" s="6"/>
      <c r="B366" s="6"/>
      <c r="C366" s="139"/>
      <c r="D366" s="139"/>
    </row>
    <row r="367" spans="1:4">
      <c r="A367" s="6"/>
      <c r="B367" s="6"/>
      <c r="C367" s="139"/>
      <c r="D367" s="139"/>
    </row>
    <row r="368" spans="1:4">
      <c r="A368" s="6"/>
      <c r="B368" s="6"/>
      <c r="C368" s="139"/>
      <c r="D368" s="139"/>
    </row>
    <row r="369" spans="1:4">
      <c r="A369" s="6"/>
      <c r="B369" s="6"/>
      <c r="C369" s="139"/>
      <c r="D369" s="139"/>
    </row>
    <row r="370" spans="1:4">
      <c r="A370" s="6"/>
      <c r="B370" s="6"/>
      <c r="C370" s="139"/>
      <c r="D370" s="139"/>
    </row>
    <row r="371" spans="1:4">
      <c r="A371" s="6"/>
      <c r="B371" s="6"/>
      <c r="C371" s="139"/>
      <c r="D371" s="139"/>
    </row>
    <row r="372" spans="1:4">
      <c r="A372" s="6"/>
      <c r="B372" s="6"/>
      <c r="C372" s="139"/>
      <c r="D372" s="139"/>
    </row>
    <row r="373" spans="1:4">
      <c r="A373" s="6"/>
      <c r="B373" s="6"/>
      <c r="C373" s="139"/>
      <c r="D373" s="139"/>
    </row>
    <row r="374" spans="1:4">
      <c r="A374" s="6"/>
      <c r="B374" s="6"/>
      <c r="C374" s="139"/>
      <c r="D374" s="139"/>
    </row>
    <row r="375" spans="1:4">
      <c r="A375" s="6"/>
      <c r="B375" s="6"/>
      <c r="C375" s="139"/>
      <c r="D375" s="139"/>
    </row>
    <row r="376" spans="1:4">
      <c r="A376" s="6"/>
      <c r="B376" s="6"/>
      <c r="C376" s="139"/>
      <c r="D376" s="139"/>
    </row>
    <row r="377" spans="1:4">
      <c r="A377" s="6"/>
      <c r="B377" s="6"/>
      <c r="C377" s="139"/>
      <c r="D377" s="139"/>
    </row>
    <row r="378" spans="1:4">
      <c r="A378" s="6"/>
      <c r="B378" s="6"/>
      <c r="C378" s="139"/>
      <c r="D378" s="139"/>
    </row>
    <row r="379" spans="1:4">
      <c r="A379" s="6"/>
      <c r="B379" s="6"/>
      <c r="C379" s="139"/>
      <c r="D379" s="139"/>
    </row>
    <row r="380" spans="1:4">
      <c r="A380" s="6"/>
      <c r="B380" s="6"/>
      <c r="C380" s="139"/>
      <c r="D380" s="139"/>
    </row>
    <row r="381" spans="1:4">
      <c r="A381" s="6"/>
      <c r="B381" s="6"/>
      <c r="C381" s="139"/>
      <c r="D381" s="139"/>
    </row>
    <row r="382" spans="1:4">
      <c r="A382" s="6"/>
      <c r="B382" s="6"/>
      <c r="C382" s="139"/>
      <c r="D382" s="139"/>
    </row>
    <row r="383" spans="1:4">
      <c r="A383" s="6"/>
      <c r="B383" s="6"/>
      <c r="C383" s="139"/>
      <c r="D383" s="139"/>
    </row>
    <row r="384" spans="1:4">
      <c r="A384" s="6"/>
      <c r="B384" s="6"/>
      <c r="C384" s="139"/>
      <c r="D384" s="139"/>
    </row>
    <row r="385" spans="1:4">
      <c r="A385" s="6"/>
      <c r="B385" s="6"/>
      <c r="C385" s="139"/>
      <c r="D385" s="139"/>
    </row>
    <row r="386" spans="1:4">
      <c r="A386" s="6"/>
      <c r="B386" s="6"/>
      <c r="C386" s="139"/>
      <c r="D386" s="139"/>
    </row>
    <row r="387" spans="1:4">
      <c r="A387" s="6"/>
      <c r="B387" s="6"/>
      <c r="C387" s="139"/>
      <c r="D387" s="139"/>
    </row>
    <row r="388" spans="1:4">
      <c r="A388" s="6"/>
      <c r="B388" s="6"/>
      <c r="C388" s="139"/>
      <c r="D388" s="139"/>
    </row>
    <row r="389" spans="1:4">
      <c r="A389" s="6"/>
      <c r="B389" s="6"/>
      <c r="C389" s="139"/>
      <c r="D389" s="139"/>
    </row>
    <row r="390" spans="1:4">
      <c r="A390" s="6"/>
      <c r="B390" s="6"/>
      <c r="C390" s="139"/>
      <c r="D390" s="139"/>
    </row>
    <row r="391" spans="1:4">
      <c r="A391" s="6"/>
      <c r="B391" s="6"/>
      <c r="C391" s="139"/>
      <c r="D391" s="139"/>
    </row>
    <row r="392" spans="1:4">
      <c r="A392" s="6"/>
      <c r="B392" s="6"/>
      <c r="C392" s="139"/>
      <c r="D392" s="139"/>
    </row>
    <row r="393" spans="1:4">
      <c r="A393" s="6"/>
      <c r="B393" s="6"/>
      <c r="C393" s="139"/>
      <c r="D393" s="139"/>
    </row>
    <row r="394" spans="1:4">
      <c r="A394" s="6"/>
      <c r="B394" s="6"/>
      <c r="C394" s="139"/>
      <c r="D394" s="139"/>
    </row>
    <row r="395" spans="1:4">
      <c r="A395" s="6"/>
      <c r="B395" s="6"/>
      <c r="C395" s="139"/>
      <c r="D395" s="139"/>
    </row>
    <row r="396" spans="1:4">
      <c r="A396" s="6"/>
      <c r="B396" s="6"/>
      <c r="C396" s="139"/>
      <c r="D396" s="139"/>
    </row>
    <row r="397" spans="1:4">
      <c r="A397" s="6"/>
      <c r="B397" s="6"/>
      <c r="C397" s="139"/>
      <c r="D397" s="139"/>
    </row>
    <row r="398" spans="1:4">
      <c r="A398" s="6"/>
      <c r="B398" s="6"/>
      <c r="C398" s="139"/>
      <c r="D398" s="139"/>
    </row>
    <row r="399" spans="1:4">
      <c r="A399" s="6"/>
      <c r="B399" s="6"/>
      <c r="C399" s="139"/>
      <c r="D399" s="139"/>
    </row>
    <row r="400" spans="1:4">
      <c r="A400" s="6"/>
      <c r="B400" s="6"/>
      <c r="C400" s="139"/>
      <c r="D400" s="139"/>
    </row>
    <row r="401" spans="1:4">
      <c r="A401" s="6"/>
      <c r="B401" s="6"/>
      <c r="C401" s="139"/>
      <c r="D401" s="139"/>
    </row>
    <row r="402" spans="1:4">
      <c r="A402" s="6"/>
      <c r="B402" s="6"/>
      <c r="C402" s="139"/>
      <c r="D402" s="139"/>
    </row>
    <row r="403" spans="1:4">
      <c r="A403" s="6"/>
      <c r="B403" s="6"/>
      <c r="C403" s="139"/>
      <c r="D403" s="139"/>
    </row>
    <row r="404" spans="1:4">
      <c r="A404" s="6"/>
      <c r="B404" s="6"/>
      <c r="C404" s="139"/>
      <c r="D404" s="139"/>
    </row>
    <row r="405" spans="1:4">
      <c r="A405" s="6"/>
      <c r="B405" s="6"/>
      <c r="C405" s="139"/>
      <c r="D405" s="139"/>
    </row>
    <row r="406" spans="1:4">
      <c r="A406" s="6"/>
      <c r="B406" s="6"/>
      <c r="C406" s="139"/>
      <c r="D406" s="139"/>
    </row>
    <row r="407" spans="1:4">
      <c r="A407" s="6"/>
      <c r="B407" s="6"/>
      <c r="C407" s="139"/>
      <c r="D407" s="139"/>
    </row>
    <row r="408" spans="1:4">
      <c r="A408" s="6"/>
      <c r="B408" s="6"/>
      <c r="C408" s="139"/>
      <c r="D408" s="139"/>
    </row>
    <row r="409" spans="1:4">
      <c r="A409" s="6"/>
      <c r="B409" s="6"/>
      <c r="C409" s="139"/>
      <c r="D409" s="139"/>
    </row>
    <row r="410" spans="1:4">
      <c r="A410" s="6"/>
      <c r="B410" s="6"/>
      <c r="C410" s="139"/>
      <c r="D410" s="139"/>
    </row>
    <row r="411" spans="1:4">
      <c r="A411" s="6"/>
      <c r="B411" s="6"/>
      <c r="C411" s="139"/>
      <c r="D411" s="139"/>
    </row>
    <row r="412" spans="1:4">
      <c r="A412" s="6"/>
      <c r="B412" s="6"/>
      <c r="C412" s="139"/>
      <c r="D412" s="139"/>
    </row>
    <row r="413" spans="1:4">
      <c r="A413" s="6"/>
      <c r="B413" s="6"/>
      <c r="C413" s="139"/>
      <c r="D413" s="139"/>
    </row>
    <row r="414" spans="1:4">
      <c r="A414" s="6"/>
      <c r="B414" s="6"/>
      <c r="C414" s="139"/>
      <c r="D414" s="139"/>
    </row>
    <row r="415" spans="1:4">
      <c r="A415" s="6"/>
      <c r="B415" s="6"/>
      <c r="C415" s="139"/>
      <c r="D415" s="139"/>
    </row>
    <row r="416" spans="1:4">
      <c r="A416" s="6"/>
      <c r="B416" s="6"/>
      <c r="C416" s="139"/>
      <c r="D416" s="139"/>
    </row>
    <row r="417" spans="1:4">
      <c r="A417" s="6"/>
      <c r="B417" s="6"/>
      <c r="C417" s="139"/>
      <c r="D417" s="139"/>
    </row>
    <row r="418" spans="1:4">
      <c r="A418" s="6"/>
      <c r="B418" s="6"/>
      <c r="C418" s="139"/>
      <c r="D418" s="139"/>
    </row>
    <row r="419" spans="1:4">
      <c r="A419" s="6"/>
      <c r="B419" s="6"/>
      <c r="C419" s="139"/>
      <c r="D419" s="139"/>
    </row>
    <row r="420" spans="1:4">
      <c r="A420" s="6"/>
      <c r="B420" s="6"/>
      <c r="C420" s="139"/>
      <c r="D420" s="139"/>
    </row>
    <row r="421" spans="1:4">
      <c r="A421" s="6"/>
      <c r="B421" s="6"/>
      <c r="C421" s="139"/>
      <c r="D421" s="139"/>
    </row>
    <row r="422" spans="1:4">
      <c r="A422" s="6"/>
      <c r="B422" s="6"/>
      <c r="C422" s="139"/>
      <c r="D422" s="139"/>
    </row>
    <row r="423" spans="1:4">
      <c r="A423" s="6"/>
      <c r="B423" s="6"/>
      <c r="C423" s="139"/>
      <c r="D423" s="139"/>
    </row>
    <row r="424" spans="1:4">
      <c r="A424" s="6"/>
      <c r="B424" s="6"/>
      <c r="C424" s="139"/>
      <c r="D424" s="139"/>
    </row>
    <row r="425" spans="1:4">
      <c r="A425" s="6"/>
      <c r="B425" s="6"/>
      <c r="C425" s="139"/>
      <c r="D425" s="139"/>
    </row>
    <row r="426" spans="1:4">
      <c r="A426" s="6"/>
      <c r="B426" s="6"/>
      <c r="C426" s="139"/>
      <c r="D426" s="139"/>
    </row>
    <row r="427" spans="1:4">
      <c r="A427" s="6"/>
      <c r="B427" s="6"/>
      <c r="C427" s="139"/>
      <c r="D427" s="139"/>
    </row>
    <row r="428" spans="1:4">
      <c r="A428" s="6"/>
      <c r="B428" s="6"/>
      <c r="C428" s="139"/>
      <c r="D428" s="139"/>
    </row>
    <row r="429" spans="1:4">
      <c r="A429" s="6"/>
      <c r="B429" s="6"/>
      <c r="C429" s="139"/>
      <c r="D429" s="139"/>
    </row>
    <row r="430" spans="1:4">
      <c r="A430" s="6"/>
      <c r="B430" s="6"/>
      <c r="C430" s="139"/>
      <c r="D430" s="139"/>
    </row>
    <row r="431" spans="1:4">
      <c r="A431" s="6"/>
      <c r="B431" s="6"/>
      <c r="C431" s="139"/>
      <c r="D431" s="139"/>
    </row>
    <row r="432" spans="1:4">
      <c r="A432" s="6"/>
      <c r="B432" s="6"/>
      <c r="C432" s="139"/>
      <c r="D432" s="139"/>
    </row>
    <row r="433" spans="1:4">
      <c r="A433" s="6"/>
      <c r="B433" s="6"/>
      <c r="C433" s="139"/>
      <c r="D433" s="139"/>
    </row>
    <row r="434" spans="1:4">
      <c r="A434" s="6"/>
      <c r="B434" s="6"/>
      <c r="C434" s="139"/>
      <c r="D434" s="139"/>
    </row>
    <row r="435" spans="1:4">
      <c r="A435" s="6"/>
      <c r="B435" s="6"/>
      <c r="C435" s="139"/>
      <c r="D435" s="139"/>
    </row>
    <row r="436" spans="1:4">
      <c r="A436" s="6"/>
      <c r="B436" s="6"/>
      <c r="C436" s="139"/>
      <c r="D436" s="139"/>
    </row>
    <row r="437" spans="1:4">
      <c r="A437" s="6"/>
      <c r="B437" s="6"/>
      <c r="C437" s="139"/>
      <c r="D437" s="139"/>
    </row>
    <row r="438" spans="1:4">
      <c r="A438" s="6"/>
      <c r="B438" s="6"/>
      <c r="C438" s="139"/>
      <c r="D438" s="139"/>
    </row>
    <row r="439" spans="1:4">
      <c r="A439" s="6"/>
      <c r="B439" s="6"/>
      <c r="C439" s="139"/>
      <c r="D439" s="139"/>
    </row>
    <row r="440" spans="1:4">
      <c r="A440" s="6"/>
      <c r="B440" s="6"/>
      <c r="C440" s="139"/>
      <c r="D440" s="139"/>
    </row>
    <row r="441" spans="1:4">
      <c r="A441" s="6"/>
      <c r="B441" s="6"/>
      <c r="C441" s="139"/>
      <c r="D441" s="139"/>
    </row>
    <row r="442" spans="1:4">
      <c r="A442" s="6"/>
      <c r="B442" s="6"/>
      <c r="C442" s="139"/>
      <c r="D442" s="139"/>
    </row>
    <row r="443" spans="1:4">
      <c r="A443" s="6"/>
      <c r="B443" s="6"/>
      <c r="C443" s="139"/>
      <c r="D443" s="139"/>
    </row>
    <row r="444" spans="1:4">
      <c r="A444" s="6"/>
      <c r="B444" s="6"/>
      <c r="C444" s="139"/>
      <c r="D444" s="139"/>
    </row>
    <row r="445" spans="1:4">
      <c r="A445" s="6"/>
      <c r="B445" s="6"/>
      <c r="C445" s="139"/>
      <c r="D445" s="139"/>
    </row>
    <row r="446" spans="1:4">
      <c r="A446" s="6"/>
      <c r="B446" s="6"/>
      <c r="C446" s="139"/>
      <c r="D446" s="139"/>
    </row>
    <row r="447" spans="1:4">
      <c r="A447" s="6"/>
      <c r="B447" s="6"/>
      <c r="C447" s="139"/>
      <c r="D447" s="139"/>
    </row>
    <row r="448" spans="1:4">
      <c r="A448" s="6"/>
      <c r="B448" s="6"/>
      <c r="C448" s="139"/>
      <c r="D448" s="139"/>
    </row>
    <row r="449" spans="1:4">
      <c r="A449" s="6"/>
      <c r="B449" s="6"/>
      <c r="C449" s="139"/>
      <c r="D449" s="139"/>
    </row>
    <row r="450" spans="1:4">
      <c r="A450" s="6"/>
      <c r="B450" s="6"/>
      <c r="C450" s="139"/>
      <c r="D450" s="139"/>
    </row>
    <row r="451" spans="1:4">
      <c r="A451" s="6"/>
      <c r="B451" s="6"/>
      <c r="C451" s="139"/>
      <c r="D451" s="139"/>
    </row>
    <row r="452" spans="1:4">
      <c r="A452" s="6"/>
      <c r="B452" s="6"/>
      <c r="C452" s="139"/>
      <c r="D452" s="139"/>
    </row>
    <row r="453" spans="1:4">
      <c r="A453" s="6"/>
      <c r="B453" s="6"/>
      <c r="C453" s="139"/>
      <c r="D453" s="139"/>
    </row>
    <row r="454" spans="1:4">
      <c r="A454" s="6"/>
      <c r="B454" s="6"/>
      <c r="C454" s="139"/>
      <c r="D454" s="139"/>
    </row>
    <row r="455" spans="1:4">
      <c r="A455" s="6"/>
      <c r="B455" s="6"/>
      <c r="C455" s="139"/>
      <c r="D455" s="139"/>
    </row>
    <row r="456" spans="1:4">
      <c r="A456" s="6"/>
      <c r="B456" s="6"/>
      <c r="C456" s="139"/>
      <c r="D456" s="139"/>
    </row>
    <row r="457" spans="1:4">
      <c r="A457" s="6"/>
      <c r="B457" s="6"/>
      <c r="C457" s="139"/>
      <c r="D457" s="139"/>
    </row>
    <row r="458" spans="1:4">
      <c r="A458" s="6"/>
      <c r="B458" s="6"/>
      <c r="C458" s="139"/>
      <c r="D458" s="139"/>
    </row>
    <row r="459" spans="1:4">
      <c r="A459" s="6"/>
      <c r="B459" s="6"/>
      <c r="C459" s="139"/>
      <c r="D459" s="139"/>
    </row>
    <row r="460" spans="1:4">
      <c r="A460" s="6"/>
      <c r="B460" s="6"/>
      <c r="C460" s="139"/>
      <c r="D460" s="139"/>
    </row>
    <row r="461" spans="1:4">
      <c r="A461" s="6"/>
      <c r="B461" s="6"/>
      <c r="C461" s="139"/>
      <c r="D461" s="139"/>
    </row>
    <row r="462" spans="1:4">
      <c r="A462" s="6"/>
      <c r="B462" s="6"/>
      <c r="C462" s="139"/>
      <c r="D462" s="139"/>
    </row>
    <row r="463" spans="1:4">
      <c r="A463" s="6"/>
      <c r="B463" s="6"/>
      <c r="C463" s="139"/>
      <c r="D463" s="139"/>
    </row>
    <row r="464" spans="1:4">
      <c r="A464" s="6"/>
      <c r="B464" s="6"/>
      <c r="C464" s="139"/>
      <c r="D464" s="139"/>
    </row>
    <row r="465" spans="1:4">
      <c r="A465" s="6"/>
      <c r="B465" s="6"/>
      <c r="C465" s="139"/>
      <c r="D465" s="139"/>
    </row>
    <row r="466" spans="1:4">
      <c r="A466" s="6"/>
      <c r="B466" s="6"/>
      <c r="C466" s="139"/>
      <c r="D466" s="139"/>
    </row>
    <row r="467" spans="1:4">
      <c r="A467" s="6"/>
      <c r="B467" s="6"/>
      <c r="C467" s="139"/>
      <c r="D467" s="139"/>
    </row>
    <row r="468" spans="1:4">
      <c r="A468" s="6"/>
      <c r="B468" s="6"/>
      <c r="C468" s="139"/>
      <c r="D468" s="139"/>
    </row>
    <row r="469" spans="1:4">
      <c r="A469" s="6"/>
      <c r="B469" s="6"/>
      <c r="C469" s="139"/>
      <c r="D469" s="139"/>
    </row>
    <row r="470" spans="1:4">
      <c r="A470" s="6"/>
      <c r="B470" s="6"/>
      <c r="C470" s="139"/>
      <c r="D470" s="139"/>
    </row>
    <row r="471" spans="1:4">
      <c r="A471" s="6"/>
      <c r="B471" s="6"/>
      <c r="C471" s="139"/>
      <c r="D471" s="139"/>
    </row>
    <row r="472" spans="1:4">
      <c r="A472" s="6"/>
      <c r="B472" s="6"/>
      <c r="C472" s="139"/>
      <c r="D472" s="139"/>
    </row>
    <row r="473" spans="1:4">
      <c r="A473" s="6"/>
      <c r="B473" s="6"/>
      <c r="C473" s="139"/>
      <c r="D473" s="139"/>
    </row>
    <row r="474" spans="1:4">
      <c r="A474" s="6"/>
      <c r="B474" s="6"/>
      <c r="C474" s="139"/>
      <c r="D474" s="139"/>
    </row>
    <row r="475" spans="1:4">
      <c r="A475" s="6"/>
      <c r="B475" s="6"/>
      <c r="C475" s="139"/>
      <c r="D475" s="139"/>
    </row>
    <row r="476" spans="1:4">
      <c r="A476" s="6"/>
      <c r="B476" s="6"/>
      <c r="C476" s="139"/>
      <c r="D476" s="139"/>
    </row>
    <row r="477" spans="1:4">
      <c r="A477" s="6"/>
      <c r="B477" s="6"/>
      <c r="C477" s="139"/>
      <c r="D477" s="139"/>
    </row>
    <row r="478" spans="1:4">
      <c r="A478" s="6"/>
      <c r="B478" s="6"/>
      <c r="C478" s="139"/>
      <c r="D478" s="139"/>
    </row>
    <row r="479" spans="1:4">
      <c r="A479" s="6"/>
      <c r="B479" s="6"/>
      <c r="C479" s="139"/>
      <c r="D479" s="139"/>
    </row>
    <row r="480" spans="1:4">
      <c r="A480" s="6"/>
      <c r="B480" s="6"/>
      <c r="C480" s="139"/>
      <c r="D480" s="139"/>
    </row>
    <row r="481" spans="1:4">
      <c r="A481" s="6"/>
      <c r="B481" s="6"/>
      <c r="C481" s="139"/>
      <c r="D481" s="139"/>
    </row>
    <row r="482" spans="1:4">
      <c r="A482" s="6"/>
      <c r="B482" s="6"/>
      <c r="C482" s="139"/>
      <c r="D482" s="139"/>
    </row>
    <row r="483" spans="1:4">
      <c r="A483" s="6"/>
      <c r="B483" s="6"/>
      <c r="C483" s="139"/>
      <c r="D483" s="139"/>
    </row>
    <row r="484" spans="1:4">
      <c r="A484" s="6"/>
      <c r="B484" s="6"/>
      <c r="C484" s="139"/>
      <c r="D484" s="139"/>
    </row>
    <row r="485" spans="1:4">
      <c r="A485" s="6"/>
      <c r="B485" s="6"/>
      <c r="C485" s="139"/>
      <c r="D485" s="139"/>
    </row>
    <row r="486" spans="1:4">
      <c r="A486" s="6"/>
      <c r="B486" s="6"/>
      <c r="C486" s="139"/>
      <c r="D486" s="139"/>
    </row>
    <row r="487" spans="1:4">
      <c r="A487" s="6"/>
      <c r="B487" s="6"/>
      <c r="C487" s="139"/>
      <c r="D487" s="139"/>
    </row>
    <row r="488" spans="1:4">
      <c r="A488" s="6"/>
      <c r="B488" s="6"/>
      <c r="C488" s="139"/>
      <c r="D488" s="139"/>
    </row>
    <row r="489" spans="1:4">
      <c r="A489" s="6"/>
      <c r="B489" s="6"/>
      <c r="C489" s="139"/>
      <c r="D489" s="139"/>
    </row>
    <row r="490" spans="1:4">
      <c r="A490" s="6"/>
      <c r="B490" s="6"/>
      <c r="C490" s="139"/>
      <c r="D490" s="139"/>
    </row>
    <row r="491" spans="1:4">
      <c r="A491" s="6"/>
      <c r="B491" s="6"/>
      <c r="C491" s="139"/>
      <c r="D491" s="139"/>
    </row>
    <row r="492" spans="1:4">
      <c r="A492" s="6"/>
      <c r="B492" s="6"/>
      <c r="C492" s="139"/>
      <c r="D492" s="139"/>
    </row>
    <row r="493" spans="1:4">
      <c r="A493" s="6"/>
      <c r="B493" s="6"/>
      <c r="C493" s="139"/>
      <c r="D493" s="139"/>
    </row>
    <row r="494" spans="1:4">
      <c r="A494" s="6"/>
      <c r="B494" s="6"/>
      <c r="C494" s="139"/>
      <c r="D494" s="139"/>
    </row>
    <row r="495" spans="1:4">
      <c r="A495" s="6"/>
      <c r="B495" s="6"/>
      <c r="C495" s="139"/>
      <c r="D495" s="139"/>
    </row>
    <row r="496" spans="1:4">
      <c r="A496" s="6"/>
      <c r="B496" s="6"/>
      <c r="C496" s="139"/>
      <c r="D496" s="139"/>
    </row>
    <row r="497" spans="1:4">
      <c r="A497" s="6"/>
      <c r="B497" s="6"/>
      <c r="C497" s="139"/>
      <c r="D497" s="139"/>
    </row>
    <row r="498" spans="1:4">
      <c r="A498" s="6"/>
      <c r="B498" s="6"/>
      <c r="C498" s="139"/>
      <c r="D498" s="139"/>
    </row>
    <row r="499" spans="1:4">
      <c r="A499" s="6"/>
      <c r="B499" s="6"/>
      <c r="C499" s="139"/>
      <c r="D499" s="139"/>
    </row>
    <row r="500" spans="1:4">
      <c r="A500" s="6"/>
      <c r="B500" s="6"/>
      <c r="C500" s="139"/>
      <c r="D500" s="139"/>
    </row>
    <row r="501" spans="1:4">
      <c r="A501" s="6"/>
      <c r="B501" s="6"/>
      <c r="C501" s="139"/>
      <c r="D501" s="139"/>
    </row>
    <row r="502" spans="1:4">
      <c r="A502" s="6"/>
      <c r="B502" s="6"/>
      <c r="C502" s="139"/>
      <c r="D502" s="139"/>
    </row>
    <row r="503" spans="1:4">
      <c r="A503" s="6"/>
      <c r="B503" s="6"/>
      <c r="C503" s="139"/>
      <c r="D503" s="139"/>
    </row>
    <row r="504" spans="1:4">
      <c r="A504" s="6"/>
      <c r="B504" s="6"/>
      <c r="C504" s="139"/>
      <c r="D504" s="139"/>
    </row>
    <row r="505" spans="1:4">
      <c r="A505" s="6"/>
      <c r="B505" s="6"/>
      <c r="C505" s="139"/>
      <c r="D505" s="139"/>
    </row>
    <row r="506" spans="1:4">
      <c r="A506" s="6"/>
      <c r="B506" s="6"/>
      <c r="C506" s="139"/>
      <c r="D506" s="139"/>
    </row>
    <row r="507" spans="1:4">
      <c r="A507" s="6"/>
      <c r="B507" s="6"/>
      <c r="C507" s="139"/>
      <c r="D507" s="139"/>
    </row>
    <row r="508" spans="1:4">
      <c r="A508" s="6"/>
      <c r="B508" s="6"/>
      <c r="C508" s="139"/>
      <c r="D508" s="139"/>
    </row>
    <row r="509" spans="1:4">
      <c r="A509" s="6"/>
      <c r="B509" s="6"/>
      <c r="C509" s="139"/>
      <c r="D509" s="139"/>
    </row>
    <row r="510" spans="1:4">
      <c r="A510" s="6"/>
      <c r="B510" s="6"/>
      <c r="C510" s="139"/>
      <c r="D510" s="139"/>
    </row>
    <row r="511" spans="1:4">
      <c r="A511" s="6"/>
      <c r="B511" s="6"/>
      <c r="C511" s="139"/>
      <c r="D511" s="139"/>
    </row>
    <row r="512" spans="1:4">
      <c r="A512" s="6"/>
      <c r="B512" s="6"/>
      <c r="C512" s="139"/>
      <c r="D512" s="139"/>
    </row>
    <row r="513" spans="1:4">
      <c r="A513" s="6"/>
      <c r="B513" s="6"/>
      <c r="C513" s="139"/>
      <c r="D513" s="139"/>
    </row>
    <row r="514" spans="1:4">
      <c r="A514" s="6"/>
      <c r="B514" s="6"/>
      <c r="C514" s="139"/>
      <c r="D514" s="139"/>
    </row>
    <row r="515" spans="1:4">
      <c r="A515" s="6"/>
      <c r="B515" s="6"/>
      <c r="C515" s="139"/>
      <c r="D515" s="139"/>
    </row>
    <row r="516" spans="1:4">
      <c r="A516" s="6"/>
      <c r="B516" s="6"/>
      <c r="C516" s="139"/>
      <c r="D516" s="139"/>
    </row>
    <row r="517" spans="1:4">
      <c r="A517" s="6"/>
      <c r="B517" s="6"/>
      <c r="C517" s="139"/>
      <c r="D517" s="139"/>
    </row>
    <row r="518" spans="1:4">
      <c r="A518" s="6"/>
      <c r="B518" s="6"/>
      <c r="C518" s="139"/>
      <c r="D518" s="139"/>
    </row>
    <row r="519" spans="1:4">
      <c r="A519" s="6"/>
      <c r="B519" s="6"/>
      <c r="C519" s="139"/>
      <c r="D519" s="139"/>
    </row>
    <row r="520" spans="1:4">
      <c r="A520" s="6"/>
      <c r="B520" s="6"/>
      <c r="C520" s="139"/>
      <c r="D520" s="139"/>
    </row>
    <row r="521" spans="1:4">
      <c r="A521" s="6"/>
      <c r="B521" s="6"/>
      <c r="C521" s="139"/>
      <c r="D521" s="139"/>
    </row>
    <row r="522" spans="1:4">
      <c r="A522" s="6"/>
      <c r="B522" s="6"/>
      <c r="C522" s="139"/>
      <c r="D522" s="139"/>
    </row>
    <row r="523" spans="1:4">
      <c r="A523" s="6"/>
      <c r="B523" s="6"/>
      <c r="C523" s="139"/>
      <c r="D523" s="139"/>
    </row>
    <row r="524" spans="1:4">
      <c r="A524" s="6"/>
      <c r="B524" s="6"/>
      <c r="C524" s="139"/>
      <c r="D524" s="139"/>
    </row>
    <row r="525" spans="1:4">
      <c r="A525" s="6"/>
      <c r="B525" s="6"/>
      <c r="C525" s="139"/>
      <c r="D525" s="139"/>
    </row>
    <row r="526" spans="1:4">
      <c r="A526" s="6"/>
      <c r="B526" s="6"/>
      <c r="C526" s="139"/>
      <c r="D526" s="139"/>
    </row>
    <row r="527" spans="1:4">
      <c r="A527" s="6"/>
      <c r="B527" s="6"/>
      <c r="C527" s="139"/>
      <c r="D527" s="139"/>
    </row>
    <row r="528" spans="1:4">
      <c r="A528" s="6"/>
      <c r="B528" s="6"/>
      <c r="C528" s="139"/>
      <c r="D528" s="139"/>
    </row>
    <row r="529" spans="1:4">
      <c r="A529" s="6"/>
      <c r="B529" s="6"/>
      <c r="C529" s="139"/>
      <c r="D529" s="139"/>
    </row>
    <row r="530" spans="1:4">
      <c r="A530" s="6"/>
      <c r="B530" s="6"/>
      <c r="C530" s="139"/>
      <c r="D530" s="139"/>
    </row>
    <row r="531" spans="1:4">
      <c r="A531" s="6"/>
      <c r="B531" s="6"/>
      <c r="C531" s="139"/>
      <c r="D531" s="139"/>
    </row>
    <row r="532" spans="1:4">
      <c r="A532" s="6"/>
      <c r="B532" s="6"/>
      <c r="C532" s="139"/>
      <c r="D532" s="139"/>
    </row>
    <row r="533" spans="1:4">
      <c r="A533" s="6"/>
      <c r="B533" s="6"/>
      <c r="C533" s="139"/>
      <c r="D533" s="139"/>
    </row>
    <row r="534" spans="1:4">
      <c r="A534" s="6"/>
      <c r="B534" s="6"/>
      <c r="C534" s="139"/>
      <c r="D534" s="139"/>
    </row>
    <row r="535" spans="1:4">
      <c r="A535" s="6"/>
      <c r="B535" s="6"/>
      <c r="C535" s="139"/>
      <c r="D535" s="139"/>
    </row>
    <row r="536" spans="1:4">
      <c r="A536" s="6"/>
      <c r="B536" s="6"/>
      <c r="C536" s="139"/>
      <c r="D536" s="139"/>
    </row>
    <row r="537" spans="1:4">
      <c r="A537" s="6"/>
      <c r="B537" s="6"/>
      <c r="C537" s="139"/>
      <c r="D537" s="139"/>
    </row>
    <row r="538" spans="1:4">
      <c r="A538" s="6"/>
      <c r="B538" s="6"/>
      <c r="C538" s="139"/>
      <c r="D538" s="139"/>
    </row>
    <row r="539" spans="1:4">
      <c r="A539" s="6"/>
      <c r="B539" s="6"/>
      <c r="C539" s="139"/>
      <c r="D539" s="139"/>
    </row>
    <row r="540" spans="1:4">
      <c r="A540" s="6"/>
      <c r="B540" s="6"/>
      <c r="C540" s="139"/>
      <c r="D540" s="139"/>
    </row>
    <row r="541" spans="1:4">
      <c r="A541" s="6"/>
      <c r="B541" s="6"/>
      <c r="C541" s="139"/>
      <c r="D541" s="139"/>
    </row>
    <row r="542" spans="1:4">
      <c r="A542" s="6"/>
      <c r="B542" s="6"/>
      <c r="C542" s="139"/>
      <c r="D542" s="139"/>
    </row>
    <row r="543" spans="1:4">
      <c r="A543" s="6"/>
      <c r="B543" s="6"/>
      <c r="C543" s="139"/>
      <c r="D543" s="139"/>
    </row>
    <row r="544" spans="1:4">
      <c r="A544" s="6"/>
      <c r="B544" s="6"/>
      <c r="C544" s="139"/>
      <c r="D544" s="139"/>
    </row>
    <row r="545" spans="1:4">
      <c r="A545" s="6"/>
      <c r="B545" s="6"/>
      <c r="C545" s="139"/>
      <c r="D545" s="139"/>
    </row>
    <row r="546" spans="1:4">
      <c r="A546" s="6"/>
      <c r="B546" s="6"/>
      <c r="C546" s="139"/>
      <c r="D546" s="139"/>
    </row>
    <row r="547" spans="1:4">
      <c r="A547" s="6"/>
      <c r="B547" s="6"/>
      <c r="C547" s="139"/>
      <c r="D547" s="139"/>
    </row>
    <row r="548" spans="1:4">
      <c r="A548" s="6"/>
      <c r="B548" s="6"/>
      <c r="C548" s="139"/>
      <c r="D548" s="139"/>
    </row>
    <row r="549" spans="1:4">
      <c r="A549" s="6"/>
      <c r="B549" s="6"/>
      <c r="C549" s="139"/>
      <c r="D549" s="139"/>
    </row>
    <row r="550" spans="1:4">
      <c r="A550" s="6"/>
      <c r="B550" s="6"/>
      <c r="C550" s="139"/>
      <c r="D550" s="139"/>
    </row>
    <row r="551" spans="1:4">
      <c r="A551" s="6"/>
      <c r="B551" s="6"/>
      <c r="C551" s="139"/>
      <c r="D551" s="139"/>
    </row>
    <row r="552" spans="1:4">
      <c r="A552" s="6"/>
      <c r="B552" s="6"/>
      <c r="C552" s="139"/>
      <c r="D552" s="139"/>
    </row>
    <row r="553" spans="1:4">
      <c r="A553" s="6"/>
      <c r="B553" s="6"/>
      <c r="C553" s="139"/>
      <c r="D553" s="139"/>
    </row>
    <row r="554" spans="1:4">
      <c r="A554" s="6"/>
      <c r="B554" s="6"/>
      <c r="C554" s="139"/>
      <c r="D554" s="139"/>
    </row>
    <row r="555" spans="1:4">
      <c r="A555" s="6"/>
      <c r="B555" s="6"/>
      <c r="C555" s="139"/>
      <c r="D555" s="139"/>
    </row>
    <row r="556" spans="1:4">
      <c r="A556" s="6"/>
      <c r="B556" s="6"/>
      <c r="C556" s="139"/>
      <c r="D556" s="139"/>
    </row>
    <row r="557" spans="1:4">
      <c r="A557" s="6"/>
      <c r="B557" s="6"/>
      <c r="C557" s="139"/>
      <c r="D557" s="139"/>
    </row>
    <row r="558" spans="1:4">
      <c r="A558" s="6"/>
      <c r="B558" s="6"/>
      <c r="C558" s="139"/>
      <c r="D558" s="139"/>
    </row>
    <row r="559" spans="1:4">
      <c r="A559" s="6"/>
      <c r="B559" s="6"/>
      <c r="C559" s="139"/>
      <c r="D559" s="139"/>
    </row>
    <row r="560" spans="1:4">
      <c r="A560" s="6"/>
      <c r="B560" s="6"/>
      <c r="C560" s="139"/>
      <c r="D560" s="139"/>
    </row>
    <row r="561" spans="1:4">
      <c r="A561" s="6"/>
      <c r="B561" s="6"/>
      <c r="C561" s="139"/>
      <c r="D561" s="139"/>
    </row>
    <row r="562" spans="1:4">
      <c r="A562" s="6"/>
      <c r="B562" s="6"/>
      <c r="C562" s="139"/>
      <c r="D562" s="139"/>
    </row>
    <row r="563" spans="1:4">
      <c r="A563" s="6"/>
      <c r="B563" s="6"/>
      <c r="C563" s="139"/>
      <c r="D563" s="139"/>
    </row>
    <row r="564" spans="1:4">
      <c r="A564" s="6"/>
      <c r="B564" s="6"/>
      <c r="C564" s="139"/>
      <c r="D564" s="139"/>
    </row>
    <row r="565" spans="1:4">
      <c r="A565" s="6"/>
      <c r="B565" s="6"/>
      <c r="C565" s="139"/>
      <c r="D565" s="139"/>
    </row>
    <row r="566" spans="1:4">
      <c r="A566" s="6"/>
      <c r="B566" s="6"/>
      <c r="C566" s="139"/>
      <c r="D566" s="139"/>
    </row>
    <row r="567" spans="1:4">
      <c r="A567" s="6"/>
      <c r="B567" s="6"/>
      <c r="C567" s="139"/>
      <c r="D567" s="139"/>
    </row>
    <row r="568" spans="1:4">
      <c r="A568" s="6"/>
      <c r="B568" s="6"/>
      <c r="C568" s="139"/>
      <c r="D568" s="139"/>
    </row>
    <row r="569" spans="1:4">
      <c r="A569" s="6"/>
      <c r="B569" s="6"/>
      <c r="C569" s="139"/>
      <c r="D569" s="139"/>
    </row>
    <row r="570" spans="1:4">
      <c r="A570" s="6"/>
      <c r="B570" s="6"/>
      <c r="C570" s="139"/>
      <c r="D570" s="139"/>
    </row>
    <row r="571" spans="1:4">
      <c r="A571" s="6"/>
      <c r="B571" s="6"/>
      <c r="C571" s="139"/>
      <c r="D571" s="139"/>
    </row>
    <row r="572" spans="1:4">
      <c r="A572" s="6"/>
      <c r="B572" s="6"/>
      <c r="C572" s="139"/>
      <c r="D572" s="139"/>
    </row>
    <row r="573" spans="1:4">
      <c r="A573" s="6"/>
      <c r="B573" s="6"/>
      <c r="C573" s="139"/>
      <c r="D573" s="139"/>
    </row>
    <row r="574" spans="1:4">
      <c r="A574" s="6"/>
      <c r="B574" s="6"/>
      <c r="C574" s="139"/>
      <c r="D574" s="139"/>
    </row>
    <row r="575" spans="1:4">
      <c r="A575" s="6"/>
      <c r="B575" s="6"/>
      <c r="C575" s="139"/>
      <c r="D575" s="139"/>
    </row>
    <row r="576" spans="1:4">
      <c r="A576" s="6"/>
      <c r="B576" s="6"/>
      <c r="C576" s="139"/>
      <c r="D576" s="139"/>
    </row>
    <row r="577" spans="1:4">
      <c r="A577" s="6"/>
      <c r="B577" s="6"/>
      <c r="C577" s="139"/>
      <c r="D577" s="139"/>
    </row>
    <row r="578" spans="1:4">
      <c r="A578" s="6"/>
      <c r="B578" s="6"/>
      <c r="C578" s="139"/>
      <c r="D578" s="139"/>
    </row>
    <row r="579" spans="1:4">
      <c r="A579" s="6"/>
      <c r="B579" s="6"/>
      <c r="C579" s="139"/>
      <c r="D579" s="139"/>
    </row>
    <row r="580" spans="1:4">
      <c r="A580" s="6"/>
      <c r="B580" s="6"/>
      <c r="C580" s="139"/>
      <c r="D580" s="139"/>
    </row>
    <row r="581" spans="1:4">
      <c r="A581" s="6"/>
      <c r="B581" s="6"/>
      <c r="C581" s="139"/>
      <c r="D581" s="139"/>
    </row>
    <row r="582" spans="1:4">
      <c r="A582" s="6"/>
      <c r="B582" s="6"/>
      <c r="C582" s="139"/>
      <c r="D582" s="139"/>
    </row>
    <row r="583" spans="1:4">
      <c r="A583" s="6"/>
      <c r="B583" s="6"/>
      <c r="C583" s="139"/>
      <c r="D583" s="139"/>
    </row>
    <row r="584" spans="1:4">
      <c r="A584" s="6"/>
      <c r="B584" s="6"/>
      <c r="C584" s="139"/>
      <c r="D584" s="139"/>
    </row>
    <row r="585" spans="1:4">
      <c r="A585" s="6"/>
      <c r="B585" s="6"/>
      <c r="C585" s="139"/>
      <c r="D585" s="139"/>
    </row>
    <row r="586" spans="1:4">
      <c r="A586" s="6"/>
      <c r="B586" s="6"/>
      <c r="C586" s="139"/>
      <c r="D586" s="139"/>
    </row>
    <row r="587" spans="1:4">
      <c r="A587" s="6"/>
      <c r="B587" s="6"/>
      <c r="C587" s="139"/>
      <c r="D587" s="139"/>
    </row>
    <row r="588" spans="1:4">
      <c r="A588" s="6"/>
      <c r="B588" s="6"/>
      <c r="C588" s="139"/>
      <c r="D588" s="139"/>
    </row>
    <row r="589" spans="1:4">
      <c r="A589" s="6"/>
      <c r="B589" s="6"/>
      <c r="C589" s="139"/>
      <c r="D589" s="139"/>
    </row>
    <row r="590" spans="1:4">
      <c r="A590" s="6"/>
      <c r="B590" s="6"/>
      <c r="C590" s="139"/>
      <c r="D590" s="139"/>
    </row>
    <row r="591" spans="1:4">
      <c r="A591" s="6"/>
      <c r="B591" s="6"/>
      <c r="C591" s="139"/>
      <c r="D591" s="139"/>
    </row>
    <row r="592" spans="1:4">
      <c r="A592" s="6"/>
      <c r="B592" s="6"/>
      <c r="C592" s="139"/>
      <c r="D592" s="139"/>
    </row>
    <row r="593" spans="1:4">
      <c r="A593" s="6"/>
      <c r="B593" s="6"/>
      <c r="C593" s="139"/>
      <c r="D593" s="139"/>
    </row>
    <row r="594" spans="1:4">
      <c r="A594" s="6"/>
      <c r="B594" s="6"/>
      <c r="C594" s="139"/>
      <c r="D594" s="139"/>
    </row>
    <row r="595" spans="1:4">
      <c r="A595" s="6"/>
      <c r="B595" s="6"/>
      <c r="C595" s="139"/>
      <c r="D595" s="139"/>
    </row>
    <row r="596" spans="1:4">
      <c r="A596" s="6"/>
      <c r="B596" s="6"/>
      <c r="C596" s="139"/>
      <c r="D596" s="139"/>
    </row>
    <row r="597" spans="1:4">
      <c r="A597" s="6"/>
      <c r="B597" s="6"/>
      <c r="C597" s="139"/>
      <c r="D597" s="139"/>
    </row>
    <row r="598" spans="1:4">
      <c r="A598" s="6"/>
      <c r="B598" s="6"/>
      <c r="C598" s="139"/>
      <c r="D598" s="139"/>
    </row>
    <row r="599" spans="1:4">
      <c r="A599" s="6"/>
      <c r="B599" s="6"/>
      <c r="C599" s="139"/>
      <c r="D599" s="139"/>
    </row>
    <row r="600" spans="1:4">
      <c r="A600" s="6"/>
      <c r="B600" s="6"/>
      <c r="C600" s="139"/>
      <c r="D600" s="139"/>
    </row>
    <row r="601" spans="1:4">
      <c r="A601" s="6"/>
      <c r="B601" s="6"/>
      <c r="C601" s="139"/>
      <c r="D601" s="139"/>
    </row>
    <row r="602" spans="1:4">
      <c r="A602" s="6"/>
      <c r="B602" s="6"/>
      <c r="C602" s="139"/>
      <c r="D602" s="139"/>
    </row>
    <row r="603" spans="1:4">
      <c r="A603" s="6"/>
      <c r="B603" s="6"/>
      <c r="C603" s="139"/>
      <c r="D603" s="139"/>
    </row>
    <row r="604" spans="1:4">
      <c r="A604" s="6"/>
      <c r="B604" s="6"/>
      <c r="C604" s="139"/>
      <c r="D604" s="139"/>
    </row>
    <row r="605" spans="1:4">
      <c r="A605" s="6"/>
      <c r="B605" s="6"/>
      <c r="C605" s="139"/>
      <c r="D605" s="139"/>
    </row>
    <row r="606" spans="1:4">
      <c r="A606" s="6"/>
      <c r="B606" s="6"/>
      <c r="C606" s="139"/>
      <c r="D606" s="139"/>
    </row>
    <row r="607" spans="1:4">
      <c r="A607" s="6"/>
      <c r="B607" s="6"/>
      <c r="C607" s="139"/>
      <c r="D607" s="139"/>
    </row>
    <row r="608" spans="1:4">
      <c r="A608" s="6"/>
      <c r="B608" s="6"/>
      <c r="C608" s="139"/>
      <c r="D608" s="139"/>
    </row>
    <row r="609" spans="1:4">
      <c r="A609" s="6"/>
      <c r="B609" s="6"/>
      <c r="C609" s="139"/>
      <c r="D609" s="139"/>
    </row>
    <row r="610" spans="1:4">
      <c r="A610" s="6"/>
      <c r="B610" s="6"/>
      <c r="C610" s="139"/>
      <c r="D610" s="139"/>
    </row>
    <row r="611" spans="1:4">
      <c r="A611" s="6"/>
      <c r="B611" s="6"/>
      <c r="C611" s="139"/>
      <c r="D611" s="139"/>
    </row>
    <row r="612" spans="1:4">
      <c r="A612" s="6"/>
      <c r="B612" s="6"/>
      <c r="C612" s="139"/>
      <c r="D612" s="139"/>
    </row>
    <row r="613" spans="1:4">
      <c r="A613" s="6"/>
      <c r="B613" s="6"/>
      <c r="C613" s="139"/>
      <c r="D613" s="139"/>
    </row>
    <row r="614" spans="1:4">
      <c r="A614" s="6"/>
      <c r="B614" s="6"/>
      <c r="C614" s="139"/>
      <c r="D614" s="139"/>
    </row>
    <row r="615" spans="1:4">
      <c r="A615" s="6"/>
      <c r="B615" s="6"/>
      <c r="C615" s="139"/>
      <c r="D615" s="139"/>
    </row>
    <row r="616" spans="1:4">
      <c r="A616" s="6"/>
      <c r="B616" s="6"/>
      <c r="C616" s="139"/>
      <c r="D616" s="139"/>
    </row>
    <row r="617" spans="1:4">
      <c r="A617" s="6"/>
      <c r="B617" s="6"/>
      <c r="C617" s="139"/>
      <c r="D617" s="139"/>
    </row>
    <row r="618" spans="1:4">
      <c r="A618" s="6"/>
      <c r="B618" s="6"/>
      <c r="C618" s="139"/>
      <c r="D618" s="139"/>
    </row>
    <row r="619" spans="1:4">
      <c r="A619" s="6"/>
      <c r="B619" s="6"/>
      <c r="C619" s="139"/>
      <c r="D619" s="139"/>
    </row>
    <row r="620" spans="1:4">
      <c r="A620" s="6"/>
      <c r="B620" s="6"/>
      <c r="C620" s="139"/>
      <c r="D620" s="139"/>
    </row>
    <row r="621" spans="1:4">
      <c r="A621" s="6"/>
      <c r="B621" s="6"/>
      <c r="C621" s="139"/>
      <c r="D621" s="139"/>
    </row>
    <row r="622" spans="1:4">
      <c r="A622" s="6"/>
      <c r="B622" s="6"/>
      <c r="C622" s="139"/>
      <c r="D622" s="139"/>
    </row>
    <row r="623" spans="1:4">
      <c r="A623" s="6"/>
      <c r="B623" s="6"/>
      <c r="C623" s="139"/>
      <c r="D623" s="139"/>
    </row>
    <row r="624" spans="1:4">
      <c r="A624" s="6"/>
      <c r="B624" s="6"/>
      <c r="C624" s="139"/>
      <c r="D624" s="139"/>
    </row>
    <row r="625" spans="1:4">
      <c r="A625" s="6"/>
      <c r="B625" s="6"/>
      <c r="C625" s="139"/>
      <c r="D625" s="139"/>
    </row>
    <row r="626" spans="1:4">
      <c r="A626" s="6"/>
      <c r="B626" s="6"/>
      <c r="C626" s="139"/>
      <c r="D626" s="139"/>
    </row>
    <row r="627" spans="1:4">
      <c r="A627" s="6"/>
      <c r="B627" s="6"/>
      <c r="C627" s="139"/>
      <c r="D627" s="139"/>
    </row>
    <row r="628" spans="1:4">
      <c r="A628" s="6"/>
      <c r="B628" s="6"/>
      <c r="C628" s="139"/>
      <c r="D628" s="139"/>
    </row>
    <row r="629" spans="1:4">
      <c r="A629" s="6"/>
      <c r="B629" s="6"/>
      <c r="C629" s="139"/>
      <c r="D629" s="139"/>
    </row>
    <row r="630" spans="1:4">
      <c r="A630" s="6"/>
      <c r="B630" s="6"/>
      <c r="C630" s="139"/>
      <c r="D630" s="139"/>
    </row>
    <row r="631" spans="1:4">
      <c r="A631" s="6"/>
      <c r="B631" s="6"/>
      <c r="C631" s="139"/>
      <c r="D631" s="139"/>
    </row>
    <row r="632" spans="1:4">
      <c r="A632" s="6"/>
      <c r="B632" s="6"/>
      <c r="C632" s="139"/>
      <c r="D632" s="139"/>
    </row>
    <row r="633" spans="1:4">
      <c r="A633" s="6"/>
      <c r="B633" s="6"/>
      <c r="C633" s="139"/>
      <c r="D633" s="139"/>
    </row>
    <row r="634" spans="1:4">
      <c r="A634" s="6"/>
      <c r="B634" s="6"/>
      <c r="C634" s="139"/>
      <c r="D634" s="139"/>
    </row>
    <row r="635" spans="1:4">
      <c r="A635" s="6"/>
      <c r="B635" s="6"/>
      <c r="C635" s="139"/>
      <c r="D635" s="139"/>
    </row>
    <row r="636" spans="1:4">
      <c r="A636" s="6"/>
      <c r="B636" s="6"/>
      <c r="C636" s="139"/>
      <c r="D636" s="139"/>
    </row>
    <row r="637" spans="1:4">
      <c r="A637" s="6"/>
      <c r="B637" s="6"/>
      <c r="C637" s="139"/>
      <c r="D637" s="139"/>
    </row>
    <row r="638" spans="1:4">
      <c r="A638" s="6"/>
      <c r="B638" s="6"/>
      <c r="C638" s="139"/>
      <c r="D638" s="139"/>
    </row>
    <row r="639" spans="1:4">
      <c r="A639" s="6"/>
      <c r="B639" s="6"/>
      <c r="C639" s="139"/>
      <c r="D639" s="139"/>
    </row>
    <row r="640" spans="1:4">
      <c r="A640" s="6"/>
      <c r="B640" s="6"/>
      <c r="C640" s="139"/>
      <c r="D640" s="139"/>
    </row>
    <row r="641" spans="1:4">
      <c r="A641" s="6"/>
      <c r="B641" s="6"/>
      <c r="C641" s="139"/>
      <c r="D641" s="139"/>
    </row>
    <row r="642" spans="1:4">
      <c r="A642" s="6"/>
      <c r="B642" s="6"/>
      <c r="C642" s="139"/>
      <c r="D642" s="139"/>
    </row>
    <row r="643" spans="1:4">
      <c r="A643" s="6"/>
      <c r="B643" s="6"/>
      <c r="C643" s="139"/>
      <c r="D643" s="139"/>
    </row>
    <row r="644" spans="1:4">
      <c r="A644" s="6"/>
      <c r="B644" s="6"/>
      <c r="C644" s="139"/>
      <c r="D644" s="139"/>
    </row>
    <row r="645" spans="1:4">
      <c r="A645" s="6"/>
      <c r="B645" s="6"/>
      <c r="C645" s="139"/>
      <c r="D645" s="139"/>
    </row>
    <row r="646" spans="1:4">
      <c r="A646" s="6"/>
      <c r="B646" s="6"/>
      <c r="C646" s="139"/>
      <c r="D646" s="139"/>
    </row>
    <row r="647" spans="1:4">
      <c r="A647" s="6"/>
      <c r="B647" s="6"/>
      <c r="C647" s="139"/>
      <c r="D647" s="139"/>
    </row>
    <row r="648" spans="1:4">
      <c r="A648" s="6"/>
      <c r="B648" s="6"/>
      <c r="C648" s="139"/>
      <c r="D648" s="139"/>
    </row>
    <row r="649" spans="1:4">
      <c r="A649" s="6"/>
      <c r="B649" s="6"/>
      <c r="C649" s="139"/>
      <c r="D649" s="139"/>
    </row>
    <row r="650" spans="1:4">
      <c r="A650" s="6"/>
      <c r="B650" s="6"/>
      <c r="C650" s="139"/>
      <c r="D650" s="139"/>
    </row>
    <row r="651" spans="1:4">
      <c r="A651" s="6"/>
      <c r="B651" s="6"/>
      <c r="C651" s="139"/>
      <c r="D651" s="139"/>
    </row>
    <row r="652" spans="1:4">
      <c r="A652" s="6"/>
      <c r="B652" s="6"/>
      <c r="C652" s="139"/>
      <c r="D652" s="139"/>
    </row>
    <row r="653" spans="1:4">
      <c r="A653" s="6"/>
      <c r="B653" s="6"/>
      <c r="C653" s="139"/>
      <c r="D653" s="139"/>
    </row>
    <row r="654" spans="1:4">
      <c r="A654" s="6"/>
      <c r="B654" s="6"/>
      <c r="C654" s="139"/>
      <c r="D654" s="139"/>
    </row>
    <row r="655" spans="1:4">
      <c r="A655" s="6"/>
      <c r="B655" s="6"/>
      <c r="C655" s="139"/>
      <c r="D655" s="139"/>
    </row>
    <row r="656" spans="1:4">
      <c r="A656" s="6"/>
      <c r="B656" s="6"/>
      <c r="C656" s="139"/>
      <c r="D656" s="139"/>
    </row>
    <row r="657" spans="1:4">
      <c r="A657" s="6"/>
      <c r="B657" s="6"/>
      <c r="C657" s="139"/>
      <c r="D657" s="139"/>
    </row>
    <row r="658" spans="1:4">
      <c r="A658" s="6"/>
      <c r="B658" s="6"/>
      <c r="C658" s="139"/>
      <c r="D658" s="139"/>
    </row>
    <row r="659" spans="1:4">
      <c r="A659" s="6"/>
      <c r="B659" s="6"/>
      <c r="C659" s="139"/>
      <c r="D659" s="139"/>
    </row>
    <row r="660" spans="1:4">
      <c r="A660" s="6"/>
      <c r="B660" s="6"/>
      <c r="C660" s="139"/>
      <c r="D660" s="139"/>
    </row>
    <row r="661" spans="1:4">
      <c r="A661" s="6"/>
      <c r="B661" s="6"/>
      <c r="C661" s="139"/>
      <c r="D661" s="139"/>
    </row>
    <row r="662" spans="1:4">
      <c r="A662" s="6"/>
      <c r="B662" s="6"/>
      <c r="C662" s="139"/>
      <c r="D662" s="139"/>
    </row>
    <row r="663" spans="1:4">
      <c r="A663" s="6"/>
      <c r="B663" s="6"/>
      <c r="C663" s="139"/>
      <c r="D663" s="139"/>
    </row>
    <row r="664" spans="1:4">
      <c r="A664" s="6"/>
      <c r="B664" s="6"/>
      <c r="C664" s="139"/>
      <c r="D664" s="139"/>
    </row>
    <row r="665" spans="1:4">
      <c r="A665" s="6"/>
      <c r="B665" s="6"/>
      <c r="C665" s="139"/>
      <c r="D665" s="139"/>
    </row>
    <row r="666" spans="1:4">
      <c r="A666" s="6"/>
      <c r="B666" s="6"/>
      <c r="C666" s="139"/>
      <c r="D666" s="139"/>
    </row>
    <row r="667" spans="1:4">
      <c r="A667" s="6"/>
      <c r="B667" s="6"/>
      <c r="C667" s="139"/>
      <c r="D667" s="139"/>
    </row>
    <row r="668" spans="1:4">
      <c r="A668" s="6"/>
      <c r="B668" s="6"/>
      <c r="C668" s="139"/>
      <c r="D668" s="139"/>
    </row>
    <row r="669" spans="1:4">
      <c r="A669" s="6"/>
      <c r="B669" s="6"/>
      <c r="C669" s="139"/>
      <c r="D669" s="139"/>
    </row>
    <row r="670" spans="1:4">
      <c r="A670" s="6"/>
      <c r="B670" s="6"/>
      <c r="C670" s="139"/>
      <c r="D670" s="139"/>
    </row>
    <row r="671" spans="1:4">
      <c r="A671" s="6"/>
      <c r="B671" s="6"/>
      <c r="C671" s="139"/>
      <c r="D671" s="139"/>
    </row>
    <row r="672" spans="1:4">
      <c r="A672" s="6"/>
      <c r="B672" s="6"/>
      <c r="C672" s="139"/>
      <c r="D672" s="139"/>
    </row>
    <row r="673" spans="1:4">
      <c r="A673" s="6"/>
      <c r="B673" s="6"/>
      <c r="C673" s="139"/>
      <c r="D673" s="139"/>
    </row>
    <row r="674" spans="1:4">
      <c r="A674" s="6"/>
      <c r="B674" s="6"/>
      <c r="C674" s="139"/>
      <c r="D674" s="139"/>
    </row>
    <row r="675" spans="1:4">
      <c r="A675" s="6"/>
      <c r="B675" s="6"/>
      <c r="C675" s="139"/>
      <c r="D675" s="139"/>
    </row>
    <row r="676" spans="1:4">
      <c r="A676" s="6"/>
      <c r="B676" s="6"/>
      <c r="C676" s="139"/>
      <c r="D676" s="139"/>
    </row>
    <row r="677" spans="1:4">
      <c r="A677" s="6"/>
      <c r="B677" s="6"/>
      <c r="C677" s="139"/>
      <c r="D677" s="139"/>
    </row>
    <row r="678" spans="1:4">
      <c r="A678" s="6"/>
      <c r="B678" s="6"/>
      <c r="C678" s="139"/>
      <c r="D678" s="139"/>
    </row>
    <row r="679" spans="1:4">
      <c r="A679" s="6"/>
      <c r="B679" s="6"/>
      <c r="C679" s="139"/>
      <c r="D679" s="139"/>
    </row>
    <row r="680" spans="1:4">
      <c r="A680" s="6"/>
      <c r="B680" s="6"/>
      <c r="C680" s="139"/>
      <c r="D680" s="139"/>
    </row>
    <row r="681" spans="1:4">
      <c r="A681" s="6"/>
      <c r="B681" s="6"/>
      <c r="C681" s="139"/>
      <c r="D681" s="139"/>
    </row>
    <row r="682" spans="1:4">
      <c r="A682" s="6"/>
      <c r="B682" s="6"/>
      <c r="C682" s="139"/>
      <c r="D682" s="139"/>
    </row>
    <row r="683" spans="1:4">
      <c r="A683" s="6"/>
      <c r="B683" s="6"/>
      <c r="C683" s="139"/>
      <c r="D683" s="139"/>
    </row>
    <row r="684" spans="1:4">
      <c r="A684" s="6"/>
      <c r="B684" s="6"/>
      <c r="C684" s="139"/>
      <c r="D684" s="139"/>
    </row>
    <row r="685" spans="1:4">
      <c r="A685" s="6"/>
      <c r="B685" s="6"/>
      <c r="C685" s="139"/>
      <c r="D685" s="139"/>
    </row>
    <row r="686" spans="1:4">
      <c r="A686" s="6"/>
      <c r="B686" s="6"/>
      <c r="C686" s="139"/>
      <c r="D686" s="139"/>
    </row>
    <row r="687" spans="1:4">
      <c r="A687" s="6"/>
      <c r="B687" s="6"/>
      <c r="C687" s="139"/>
      <c r="D687" s="139"/>
    </row>
    <row r="688" spans="1:4">
      <c r="A688" s="6"/>
      <c r="B688" s="6"/>
      <c r="C688" s="139"/>
      <c r="D688" s="139"/>
    </row>
    <row r="689" spans="1:4">
      <c r="A689" s="6"/>
      <c r="B689" s="6"/>
      <c r="C689" s="139"/>
      <c r="D689" s="139"/>
    </row>
    <row r="690" spans="1:4">
      <c r="A690" s="6"/>
      <c r="B690" s="6"/>
      <c r="C690" s="139"/>
      <c r="D690" s="139"/>
    </row>
    <row r="691" spans="1:4">
      <c r="A691" s="6"/>
      <c r="B691" s="6"/>
      <c r="C691" s="139"/>
      <c r="D691" s="139"/>
    </row>
    <row r="692" spans="1:4">
      <c r="A692" s="6"/>
      <c r="B692" s="6"/>
      <c r="C692" s="139"/>
      <c r="D692" s="139"/>
    </row>
    <row r="693" spans="1:4">
      <c r="A693" s="6"/>
      <c r="B693" s="6"/>
      <c r="C693" s="139"/>
      <c r="D693" s="139"/>
    </row>
    <row r="694" spans="1:4">
      <c r="A694" s="6"/>
      <c r="B694" s="6"/>
      <c r="C694" s="139"/>
      <c r="D694" s="139"/>
    </row>
    <row r="695" spans="1:4">
      <c r="A695" s="6"/>
      <c r="B695" s="6"/>
      <c r="C695" s="139"/>
      <c r="D695" s="139"/>
    </row>
    <row r="696" spans="1:4">
      <c r="A696" s="6"/>
      <c r="B696" s="6"/>
      <c r="C696" s="139"/>
      <c r="D696" s="139"/>
    </row>
    <row r="697" spans="1:4">
      <c r="A697" s="6"/>
      <c r="B697" s="6"/>
      <c r="C697" s="139"/>
      <c r="D697" s="139"/>
    </row>
    <row r="698" spans="1:4">
      <c r="A698" s="6"/>
      <c r="B698" s="6"/>
      <c r="C698" s="139"/>
      <c r="D698" s="139"/>
    </row>
    <row r="699" spans="1:4">
      <c r="A699" s="6"/>
      <c r="B699" s="6"/>
      <c r="C699" s="139"/>
      <c r="D699" s="139"/>
    </row>
    <row r="700" spans="1:4">
      <c r="A700" s="6"/>
      <c r="B700" s="6"/>
      <c r="C700" s="139"/>
      <c r="D700" s="139"/>
    </row>
    <row r="701" spans="1:4">
      <c r="A701" s="6"/>
      <c r="B701" s="6"/>
      <c r="C701" s="139"/>
      <c r="D701" s="139"/>
    </row>
    <row r="702" spans="1:4">
      <c r="A702" s="6"/>
      <c r="B702" s="6"/>
      <c r="C702" s="139"/>
      <c r="D702" s="139"/>
    </row>
    <row r="703" spans="1:4">
      <c r="A703" s="6"/>
      <c r="B703" s="6"/>
      <c r="C703" s="139"/>
      <c r="D703" s="139"/>
    </row>
    <row r="704" spans="1:4">
      <c r="A704" s="6"/>
      <c r="B704" s="6"/>
      <c r="C704" s="139"/>
      <c r="D704" s="139"/>
    </row>
    <row r="705" spans="1:4">
      <c r="A705" s="6"/>
      <c r="B705" s="6"/>
      <c r="C705" s="139"/>
      <c r="D705" s="139"/>
    </row>
    <row r="706" spans="1:4">
      <c r="A706" s="6"/>
      <c r="B706" s="6"/>
      <c r="C706" s="139"/>
      <c r="D706" s="139"/>
    </row>
    <row r="707" spans="1:4">
      <c r="A707" s="6"/>
      <c r="B707" s="6"/>
      <c r="C707" s="139"/>
      <c r="D707" s="139"/>
    </row>
    <row r="708" spans="1:4">
      <c r="A708" s="6"/>
      <c r="B708" s="6"/>
      <c r="C708" s="139"/>
      <c r="D708" s="139"/>
    </row>
    <row r="709" spans="1:4">
      <c r="A709" s="6"/>
      <c r="B709" s="6"/>
      <c r="C709" s="139"/>
      <c r="D709" s="139"/>
    </row>
    <row r="710" spans="1:4">
      <c r="A710" s="6"/>
      <c r="B710" s="6"/>
      <c r="C710" s="139"/>
      <c r="D710" s="139"/>
    </row>
    <row r="711" spans="1:4">
      <c r="A711" s="6"/>
      <c r="B711" s="6"/>
      <c r="C711" s="139"/>
      <c r="D711" s="139"/>
    </row>
    <row r="712" spans="1:4">
      <c r="A712" s="6"/>
      <c r="B712" s="6"/>
      <c r="C712" s="139"/>
      <c r="D712" s="139"/>
    </row>
    <row r="713" spans="1:4">
      <c r="A713" s="6"/>
      <c r="B713" s="6"/>
      <c r="C713" s="139"/>
      <c r="D713" s="139"/>
    </row>
    <row r="714" spans="1:4">
      <c r="A714" s="6"/>
      <c r="B714" s="6"/>
      <c r="C714" s="139"/>
      <c r="D714" s="139"/>
    </row>
    <row r="715" spans="1:4">
      <c r="A715" s="6"/>
      <c r="B715" s="6"/>
      <c r="C715" s="139"/>
      <c r="D715" s="139"/>
    </row>
    <row r="716" spans="1:4">
      <c r="A716" s="6"/>
      <c r="B716" s="6"/>
      <c r="C716" s="139"/>
      <c r="D716" s="139"/>
    </row>
    <row r="717" spans="1:4">
      <c r="A717" s="6"/>
      <c r="B717" s="6"/>
      <c r="C717" s="139"/>
      <c r="D717" s="139"/>
    </row>
    <row r="718" spans="1:4">
      <c r="A718" s="6"/>
      <c r="B718" s="6"/>
      <c r="C718" s="139"/>
      <c r="D718" s="139"/>
    </row>
    <row r="719" spans="1:4">
      <c r="A719" s="6"/>
      <c r="B719" s="6"/>
      <c r="C719" s="139"/>
      <c r="D719" s="139"/>
    </row>
    <row r="720" spans="1:4">
      <c r="A720" s="6"/>
      <c r="B720" s="6"/>
      <c r="C720" s="139"/>
      <c r="D720" s="139"/>
    </row>
    <row r="721" spans="1:4">
      <c r="A721" s="6"/>
      <c r="B721" s="6"/>
      <c r="C721" s="139"/>
      <c r="D721" s="139"/>
    </row>
    <row r="722" spans="1:4">
      <c r="A722" s="6"/>
      <c r="B722" s="6"/>
      <c r="C722" s="139"/>
      <c r="D722" s="139"/>
    </row>
    <row r="723" spans="1:4">
      <c r="A723" s="6"/>
      <c r="B723" s="6"/>
      <c r="C723" s="139"/>
      <c r="D723" s="139"/>
    </row>
    <row r="724" spans="1:4">
      <c r="A724" s="6"/>
      <c r="B724" s="6"/>
      <c r="C724" s="139"/>
      <c r="D724" s="139"/>
    </row>
    <row r="725" spans="1:4">
      <c r="A725" s="6"/>
      <c r="B725" s="6"/>
      <c r="C725" s="139"/>
      <c r="D725" s="139"/>
    </row>
    <row r="726" spans="1:4">
      <c r="A726" s="6"/>
      <c r="B726" s="6"/>
      <c r="C726" s="139"/>
      <c r="D726" s="139"/>
    </row>
    <row r="727" spans="1:4">
      <c r="A727" s="6"/>
      <c r="B727" s="6"/>
      <c r="C727" s="139"/>
      <c r="D727" s="139"/>
    </row>
    <row r="728" spans="1:4">
      <c r="A728" s="6"/>
      <c r="B728" s="6"/>
      <c r="C728" s="139"/>
      <c r="D728" s="139"/>
    </row>
    <row r="729" spans="1:4">
      <c r="A729" s="6"/>
      <c r="B729" s="6"/>
      <c r="C729" s="139"/>
      <c r="D729" s="139"/>
    </row>
    <row r="730" spans="1:4">
      <c r="A730" s="6"/>
      <c r="B730" s="6"/>
      <c r="C730" s="139"/>
      <c r="D730" s="139"/>
    </row>
    <row r="731" spans="1:4">
      <c r="A731" s="6"/>
      <c r="B731" s="6"/>
      <c r="C731" s="139"/>
      <c r="D731" s="139"/>
    </row>
    <row r="732" spans="1:4">
      <c r="A732" s="6"/>
      <c r="B732" s="6"/>
      <c r="C732" s="139"/>
      <c r="D732" s="139"/>
    </row>
    <row r="733" spans="1:4">
      <c r="A733" s="6"/>
      <c r="B733" s="6"/>
      <c r="C733" s="139"/>
      <c r="D733" s="139"/>
    </row>
    <row r="734" spans="1:4">
      <c r="A734" s="6"/>
      <c r="B734" s="6"/>
      <c r="C734" s="139"/>
      <c r="D734" s="139"/>
    </row>
    <row r="735" spans="1:4">
      <c r="A735" s="6"/>
      <c r="B735" s="6"/>
      <c r="C735" s="139"/>
      <c r="D735" s="139"/>
    </row>
    <row r="736" spans="1:4">
      <c r="A736" s="6"/>
      <c r="B736" s="6"/>
      <c r="C736" s="139"/>
      <c r="D736" s="139"/>
    </row>
    <row r="737" spans="1:4">
      <c r="A737" s="6"/>
      <c r="B737" s="6"/>
      <c r="C737" s="139"/>
      <c r="D737" s="139"/>
    </row>
    <row r="738" spans="1:4">
      <c r="A738" s="6"/>
      <c r="B738" s="6"/>
      <c r="C738" s="139"/>
      <c r="D738" s="139"/>
    </row>
    <row r="739" spans="1:4">
      <c r="A739" s="6"/>
      <c r="B739" s="6"/>
      <c r="C739" s="139"/>
      <c r="D739" s="139"/>
    </row>
    <row r="740" spans="1:4">
      <c r="A740" s="6"/>
      <c r="B740" s="6"/>
      <c r="C740" s="139"/>
      <c r="D740" s="139"/>
    </row>
    <row r="741" spans="1:4">
      <c r="A741" s="6"/>
      <c r="B741" s="6"/>
      <c r="C741" s="139"/>
      <c r="D741" s="139"/>
    </row>
    <row r="742" spans="1:4">
      <c r="A742" s="6"/>
      <c r="B742" s="6"/>
      <c r="C742" s="139"/>
      <c r="D742" s="139"/>
    </row>
    <row r="743" spans="1:4">
      <c r="A743" s="6"/>
      <c r="B743" s="6"/>
      <c r="C743" s="139"/>
      <c r="D743" s="139"/>
    </row>
    <row r="744" spans="1:4">
      <c r="A744" s="6"/>
      <c r="B744" s="6"/>
      <c r="C744" s="139"/>
      <c r="D744" s="139"/>
    </row>
    <row r="745" spans="1:4">
      <c r="A745" s="6"/>
      <c r="B745" s="6"/>
      <c r="C745" s="139"/>
      <c r="D745" s="139"/>
    </row>
    <row r="746" spans="1:4">
      <c r="A746" s="6"/>
      <c r="B746" s="6"/>
      <c r="C746" s="139"/>
      <c r="D746" s="139"/>
    </row>
    <row r="747" spans="1:4">
      <c r="A747" s="6"/>
      <c r="B747" s="6"/>
      <c r="C747" s="139"/>
      <c r="D747" s="139"/>
    </row>
    <row r="748" spans="1:4">
      <c r="A748" s="6"/>
      <c r="B748" s="6"/>
      <c r="C748" s="139"/>
      <c r="D748" s="139"/>
    </row>
    <row r="749" spans="1:4">
      <c r="A749" s="6"/>
      <c r="B749" s="6"/>
      <c r="C749" s="139"/>
      <c r="D749" s="139"/>
    </row>
    <row r="750" spans="1:4">
      <c r="A750" s="6"/>
      <c r="B750" s="6"/>
      <c r="C750" s="139"/>
      <c r="D750" s="139"/>
    </row>
    <row r="751" spans="1:4">
      <c r="A751" s="6"/>
      <c r="B751" s="6"/>
      <c r="C751" s="139"/>
      <c r="D751" s="139"/>
    </row>
    <row r="752" spans="1:4">
      <c r="A752" s="6"/>
      <c r="B752" s="6"/>
      <c r="C752" s="139"/>
      <c r="D752" s="139"/>
    </row>
    <row r="753" spans="1:4">
      <c r="A753" s="6"/>
      <c r="B753" s="6"/>
      <c r="C753" s="139"/>
      <c r="D753" s="139"/>
    </row>
    <row r="754" spans="1:4">
      <c r="A754" s="6"/>
      <c r="B754" s="6"/>
      <c r="C754" s="139"/>
      <c r="D754" s="139"/>
    </row>
    <row r="755" spans="1:4">
      <c r="A755" s="6"/>
      <c r="B755" s="6"/>
      <c r="C755" s="139"/>
      <c r="D755" s="139"/>
    </row>
    <row r="756" spans="1:4">
      <c r="A756" s="6"/>
      <c r="B756" s="6"/>
      <c r="C756" s="139"/>
      <c r="D756" s="139"/>
    </row>
    <row r="757" spans="1:4">
      <c r="A757" s="6"/>
      <c r="B757" s="6"/>
      <c r="C757" s="139"/>
      <c r="D757" s="139"/>
    </row>
    <row r="758" spans="1:4">
      <c r="A758" s="6"/>
      <c r="B758" s="6"/>
      <c r="C758" s="139"/>
      <c r="D758" s="139"/>
    </row>
    <row r="759" spans="1:4">
      <c r="A759" s="6"/>
      <c r="B759" s="6"/>
      <c r="C759" s="139"/>
      <c r="D759" s="139"/>
    </row>
    <row r="760" spans="1:4">
      <c r="A760" s="6"/>
      <c r="B760" s="6"/>
      <c r="C760" s="139"/>
      <c r="D760" s="139"/>
    </row>
    <row r="761" spans="1:4">
      <c r="A761" s="6"/>
      <c r="B761" s="6"/>
      <c r="C761" s="139"/>
      <c r="D761" s="139"/>
    </row>
    <row r="762" spans="1:4">
      <c r="A762" s="6"/>
      <c r="B762" s="6"/>
      <c r="C762" s="139"/>
      <c r="D762" s="139"/>
    </row>
    <row r="763" spans="1:4">
      <c r="A763" s="6"/>
      <c r="B763" s="6"/>
      <c r="C763" s="139"/>
      <c r="D763" s="139"/>
    </row>
    <row r="764" spans="1:4">
      <c r="A764" s="6"/>
      <c r="B764" s="6"/>
      <c r="C764" s="139"/>
      <c r="D764" s="139"/>
    </row>
    <row r="765" spans="1:4">
      <c r="A765" s="6"/>
      <c r="B765" s="6"/>
      <c r="C765" s="139"/>
      <c r="D765" s="139"/>
    </row>
    <row r="766" spans="1:4">
      <c r="A766" s="6"/>
      <c r="B766" s="6"/>
      <c r="C766" s="139"/>
      <c r="D766" s="139"/>
    </row>
    <row r="767" spans="1:4">
      <c r="A767" s="6"/>
      <c r="B767" s="6"/>
      <c r="C767" s="139"/>
      <c r="D767" s="139"/>
    </row>
    <row r="768" spans="1:4">
      <c r="A768" s="6"/>
      <c r="B768" s="6"/>
      <c r="C768" s="139"/>
      <c r="D768" s="139"/>
    </row>
    <row r="769" spans="1:4">
      <c r="A769" s="6"/>
      <c r="B769" s="6"/>
      <c r="C769" s="139"/>
      <c r="D769" s="139"/>
    </row>
    <row r="770" spans="1:4">
      <c r="A770" s="6"/>
      <c r="B770" s="6"/>
      <c r="C770" s="139"/>
      <c r="D770" s="139"/>
    </row>
    <row r="771" spans="1:4">
      <c r="A771" s="6"/>
      <c r="B771" s="6"/>
      <c r="C771" s="139"/>
      <c r="D771" s="139"/>
    </row>
    <row r="772" spans="1:4">
      <c r="A772" s="6"/>
      <c r="B772" s="6"/>
      <c r="C772" s="139"/>
      <c r="D772" s="139"/>
    </row>
    <row r="773" spans="1:4">
      <c r="A773" s="6"/>
      <c r="B773" s="6"/>
      <c r="C773" s="139"/>
      <c r="D773" s="139"/>
    </row>
    <row r="774" spans="1:4">
      <c r="A774" s="6"/>
      <c r="B774" s="6"/>
      <c r="C774" s="139"/>
      <c r="D774" s="139"/>
    </row>
    <row r="775" spans="1:4">
      <c r="A775" s="6"/>
      <c r="B775" s="6"/>
      <c r="C775" s="139"/>
      <c r="D775" s="139"/>
    </row>
    <row r="776" spans="1:4">
      <c r="A776" s="6"/>
      <c r="B776" s="6"/>
      <c r="C776" s="139"/>
      <c r="D776" s="139"/>
    </row>
    <row r="777" spans="1:4">
      <c r="A777" s="6"/>
      <c r="B777" s="6"/>
      <c r="C777" s="139"/>
      <c r="D777" s="139"/>
    </row>
    <row r="778" spans="1:4">
      <c r="A778" s="6"/>
      <c r="B778" s="6"/>
      <c r="C778" s="139"/>
      <c r="D778" s="139"/>
    </row>
    <row r="779" spans="1:4">
      <c r="A779" s="6"/>
      <c r="B779" s="6"/>
      <c r="C779" s="139"/>
      <c r="D779" s="139"/>
    </row>
    <row r="780" spans="1:4">
      <c r="A780" s="6"/>
      <c r="B780" s="6"/>
      <c r="C780" s="139"/>
      <c r="D780" s="139"/>
    </row>
    <row r="781" spans="1:4">
      <c r="A781" s="6"/>
      <c r="B781" s="6"/>
      <c r="C781" s="139"/>
      <c r="D781" s="139"/>
    </row>
    <row r="782" spans="1:4">
      <c r="A782" s="6"/>
      <c r="B782" s="6"/>
      <c r="C782" s="139"/>
      <c r="D782" s="139"/>
    </row>
    <row r="783" spans="1:4">
      <c r="A783" s="6"/>
      <c r="B783" s="6"/>
      <c r="C783" s="139"/>
      <c r="D783" s="139"/>
    </row>
    <row r="784" spans="1:4">
      <c r="A784" s="6"/>
      <c r="B784" s="6"/>
      <c r="C784" s="139"/>
      <c r="D784" s="139"/>
    </row>
    <row r="785" spans="1:4">
      <c r="A785" s="6"/>
      <c r="B785" s="6"/>
      <c r="C785" s="139"/>
      <c r="D785" s="139"/>
    </row>
    <row r="786" spans="1:4">
      <c r="A786" s="6"/>
      <c r="B786" s="6"/>
      <c r="C786" s="139"/>
      <c r="D786" s="139"/>
    </row>
    <row r="787" spans="1:4">
      <c r="A787" s="6"/>
      <c r="B787" s="6"/>
      <c r="C787" s="139"/>
      <c r="D787" s="139"/>
    </row>
    <row r="788" spans="1:4">
      <c r="A788" s="6"/>
      <c r="B788" s="6"/>
      <c r="C788" s="139"/>
      <c r="D788" s="139"/>
    </row>
    <row r="789" spans="1:4">
      <c r="A789" s="6"/>
      <c r="B789" s="6"/>
      <c r="C789" s="139"/>
      <c r="D789" s="139"/>
    </row>
    <row r="790" spans="1:4">
      <c r="A790" s="6"/>
      <c r="B790" s="6"/>
      <c r="C790" s="139"/>
      <c r="D790" s="139"/>
    </row>
    <row r="791" spans="1:4">
      <c r="A791" s="6"/>
      <c r="B791" s="6"/>
      <c r="C791" s="139"/>
      <c r="D791" s="139"/>
    </row>
    <row r="792" spans="1:4">
      <c r="A792" s="6"/>
      <c r="B792" s="6"/>
      <c r="C792" s="139"/>
      <c r="D792" s="139"/>
    </row>
    <row r="793" spans="1:4">
      <c r="A793" s="6"/>
      <c r="B793" s="6"/>
      <c r="C793" s="139"/>
      <c r="D793" s="139"/>
    </row>
    <row r="794" spans="1:4">
      <c r="A794" s="6"/>
      <c r="B794" s="6"/>
      <c r="C794" s="139"/>
      <c r="D794" s="139"/>
    </row>
    <row r="795" spans="1:4">
      <c r="A795" s="6"/>
      <c r="B795" s="6"/>
      <c r="C795" s="139"/>
      <c r="D795" s="139"/>
    </row>
    <row r="796" spans="1:4">
      <c r="A796" s="6"/>
      <c r="B796" s="6"/>
      <c r="C796" s="139"/>
      <c r="D796" s="139"/>
    </row>
    <row r="797" spans="1:4">
      <c r="A797" s="6"/>
      <c r="B797" s="6"/>
      <c r="C797" s="139"/>
      <c r="D797" s="139"/>
    </row>
    <row r="798" spans="1:4">
      <c r="A798" s="6"/>
      <c r="B798" s="6"/>
      <c r="C798" s="139"/>
      <c r="D798" s="139"/>
    </row>
    <row r="799" spans="1:4">
      <c r="A799" s="6"/>
      <c r="B799" s="6"/>
      <c r="C799" s="139"/>
      <c r="D799" s="139"/>
    </row>
    <row r="800" spans="1:4">
      <c r="A800" s="6"/>
      <c r="B800" s="6"/>
      <c r="C800" s="139"/>
      <c r="D800" s="139"/>
    </row>
    <row r="801" spans="1:4">
      <c r="A801" s="6"/>
      <c r="B801" s="6"/>
      <c r="C801" s="139"/>
      <c r="D801" s="139"/>
    </row>
    <row r="802" spans="1:4">
      <c r="A802" s="6"/>
      <c r="B802" s="6"/>
      <c r="C802" s="139"/>
      <c r="D802" s="139"/>
    </row>
    <row r="803" spans="1:4">
      <c r="A803" s="6"/>
      <c r="B803" s="6"/>
      <c r="C803" s="139"/>
      <c r="D803" s="139"/>
    </row>
    <row r="804" spans="1:4">
      <c r="A804" s="6"/>
      <c r="B804" s="6"/>
      <c r="C804" s="139"/>
      <c r="D804" s="139"/>
    </row>
    <row r="805" spans="1:4">
      <c r="A805" s="6"/>
      <c r="B805" s="6"/>
      <c r="C805" s="139"/>
      <c r="D805" s="139"/>
    </row>
    <row r="806" spans="1:4">
      <c r="A806" s="6"/>
      <c r="B806" s="6"/>
      <c r="C806" s="139"/>
      <c r="D806" s="139"/>
    </row>
    <row r="807" spans="1:4">
      <c r="A807" s="6"/>
      <c r="B807" s="6"/>
      <c r="C807" s="139"/>
      <c r="D807" s="139"/>
    </row>
    <row r="808" spans="1:4">
      <c r="A808" s="6"/>
      <c r="B808" s="6"/>
      <c r="C808" s="139"/>
      <c r="D808" s="139"/>
    </row>
    <row r="809" spans="1:4">
      <c r="A809" s="6"/>
      <c r="B809" s="6"/>
      <c r="C809" s="139"/>
      <c r="D809" s="139"/>
    </row>
    <row r="810" spans="1:4">
      <c r="A810" s="6"/>
      <c r="B810" s="6"/>
      <c r="C810" s="139"/>
      <c r="D810" s="139"/>
    </row>
    <row r="811" spans="1:4">
      <c r="A811" s="6"/>
      <c r="B811" s="6"/>
      <c r="C811" s="139"/>
      <c r="D811" s="139"/>
    </row>
    <row r="812" spans="1:4">
      <c r="A812" s="6"/>
      <c r="B812" s="6"/>
      <c r="C812" s="139"/>
      <c r="D812" s="139"/>
    </row>
    <row r="813" spans="1:4">
      <c r="A813" s="6"/>
      <c r="B813" s="6"/>
      <c r="C813" s="139"/>
      <c r="D813" s="139"/>
    </row>
    <row r="814" spans="1:4">
      <c r="A814" s="6"/>
      <c r="B814" s="6"/>
      <c r="C814" s="139"/>
      <c r="D814" s="139"/>
    </row>
    <row r="815" spans="1:4">
      <c r="A815" s="6"/>
      <c r="B815" s="6"/>
      <c r="C815" s="139"/>
      <c r="D815" s="139"/>
    </row>
    <row r="816" spans="1:4">
      <c r="A816" s="6"/>
      <c r="B816" s="6"/>
      <c r="C816" s="139"/>
      <c r="D816" s="139"/>
    </row>
    <row r="817" spans="1:4">
      <c r="A817" s="6"/>
      <c r="B817" s="6"/>
      <c r="C817" s="139"/>
      <c r="D817" s="139"/>
    </row>
    <row r="818" spans="1:4">
      <c r="A818" s="6"/>
      <c r="B818" s="6"/>
      <c r="C818" s="139"/>
      <c r="D818" s="139"/>
    </row>
    <row r="819" spans="1:4">
      <c r="A819" s="6"/>
      <c r="B819" s="6"/>
      <c r="C819" s="139"/>
      <c r="D819" s="139"/>
    </row>
    <row r="820" spans="1:4">
      <c r="A820" s="6"/>
      <c r="B820" s="6"/>
      <c r="C820" s="139"/>
      <c r="D820" s="139"/>
    </row>
    <row r="821" spans="1:4">
      <c r="A821" s="6"/>
      <c r="B821" s="6"/>
      <c r="C821" s="139"/>
      <c r="D821" s="139"/>
    </row>
    <row r="822" spans="1:4">
      <c r="A822" s="6"/>
      <c r="B822" s="6"/>
      <c r="C822" s="139"/>
      <c r="D822" s="139"/>
    </row>
    <row r="823" spans="1:4">
      <c r="A823" s="6"/>
      <c r="B823" s="6"/>
      <c r="C823" s="139"/>
      <c r="D823" s="139"/>
    </row>
    <row r="824" spans="1:4">
      <c r="A824" s="6"/>
      <c r="B824" s="6"/>
      <c r="C824" s="139"/>
      <c r="D824" s="139"/>
    </row>
    <row r="825" spans="1:4">
      <c r="A825" s="6"/>
      <c r="B825" s="6"/>
      <c r="C825" s="139"/>
      <c r="D825" s="139"/>
    </row>
    <row r="826" spans="1:4">
      <c r="A826" s="6"/>
      <c r="B826" s="6"/>
      <c r="C826" s="139"/>
      <c r="D826" s="139"/>
    </row>
    <row r="827" spans="1:4">
      <c r="A827" s="6"/>
      <c r="B827" s="6"/>
      <c r="C827" s="139"/>
      <c r="D827" s="139"/>
    </row>
    <row r="828" spans="1:4">
      <c r="A828" s="6"/>
      <c r="B828" s="6"/>
      <c r="C828" s="139"/>
      <c r="D828" s="139"/>
    </row>
    <row r="829" spans="1:4">
      <c r="A829" s="6"/>
      <c r="B829" s="6"/>
      <c r="C829" s="139"/>
      <c r="D829" s="139"/>
    </row>
    <row r="830" spans="1:4">
      <c r="A830" s="6"/>
      <c r="B830" s="6"/>
      <c r="C830" s="139"/>
      <c r="D830" s="139"/>
    </row>
    <row r="831" spans="1:4">
      <c r="A831" s="6"/>
      <c r="B831" s="6"/>
      <c r="C831" s="139"/>
      <c r="D831" s="139"/>
    </row>
    <row r="832" spans="1:4">
      <c r="A832" s="6"/>
      <c r="B832" s="6"/>
      <c r="C832" s="139"/>
      <c r="D832" s="139"/>
    </row>
    <row r="833" spans="1:4">
      <c r="A833" s="6"/>
      <c r="B833" s="6"/>
      <c r="C833" s="139"/>
      <c r="D833" s="139"/>
    </row>
    <row r="834" spans="1:4">
      <c r="A834" s="6"/>
      <c r="B834" s="6"/>
      <c r="C834" s="139"/>
      <c r="D834" s="139"/>
    </row>
    <row r="835" spans="1:4">
      <c r="A835" s="6"/>
      <c r="B835" s="6"/>
      <c r="C835" s="139"/>
      <c r="D835" s="139"/>
    </row>
    <row r="836" spans="1:4">
      <c r="A836" s="6"/>
      <c r="B836" s="6"/>
      <c r="C836" s="139"/>
      <c r="D836" s="139"/>
    </row>
    <row r="837" spans="1:4">
      <c r="A837" s="6"/>
      <c r="B837" s="6"/>
      <c r="C837" s="139"/>
      <c r="D837" s="139"/>
    </row>
    <row r="838" spans="1:4">
      <c r="A838" s="6"/>
      <c r="B838" s="6"/>
      <c r="C838" s="139"/>
      <c r="D838" s="139"/>
    </row>
    <row r="839" spans="1:4">
      <c r="A839" s="6"/>
      <c r="B839" s="6"/>
      <c r="C839" s="139"/>
      <c r="D839" s="139"/>
    </row>
    <row r="840" spans="1:4">
      <c r="A840" s="6"/>
      <c r="B840" s="6"/>
      <c r="C840" s="139"/>
      <c r="D840" s="139"/>
    </row>
    <row r="841" spans="1:4">
      <c r="A841" s="6"/>
      <c r="B841" s="6"/>
      <c r="C841" s="139"/>
      <c r="D841" s="139"/>
    </row>
    <row r="842" spans="1:4">
      <c r="A842" s="6"/>
      <c r="B842" s="6"/>
      <c r="C842" s="139"/>
      <c r="D842" s="139"/>
    </row>
    <row r="843" spans="1:4">
      <c r="A843" s="6"/>
      <c r="B843" s="6"/>
      <c r="C843" s="139"/>
      <c r="D843" s="139"/>
    </row>
    <row r="844" spans="1:4">
      <c r="A844" s="6"/>
      <c r="B844" s="6"/>
      <c r="C844" s="139"/>
      <c r="D844" s="139"/>
    </row>
    <row r="845" spans="1:4">
      <c r="A845" s="6"/>
      <c r="B845" s="6"/>
      <c r="C845" s="139"/>
      <c r="D845" s="139"/>
    </row>
    <row r="846" spans="1:4">
      <c r="A846" s="6"/>
      <c r="B846" s="6"/>
      <c r="C846" s="139"/>
      <c r="D846" s="139"/>
    </row>
    <row r="847" spans="1:4">
      <c r="A847" s="6"/>
      <c r="B847" s="6"/>
      <c r="C847" s="139"/>
      <c r="D847" s="139"/>
    </row>
    <row r="848" spans="1:4">
      <c r="A848" s="6"/>
      <c r="B848" s="6"/>
      <c r="C848" s="139"/>
      <c r="D848" s="139"/>
    </row>
    <row r="849" spans="1:4">
      <c r="A849" s="6"/>
      <c r="B849" s="6"/>
      <c r="C849" s="139"/>
      <c r="D849" s="139"/>
    </row>
    <row r="850" spans="1:4">
      <c r="A850" s="6"/>
      <c r="B850" s="6"/>
      <c r="C850" s="139"/>
      <c r="D850" s="139"/>
    </row>
    <row r="851" spans="1:4">
      <c r="A851" s="6"/>
      <c r="B851" s="6"/>
      <c r="C851" s="139"/>
      <c r="D851" s="139"/>
    </row>
    <row r="852" spans="1:4">
      <c r="A852" s="6"/>
      <c r="B852" s="6"/>
      <c r="C852" s="139"/>
      <c r="D852" s="139"/>
    </row>
    <row r="853" spans="1:4">
      <c r="A853" s="6"/>
      <c r="B853" s="6"/>
      <c r="C853" s="139"/>
      <c r="D853" s="139"/>
    </row>
    <row r="854" spans="1:4">
      <c r="A854" s="6"/>
      <c r="B854" s="6"/>
      <c r="C854" s="139"/>
      <c r="D854" s="139"/>
    </row>
    <row r="855" spans="1:4">
      <c r="A855" s="6"/>
      <c r="B855" s="6"/>
      <c r="C855" s="139"/>
      <c r="D855" s="139"/>
    </row>
    <row r="856" spans="1:4">
      <c r="A856" s="6"/>
      <c r="B856" s="6"/>
      <c r="C856" s="139"/>
      <c r="D856" s="139"/>
    </row>
    <row r="857" spans="1:4">
      <c r="A857" s="6"/>
      <c r="B857" s="6"/>
      <c r="C857" s="139"/>
      <c r="D857" s="139"/>
    </row>
    <row r="858" spans="1:4">
      <c r="A858" s="6"/>
      <c r="B858" s="6"/>
      <c r="C858" s="139"/>
      <c r="D858" s="139"/>
    </row>
    <row r="859" spans="1:4">
      <c r="A859" s="6"/>
      <c r="B859" s="6"/>
      <c r="C859" s="139"/>
      <c r="D859" s="139"/>
    </row>
    <row r="860" spans="1:4">
      <c r="A860" s="6"/>
      <c r="B860" s="6"/>
      <c r="C860" s="139"/>
      <c r="D860" s="139"/>
    </row>
    <row r="861" spans="1:4">
      <c r="A861" s="6"/>
      <c r="B861" s="6"/>
      <c r="C861" s="139"/>
      <c r="D861" s="139"/>
    </row>
    <row r="862" spans="1:4">
      <c r="A862" s="6"/>
      <c r="B862" s="6"/>
      <c r="C862" s="139"/>
      <c r="D862" s="139"/>
    </row>
    <row r="863" spans="1:4">
      <c r="A863" s="6"/>
      <c r="B863" s="6"/>
      <c r="C863" s="139"/>
      <c r="D863" s="139"/>
    </row>
    <row r="864" spans="1:4">
      <c r="A864" s="6"/>
      <c r="B864" s="6"/>
      <c r="C864" s="139"/>
      <c r="D864" s="139"/>
    </row>
    <row r="865" spans="1:4">
      <c r="A865" s="6"/>
      <c r="B865" s="6"/>
      <c r="C865" s="139"/>
      <c r="D865" s="139"/>
    </row>
    <row r="866" spans="1:4">
      <c r="A866" s="6"/>
      <c r="B866" s="6"/>
      <c r="C866" s="139"/>
      <c r="D866" s="139"/>
    </row>
    <row r="867" spans="1:4">
      <c r="A867" s="6"/>
      <c r="B867" s="6"/>
      <c r="C867" s="139"/>
      <c r="D867" s="139"/>
    </row>
    <row r="868" spans="1:4">
      <c r="A868" s="6"/>
      <c r="B868" s="6"/>
      <c r="C868" s="139"/>
      <c r="D868" s="139"/>
    </row>
    <row r="869" spans="1:4">
      <c r="A869" s="6"/>
      <c r="B869" s="6"/>
      <c r="C869" s="139"/>
      <c r="D869" s="139"/>
    </row>
    <row r="870" spans="1:4">
      <c r="A870" s="6"/>
      <c r="B870" s="6"/>
      <c r="C870" s="139"/>
      <c r="D870" s="139"/>
    </row>
    <row r="871" spans="1:4">
      <c r="A871" s="6"/>
      <c r="B871" s="6"/>
      <c r="C871" s="139"/>
      <c r="D871" s="139"/>
    </row>
    <row r="872" spans="1:4">
      <c r="A872" s="6"/>
      <c r="B872" s="6"/>
      <c r="C872" s="139"/>
      <c r="D872" s="139"/>
    </row>
    <row r="873" spans="1:4">
      <c r="A873" s="6"/>
      <c r="B873" s="6"/>
      <c r="C873" s="139"/>
      <c r="D873" s="139"/>
    </row>
    <row r="874" spans="1:4">
      <c r="A874" s="6"/>
      <c r="B874" s="6"/>
      <c r="C874" s="139"/>
      <c r="D874" s="139"/>
    </row>
    <row r="875" spans="1:4">
      <c r="A875" s="6"/>
      <c r="B875" s="6"/>
      <c r="C875" s="139"/>
      <c r="D875" s="139"/>
    </row>
    <row r="876" spans="1:4">
      <c r="A876" s="6"/>
      <c r="B876" s="6"/>
      <c r="C876" s="139"/>
      <c r="D876" s="139"/>
    </row>
    <row r="877" spans="1:4">
      <c r="A877" s="6"/>
      <c r="B877" s="6"/>
      <c r="C877" s="139"/>
      <c r="D877" s="139"/>
    </row>
    <row r="878" spans="1:4">
      <c r="A878" s="6"/>
      <c r="B878" s="6"/>
      <c r="C878" s="139"/>
      <c r="D878" s="139"/>
    </row>
    <row r="879" spans="1:4">
      <c r="A879" s="6"/>
      <c r="B879" s="6"/>
      <c r="C879" s="139"/>
      <c r="D879" s="139"/>
    </row>
    <row r="880" spans="1:4">
      <c r="A880" s="6"/>
      <c r="B880" s="6"/>
      <c r="C880" s="139"/>
      <c r="D880" s="139"/>
    </row>
    <row r="881" spans="1:4">
      <c r="A881" s="6"/>
      <c r="B881" s="6"/>
      <c r="C881" s="139"/>
      <c r="D881" s="139"/>
    </row>
    <row r="882" spans="1:4">
      <c r="A882" s="6"/>
      <c r="B882" s="6"/>
      <c r="C882" s="139"/>
      <c r="D882" s="139"/>
    </row>
    <row r="883" spans="1:4">
      <c r="A883" s="6"/>
      <c r="B883" s="6"/>
      <c r="C883" s="139"/>
      <c r="D883" s="139"/>
    </row>
    <row r="884" spans="1:4">
      <c r="A884" s="6"/>
      <c r="B884" s="6"/>
      <c r="C884" s="139"/>
      <c r="D884" s="139"/>
    </row>
    <row r="885" spans="1:4">
      <c r="A885" s="6"/>
      <c r="B885" s="6"/>
      <c r="C885" s="139"/>
      <c r="D885" s="139"/>
    </row>
    <row r="886" spans="1:4">
      <c r="A886" s="6"/>
      <c r="B886" s="6"/>
      <c r="C886" s="139"/>
      <c r="D886" s="139"/>
    </row>
    <row r="887" spans="1:4">
      <c r="A887" s="6"/>
      <c r="B887" s="6"/>
      <c r="C887" s="139"/>
      <c r="D887" s="139"/>
    </row>
    <row r="888" spans="1:4">
      <c r="A888" s="6"/>
      <c r="B888" s="6"/>
      <c r="C888" s="139"/>
      <c r="D888" s="139"/>
    </row>
    <row r="889" spans="1:4">
      <c r="A889" s="6"/>
      <c r="B889" s="6"/>
      <c r="C889" s="139"/>
      <c r="D889" s="139"/>
    </row>
    <row r="890" spans="1:4">
      <c r="A890" s="6"/>
      <c r="B890" s="6"/>
      <c r="C890" s="139"/>
      <c r="D890" s="139"/>
    </row>
    <row r="891" spans="1:4">
      <c r="A891" s="6"/>
      <c r="B891" s="6"/>
      <c r="C891" s="139"/>
      <c r="D891" s="139"/>
    </row>
    <row r="892" spans="1:4">
      <c r="A892" s="6"/>
      <c r="B892" s="6"/>
      <c r="C892" s="139"/>
      <c r="D892" s="139"/>
    </row>
    <row r="893" spans="1:4">
      <c r="A893" s="6"/>
      <c r="B893" s="6"/>
      <c r="C893" s="139"/>
      <c r="D893" s="139"/>
    </row>
    <row r="894" spans="1:4">
      <c r="A894" s="6"/>
      <c r="B894" s="6"/>
      <c r="C894" s="139"/>
      <c r="D894" s="139"/>
    </row>
    <row r="895" spans="1:4">
      <c r="A895" s="6"/>
      <c r="B895" s="6"/>
      <c r="C895" s="139"/>
      <c r="D895" s="139"/>
    </row>
    <row r="896" spans="1:4">
      <c r="A896" s="6"/>
      <c r="B896" s="6"/>
      <c r="C896" s="139"/>
      <c r="D896" s="139"/>
    </row>
    <row r="897" spans="1:4">
      <c r="A897" s="6"/>
      <c r="B897" s="6"/>
      <c r="C897" s="139"/>
      <c r="D897" s="139"/>
    </row>
    <row r="898" spans="1:4">
      <c r="A898" s="6"/>
      <c r="B898" s="6"/>
      <c r="C898" s="139"/>
      <c r="D898" s="139"/>
    </row>
    <row r="899" spans="1:4">
      <c r="A899" s="6"/>
      <c r="B899" s="6"/>
      <c r="C899" s="139"/>
      <c r="D899" s="139"/>
    </row>
    <row r="900" spans="1:4">
      <c r="A900" s="6"/>
      <c r="B900" s="6"/>
      <c r="C900" s="139"/>
      <c r="D900" s="139"/>
    </row>
    <row r="901" spans="1:4">
      <c r="A901" s="6"/>
      <c r="B901" s="6"/>
      <c r="C901" s="139"/>
      <c r="D901" s="139"/>
    </row>
    <row r="902" spans="1:4">
      <c r="A902" s="6"/>
      <c r="B902" s="6"/>
      <c r="C902" s="139"/>
      <c r="D902" s="139"/>
    </row>
    <row r="903" spans="1:4">
      <c r="A903" s="6"/>
      <c r="B903" s="6"/>
      <c r="C903" s="139"/>
      <c r="D903" s="139"/>
    </row>
    <row r="904" spans="1:4">
      <c r="A904" s="6"/>
      <c r="B904" s="6"/>
      <c r="C904" s="139"/>
      <c r="D904" s="139"/>
    </row>
    <row r="905" spans="1:4">
      <c r="A905" s="6"/>
      <c r="B905" s="6"/>
      <c r="C905" s="139"/>
      <c r="D905" s="139"/>
    </row>
    <row r="906" spans="1:4">
      <c r="A906" s="6"/>
      <c r="B906" s="6"/>
      <c r="C906" s="139"/>
      <c r="D906" s="139"/>
    </row>
    <row r="907" spans="1:4">
      <c r="A907" s="6"/>
      <c r="B907" s="6"/>
      <c r="C907" s="139"/>
      <c r="D907" s="139"/>
    </row>
    <row r="908" spans="1:4">
      <c r="A908" s="6"/>
      <c r="B908" s="6"/>
      <c r="C908" s="139"/>
      <c r="D908" s="139"/>
    </row>
    <row r="909" spans="1:4">
      <c r="A909" s="6"/>
      <c r="B909" s="6"/>
      <c r="C909" s="139"/>
      <c r="D909" s="139"/>
    </row>
    <row r="910" spans="1:4">
      <c r="A910" s="6"/>
      <c r="B910" s="6"/>
      <c r="C910" s="139"/>
      <c r="D910" s="139"/>
    </row>
    <row r="911" spans="1:4">
      <c r="A911" s="6"/>
      <c r="B911" s="6"/>
      <c r="C911" s="139"/>
      <c r="D911" s="139"/>
    </row>
    <row r="912" spans="1:4">
      <c r="A912" s="6"/>
      <c r="B912" s="6"/>
      <c r="C912" s="139"/>
      <c r="D912" s="139"/>
    </row>
    <row r="913" spans="1:4">
      <c r="A913" s="6"/>
      <c r="B913" s="6"/>
      <c r="C913" s="139"/>
      <c r="D913" s="139"/>
    </row>
    <row r="914" spans="1:4">
      <c r="A914" s="6"/>
      <c r="B914" s="6"/>
      <c r="C914" s="139"/>
      <c r="D914" s="139"/>
    </row>
    <row r="915" spans="1:4">
      <c r="A915" s="6"/>
      <c r="B915" s="6"/>
      <c r="C915" s="139"/>
      <c r="D915" s="139"/>
    </row>
    <row r="916" spans="1:4">
      <c r="A916" s="6"/>
      <c r="B916" s="6"/>
      <c r="C916" s="139"/>
      <c r="D916" s="139"/>
    </row>
    <row r="917" spans="1:4">
      <c r="A917" s="6"/>
      <c r="B917" s="6"/>
      <c r="C917" s="139"/>
      <c r="D917" s="139"/>
    </row>
    <row r="918" spans="1:4">
      <c r="A918" s="6"/>
      <c r="B918" s="6"/>
      <c r="C918" s="139"/>
      <c r="D918" s="139"/>
    </row>
    <row r="919" spans="1:4">
      <c r="A919" s="6"/>
      <c r="B919" s="6"/>
      <c r="C919" s="139"/>
      <c r="D919" s="139"/>
    </row>
    <row r="920" spans="1:4">
      <c r="A920" s="6"/>
      <c r="B920" s="6"/>
      <c r="C920" s="139"/>
      <c r="D920" s="139"/>
    </row>
    <row r="921" spans="1:4">
      <c r="A921" s="6"/>
      <c r="B921" s="6"/>
      <c r="C921" s="139"/>
      <c r="D921" s="139"/>
    </row>
    <row r="922" spans="1:4">
      <c r="A922" s="6"/>
      <c r="B922" s="6"/>
      <c r="C922" s="139"/>
      <c r="D922" s="139"/>
    </row>
    <row r="923" spans="1:4">
      <c r="A923" s="6"/>
      <c r="B923" s="6"/>
      <c r="C923" s="139"/>
      <c r="D923" s="139"/>
    </row>
    <row r="924" spans="1:4">
      <c r="A924" s="6"/>
      <c r="B924" s="6"/>
      <c r="C924" s="139"/>
      <c r="D924" s="139"/>
    </row>
    <row r="925" spans="1:4">
      <c r="A925" s="6"/>
      <c r="B925" s="6"/>
      <c r="C925" s="139"/>
      <c r="D925" s="139"/>
    </row>
    <row r="926" spans="1:4">
      <c r="A926" s="6"/>
      <c r="B926" s="6"/>
      <c r="C926" s="139"/>
      <c r="D926" s="139"/>
    </row>
    <row r="927" spans="1:4">
      <c r="A927" s="6"/>
      <c r="B927" s="6"/>
      <c r="C927" s="139"/>
      <c r="D927" s="139"/>
    </row>
    <row r="928" spans="1:4">
      <c r="A928" s="6"/>
      <c r="B928" s="6"/>
      <c r="C928" s="139"/>
      <c r="D928" s="139"/>
    </row>
    <row r="929" spans="1:4">
      <c r="A929" s="6"/>
      <c r="B929" s="6"/>
      <c r="C929" s="139"/>
      <c r="D929" s="139"/>
    </row>
    <row r="930" spans="1:4">
      <c r="A930" s="6"/>
      <c r="B930" s="6"/>
      <c r="C930" s="139"/>
      <c r="D930" s="139"/>
    </row>
    <row r="931" spans="1:4">
      <c r="A931" s="6"/>
      <c r="B931" s="6"/>
      <c r="C931" s="139"/>
      <c r="D931" s="139"/>
    </row>
    <row r="932" spans="1:4">
      <c r="A932" s="6"/>
      <c r="B932" s="6"/>
      <c r="C932" s="139"/>
      <c r="D932" s="139"/>
    </row>
    <row r="933" spans="1:4">
      <c r="A933" s="6"/>
      <c r="B933" s="6"/>
      <c r="C933" s="139"/>
      <c r="D933" s="139"/>
    </row>
    <row r="934" spans="1:4">
      <c r="A934" s="6"/>
      <c r="B934" s="6"/>
      <c r="C934" s="139"/>
      <c r="D934" s="139"/>
    </row>
    <row r="935" spans="1:4">
      <c r="A935" s="6"/>
      <c r="B935" s="6"/>
      <c r="C935" s="139"/>
      <c r="D935" s="139"/>
    </row>
    <row r="936" spans="1:4">
      <c r="A936" s="6"/>
      <c r="B936" s="6"/>
      <c r="C936" s="139"/>
      <c r="D936" s="139"/>
    </row>
    <row r="937" spans="1:4">
      <c r="A937" s="6"/>
      <c r="B937" s="6"/>
      <c r="C937" s="139"/>
      <c r="D937" s="139"/>
    </row>
    <row r="938" spans="1:4">
      <c r="A938" s="6"/>
      <c r="B938" s="6"/>
      <c r="C938" s="139"/>
      <c r="D938" s="139"/>
    </row>
    <row r="939" spans="1:4">
      <c r="A939" s="6"/>
      <c r="B939" s="6"/>
      <c r="C939" s="139"/>
      <c r="D939" s="139"/>
    </row>
    <row r="940" spans="1:4">
      <c r="A940" s="6"/>
      <c r="B940" s="6"/>
      <c r="C940" s="139"/>
      <c r="D940" s="139"/>
    </row>
    <row r="941" spans="1:4">
      <c r="A941" s="6"/>
      <c r="B941" s="6"/>
      <c r="C941" s="139"/>
      <c r="D941" s="139"/>
    </row>
    <row r="942" spans="1:4">
      <c r="A942" s="6"/>
      <c r="B942" s="6"/>
      <c r="C942" s="139"/>
      <c r="D942" s="139"/>
    </row>
    <row r="943" spans="1:4">
      <c r="A943" s="6"/>
      <c r="B943" s="6"/>
      <c r="C943" s="139"/>
      <c r="D943" s="139"/>
    </row>
    <row r="944" spans="1:4">
      <c r="A944" s="6"/>
      <c r="B944" s="6"/>
      <c r="C944" s="139"/>
      <c r="D944" s="139"/>
    </row>
    <row r="945" spans="1:4">
      <c r="A945" s="6"/>
      <c r="B945" s="6"/>
      <c r="C945" s="139"/>
      <c r="D945" s="139"/>
    </row>
    <row r="946" spans="1:4">
      <c r="A946" s="6"/>
      <c r="B946" s="6"/>
      <c r="C946" s="139"/>
      <c r="D946" s="139"/>
    </row>
    <row r="947" spans="1:4">
      <c r="A947" s="6"/>
      <c r="B947" s="6"/>
      <c r="C947" s="139"/>
      <c r="D947" s="139"/>
    </row>
    <row r="948" spans="1:4">
      <c r="A948" s="6"/>
      <c r="B948" s="6"/>
      <c r="C948" s="139"/>
      <c r="D948" s="139"/>
    </row>
    <row r="949" spans="1:4">
      <c r="A949" s="6"/>
      <c r="B949" s="6"/>
      <c r="C949" s="139"/>
      <c r="D949" s="139"/>
    </row>
    <row r="950" spans="1:4">
      <c r="A950" s="6"/>
      <c r="B950" s="6"/>
      <c r="C950" s="139"/>
      <c r="D950" s="139"/>
    </row>
    <row r="951" spans="1:4">
      <c r="A951" s="6"/>
      <c r="B951" s="6"/>
      <c r="C951" s="139"/>
      <c r="D951" s="139"/>
    </row>
    <row r="952" spans="1:4">
      <c r="A952" s="6"/>
      <c r="B952" s="6"/>
      <c r="C952" s="139"/>
      <c r="D952" s="139"/>
    </row>
    <row r="953" spans="1:4">
      <c r="A953" s="6"/>
      <c r="B953" s="6"/>
      <c r="C953" s="139"/>
      <c r="D953" s="139"/>
    </row>
    <row r="954" spans="1:4">
      <c r="A954" s="6"/>
      <c r="B954" s="6"/>
      <c r="C954" s="139"/>
      <c r="D954" s="139"/>
    </row>
    <row r="955" spans="1:4">
      <c r="A955" s="6"/>
      <c r="B955" s="6"/>
      <c r="C955" s="139"/>
      <c r="D955" s="139"/>
    </row>
    <row r="956" spans="1:4">
      <c r="A956" s="6"/>
      <c r="B956" s="6"/>
      <c r="C956" s="139"/>
      <c r="D956" s="139"/>
    </row>
    <row r="957" spans="1:4">
      <c r="A957" s="6"/>
      <c r="B957" s="6"/>
      <c r="C957" s="139"/>
      <c r="D957" s="139"/>
    </row>
    <row r="958" spans="1:4">
      <c r="A958" s="6"/>
      <c r="B958" s="6"/>
      <c r="C958" s="139"/>
      <c r="D958" s="139"/>
    </row>
    <row r="959" spans="1:4">
      <c r="A959" s="6"/>
      <c r="B959" s="6"/>
      <c r="C959" s="139"/>
      <c r="D959" s="139"/>
    </row>
    <row r="960" spans="1:4">
      <c r="A960" s="6"/>
      <c r="B960" s="6"/>
      <c r="C960" s="139"/>
      <c r="D960" s="139"/>
    </row>
    <row r="961" spans="1:4">
      <c r="A961" s="6"/>
      <c r="B961" s="6"/>
      <c r="C961" s="139"/>
      <c r="D961" s="139"/>
    </row>
    <row r="962" spans="1:4">
      <c r="A962" s="6"/>
      <c r="B962" s="6"/>
      <c r="C962" s="139"/>
      <c r="D962" s="139"/>
    </row>
    <row r="963" spans="1:4">
      <c r="A963" s="6"/>
      <c r="B963" s="6"/>
      <c r="C963" s="139"/>
      <c r="D963" s="139"/>
    </row>
    <row r="964" spans="1:4">
      <c r="A964" s="6"/>
      <c r="B964" s="6"/>
      <c r="C964" s="139"/>
      <c r="D964" s="139"/>
    </row>
    <row r="965" spans="1:4">
      <c r="A965" s="6"/>
      <c r="B965" s="6"/>
      <c r="C965" s="139"/>
      <c r="D965" s="139"/>
    </row>
    <row r="966" spans="1:4">
      <c r="A966" s="6"/>
      <c r="B966" s="6"/>
      <c r="C966" s="139"/>
      <c r="D966" s="139"/>
    </row>
    <row r="967" spans="1:4">
      <c r="A967" s="6"/>
      <c r="B967" s="6"/>
      <c r="C967" s="139"/>
      <c r="D967" s="139"/>
    </row>
    <row r="968" spans="1:4">
      <c r="A968" s="6"/>
      <c r="B968" s="6"/>
      <c r="C968" s="139"/>
      <c r="D968" s="139"/>
    </row>
    <row r="969" spans="1:4">
      <c r="A969" s="6"/>
      <c r="B969" s="6"/>
      <c r="C969" s="139"/>
      <c r="D969" s="139"/>
    </row>
    <row r="970" spans="1:4">
      <c r="A970" s="6"/>
      <c r="B970" s="6"/>
      <c r="C970" s="139"/>
      <c r="D970" s="139"/>
    </row>
    <row r="971" spans="1:4">
      <c r="A971" s="6"/>
      <c r="B971" s="6"/>
      <c r="C971" s="139"/>
      <c r="D971" s="139"/>
    </row>
    <row r="972" spans="1:4">
      <c r="A972" s="6"/>
      <c r="B972" s="6"/>
      <c r="C972" s="139"/>
      <c r="D972" s="139"/>
    </row>
    <row r="973" spans="1:4">
      <c r="A973" s="6"/>
      <c r="B973" s="6"/>
      <c r="C973" s="139"/>
      <c r="D973" s="139"/>
    </row>
    <row r="974" spans="1:4">
      <c r="A974" s="6"/>
      <c r="B974" s="6"/>
      <c r="C974" s="139"/>
      <c r="D974" s="139"/>
    </row>
    <row r="975" spans="1:4">
      <c r="A975" s="6"/>
      <c r="B975" s="6"/>
      <c r="C975" s="139"/>
      <c r="D975" s="139"/>
    </row>
    <row r="976" spans="1:4">
      <c r="A976" s="6"/>
      <c r="B976" s="6"/>
      <c r="C976" s="139"/>
      <c r="D976" s="139"/>
    </row>
    <row r="977" spans="1:4">
      <c r="A977" s="6"/>
      <c r="B977" s="6"/>
      <c r="C977" s="139"/>
      <c r="D977" s="139"/>
    </row>
    <row r="978" spans="1:4">
      <c r="A978" s="6"/>
      <c r="B978" s="6"/>
      <c r="C978" s="139"/>
      <c r="D978" s="139"/>
    </row>
    <row r="979" spans="1:4">
      <c r="A979" s="6"/>
      <c r="B979" s="6"/>
      <c r="C979" s="139"/>
      <c r="D979" s="139"/>
    </row>
    <row r="980" spans="1:4">
      <c r="A980" s="6"/>
      <c r="B980" s="6"/>
      <c r="C980" s="139"/>
      <c r="D980" s="139"/>
    </row>
    <row r="981" spans="1:4">
      <c r="A981" s="6"/>
      <c r="B981" s="6"/>
      <c r="C981" s="139"/>
      <c r="D981" s="139"/>
    </row>
    <row r="982" spans="1:4">
      <c r="A982" s="6"/>
      <c r="B982" s="6"/>
      <c r="C982" s="139"/>
      <c r="D982" s="139"/>
    </row>
    <row r="983" spans="1:4">
      <c r="A983" s="6"/>
      <c r="B983" s="6"/>
      <c r="C983" s="139"/>
      <c r="D983" s="139"/>
    </row>
    <row r="984" spans="1:4">
      <c r="A984" s="6"/>
      <c r="B984" s="6"/>
      <c r="C984" s="139"/>
      <c r="D984" s="139"/>
    </row>
    <row r="985" spans="1:4">
      <c r="A985" s="6"/>
      <c r="B985" s="6"/>
      <c r="C985" s="139"/>
      <c r="D985" s="139"/>
    </row>
    <row r="986" spans="1:4">
      <c r="A986" s="6"/>
      <c r="B986" s="6"/>
      <c r="C986" s="139"/>
      <c r="D986" s="139"/>
    </row>
    <row r="987" spans="1:4">
      <c r="A987" s="6"/>
      <c r="B987" s="6"/>
      <c r="C987" s="139"/>
      <c r="D987" s="139"/>
    </row>
    <row r="988" spans="1:4">
      <c r="A988" s="6"/>
      <c r="B988" s="6"/>
      <c r="C988" s="139"/>
      <c r="D988" s="139"/>
    </row>
    <row r="989" spans="1:4">
      <c r="A989" s="6"/>
      <c r="B989" s="6"/>
      <c r="C989" s="139"/>
      <c r="D989" s="139"/>
    </row>
    <row r="990" spans="1:4">
      <c r="A990" s="6"/>
      <c r="B990" s="6"/>
      <c r="C990" s="139"/>
      <c r="D990" s="139"/>
    </row>
    <row r="991" spans="1:4">
      <c r="A991" s="6"/>
      <c r="B991" s="6"/>
      <c r="C991" s="139"/>
      <c r="D991" s="139"/>
    </row>
    <row r="992" spans="1:4">
      <c r="A992" s="6"/>
      <c r="B992" s="6"/>
      <c r="C992" s="139"/>
      <c r="D992" s="139"/>
    </row>
    <row r="993" spans="1:4">
      <c r="A993" s="6"/>
      <c r="B993" s="6"/>
      <c r="C993" s="139"/>
      <c r="D993" s="139"/>
    </row>
    <row r="994" spans="1:4">
      <c r="A994" s="6"/>
      <c r="B994" s="6"/>
      <c r="C994" s="139"/>
      <c r="D994" s="139"/>
    </row>
    <row r="995" spans="1:4">
      <c r="A995" s="6"/>
      <c r="B995" s="6"/>
      <c r="C995" s="139"/>
      <c r="D995" s="139"/>
    </row>
    <row r="996" spans="1:4">
      <c r="A996" s="6"/>
      <c r="B996" s="6"/>
      <c r="C996" s="139"/>
      <c r="D996" s="139"/>
    </row>
    <row r="997" spans="1:4">
      <c r="A997" s="6"/>
      <c r="B997" s="6"/>
      <c r="C997" s="139"/>
      <c r="D997" s="139"/>
    </row>
    <row r="998" spans="1:4">
      <c r="A998" s="6"/>
      <c r="B998" s="6"/>
      <c r="C998" s="139"/>
      <c r="D998" s="139"/>
    </row>
    <row r="999" spans="1:4">
      <c r="A999" s="6"/>
      <c r="B999" s="6"/>
      <c r="C999" s="139"/>
      <c r="D999" s="139"/>
    </row>
    <row r="1000" spans="1:4">
      <c r="A1000" s="6"/>
      <c r="B1000" s="6"/>
      <c r="C1000" s="139"/>
      <c r="D1000" s="139"/>
    </row>
    <row r="1001" spans="1:4">
      <c r="A1001" s="6"/>
      <c r="B1001" s="6"/>
      <c r="C1001" s="139"/>
      <c r="D1001" s="139"/>
    </row>
    <row r="1002" spans="1:4">
      <c r="A1002" s="6"/>
      <c r="B1002" s="6"/>
      <c r="C1002" s="139"/>
      <c r="D1002" s="139"/>
    </row>
    <row r="1003" spans="1:4">
      <c r="A1003" s="6"/>
      <c r="B1003" s="6"/>
      <c r="C1003" s="139"/>
      <c r="D1003" s="139"/>
    </row>
    <row r="1004" spans="1:4">
      <c r="A1004" s="6"/>
      <c r="B1004" s="6"/>
      <c r="C1004" s="139"/>
      <c r="D1004" s="139"/>
    </row>
    <row r="1005" spans="1:4">
      <c r="A1005" s="6"/>
      <c r="B1005" s="6"/>
      <c r="C1005" s="139"/>
      <c r="D1005" s="139"/>
    </row>
    <row r="1006" spans="1:4">
      <c r="A1006" s="6"/>
      <c r="B1006" s="6"/>
      <c r="C1006" s="139"/>
      <c r="D1006" s="139"/>
    </row>
    <row r="1007" spans="1:4">
      <c r="A1007" s="6"/>
      <c r="B1007" s="6"/>
      <c r="C1007" s="139"/>
      <c r="D1007" s="139"/>
    </row>
    <row r="1008" spans="1:4">
      <c r="A1008" s="6"/>
      <c r="B1008" s="6"/>
      <c r="C1008" s="139"/>
      <c r="D1008" s="139"/>
    </row>
    <row r="1009" spans="1:4">
      <c r="A1009" s="6"/>
      <c r="B1009" s="6"/>
      <c r="C1009" s="139"/>
      <c r="D1009" s="139"/>
    </row>
    <row r="1010" spans="1:4">
      <c r="A1010" s="6"/>
      <c r="B1010" s="6"/>
      <c r="C1010" s="139"/>
      <c r="D1010" s="139"/>
    </row>
    <row r="1011" spans="1:4">
      <c r="A1011" s="6"/>
      <c r="B1011" s="6"/>
      <c r="C1011" s="139"/>
      <c r="D1011" s="139"/>
    </row>
    <row r="1012" spans="1:4">
      <c r="A1012" s="6"/>
      <c r="B1012" s="6"/>
      <c r="C1012" s="139"/>
      <c r="D1012" s="139"/>
    </row>
    <row r="1013" spans="1:4">
      <c r="A1013" s="6"/>
      <c r="B1013" s="6"/>
      <c r="C1013" s="139"/>
      <c r="D1013" s="139"/>
    </row>
    <row r="1014" spans="1:4">
      <c r="A1014" s="6"/>
      <c r="B1014" s="6"/>
      <c r="C1014" s="139"/>
      <c r="D1014" s="139"/>
    </row>
    <row r="1015" spans="1:4">
      <c r="A1015" s="6"/>
      <c r="B1015" s="6"/>
      <c r="C1015" s="139"/>
      <c r="D1015" s="139"/>
    </row>
    <row r="1016" spans="1:4">
      <c r="A1016" s="6"/>
      <c r="B1016" s="6"/>
      <c r="C1016" s="139"/>
      <c r="D1016" s="139"/>
    </row>
    <row r="1017" spans="1:4">
      <c r="A1017" s="6"/>
      <c r="B1017" s="6"/>
      <c r="C1017" s="139"/>
      <c r="D1017" s="139"/>
    </row>
    <row r="1018" spans="1:4">
      <c r="A1018" s="6"/>
      <c r="B1018" s="6"/>
      <c r="C1018" s="139"/>
      <c r="D1018" s="139"/>
    </row>
    <row r="1019" spans="1:4">
      <c r="A1019" s="6"/>
      <c r="B1019" s="6"/>
      <c r="C1019" s="139"/>
      <c r="D1019" s="139"/>
    </row>
    <row r="1020" spans="1:4">
      <c r="A1020" s="6"/>
      <c r="B1020" s="6"/>
      <c r="C1020" s="139"/>
      <c r="D1020" s="139"/>
    </row>
    <row r="1021" spans="1:4">
      <c r="A1021" s="6"/>
      <c r="B1021" s="6"/>
      <c r="C1021" s="139"/>
      <c r="D1021" s="139"/>
    </row>
    <row r="1022" spans="1:4">
      <c r="A1022" s="6"/>
      <c r="B1022" s="6"/>
      <c r="C1022" s="139"/>
      <c r="D1022" s="139"/>
    </row>
    <row r="1023" spans="1:4">
      <c r="A1023" s="6"/>
      <c r="B1023" s="6"/>
      <c r="C1023" s="139"/>
      <c r="D1023" s="139"/>
    </row>
    <row r="1024" spans="1:4">
      <c r="A1024" s="6"/>
      <c r="B1024" s="6"/>
      <c r="C1024" s="139"/>
      <c r="D1024" s="139"/>
    </row>
    <row r="1025" spans="1:4">
      <c r="A1025" s="6"/>
      <c r="B1025" s="6"/>
      <c r="C1025" s="139"/>
      <c r="D1025" s="139"/>
    </row>
    <row r="1026" spans="1:4">
      <c r="A1026" s="6"/>
      <c r="B1026" s="6"/>
      <c r="C1026" s="139"/>
      <c r="D1026" s="139"/>
    </row>
    <row r="1027" spans="1:4">
      <c r="A1027" s="6"/>
      <c r="B1027" s="6"/>
      <c r="C1027" s="139"/>
      <c r="D1027" s="139"/>
    </row>
    <row r="1028" spans="1:4">
      <c r="A1028" s="6"/>
      <c r="B1028" s="6"/>
      <c r="C1028" s="139"/>
      <c r="D1028" s="139"/>
    </row>
    <row r="1029" spans="1:4">
      <c r="A1029" s="6"/>
      <c r="B1029" s="6"/>
      <c r="C1029" s="139"/>
      <c r="D1029" s="139"/>
    </row>
    <row r="1030" spans="1:4">
      <c r="A1030" s="6"/>
      <c r="B1030" s="6"/>
      <c r="C1030" s="139"/>
      <c r="D1030" s="139"/>
    </row>
    <row r="1031" spans="1:4">
      <c r="A1031" s="6"/>
      <c r="B1031" s="6"/>
      <c r="C1031" s="139"/>
      <c r="D1031" s="139"/>
    </row>
    <row r="1032" spans="1:4">
      <c r="A1032" s="6"/>
      <c r="B1032" s="6"/>
      <c r="C1032" s="139"/>
      <c r="D1032" s="139"/>
    </row>
    <row r="1033" spans="1:4">
      <c r="A1033" s="6"/>
      <c r="B1033" s="6"/>
      <c r="C1033" s="139"/>
      <c r="D1033" s="139"/>
    </row>
    <row r="1034" spans="1:4">
      <c r="A1034" s="6"/>
      <c r="B1034" s="6"/>
      <c r="C1034" s="139"/>
      <c r="D1034" s="139"/>
    </row>
    <row r="1035" spans="1:4">
      <c r="A1035" s="6"/>
      <c r="B1035" s="6"/>
      <c r="C1035" s="139"/>
      <c r="D1035" s="139"/>
    </row>
    <row r="1036" spans="1:4">
      <c r="A1036" s="6"/>
      <c r="B1036" s="6"/>
      <c r="C1036" s="139"/>
      <c r="D1036" s="139"/>
    </row>
    <row r="1037" spans="1:4">
      <c r="A1037" s="6"/>
      <c r="B1037" s="6"/>
      <c r="C1037" s="139"/>
      <c r="D1037" s="139"/>
    </row>
    <row r="1038" spans="1:4">
      <c r="A1038" s="6"/>
      <c r="B1038" s="6"/>
      <c r="C1038" s="139"/>
      <c r="D1038" s="139"/>
    </row>
    <row r="1039" spans="1:4">
      <c r="A1039" s="6"/>
      <c r="B1039" s="6"/>
      <c r="C1039" s="139"/>
      <c r="D1039" s="139"/>
    </row>
    <row r="1040" spans="1:4">
      <c r="A1040" s="6"/>
      <c r="B1040" s="6"/>
      <c r="C1040" s="139"/>
      <c r="D1040" s="139"/>
    </row>
    <row r="1041" spans="1:4">
      <c r="A1041" s="6"/>
      <c r="B1041" s="6"/>
      <c r="C1041" s="139"/>
      <c r="D1041" s="139"/>
    </row>
    <row r="1042" spans="1:4">
      <c r="A1042" s="6"/>
      <c r="B1042" s="6"/>
      <c r="C1042" s="139"/>
      <c r="D1042" s="139"/>
    </row>
    <row r="1043" spans="1:4">
      <c r="A1043" s="6"/>
      <c r="B1043" s="6"/>
      <c r="C1043" s="139"/>
      <c r="D1043" s="139"/>
    </row>
    <row r="1044" spans="1:4">
      <c r="A1044" s="6"/>
      <c r="B1044" s="6"/>
      <c r="C1044" s="139"/>
      <c r="D1044" s="139"/>
    </row>
    <row r="1045" spans="1:4">
      <c r="A1045" s="6"/>
      <c r="B1045" s="6"/>
      <c r="C1045" s="139"/>
      <c r="D1045" s="139"/>
    </row>
    <row r="1046" spans="1:4">
      <c r="A1046" s="6"/>
      <c r="B1046" s="6"/>
      <c r="C1046" s="139"/>
      <c r="D1046" s="139"/>
    </row>
    <row r="1047" spans="1:4">
      <c r="A1047" s="6"/>
      <c r="B1047" s="6"/>
      <c r="C1047" s="139"/>
      <c r="D1047" s="139"/>
    </row>
    <row r="1048" spans="1:4">
      <c r="A1048" s="6"/>
      <c r="B1048" s="6"/>
      <c r="C1048" s="139"/>
      <c r="D1048" s="139"/>
    </row>
    <row r="1049" spans="1:4">
      <c r="A1049" s="6"/>
      <c r="B1049" s="6"/>
      <c r="C1049" s="139"/>
      <c r="D1049" s="139"/>
    </row>
    <row r="1050" spans="1:4">
      <c r="A1050" s="6"/>
      <c r="B1050" s="6"/>
      <c r="C1050" s="139"/>
      <c r="D1050" s="139"/>
    </row>
    <row r="1051" spans="1:4">
      <c r="A1051" s="6"/>
      <c r="B1051" s="6"/>
      <c r="C1051" s="139"/>
      <c r="D1051" s="139"/>
    </row>
    <row r="1052" spans="1:4">
      <c r="A1052" s="6"/>
      <c r="B1052" s="6"/>
      <c r="C1052" s="139"/>
      <c r="D1052" s="139"/>
    </row>
    <row r="1053" spans="1:4">
      <c r="A1053" s="6"/>
      <c r="B1053" s="6"/>
      <c r="C1053" s="139"/>
      <c r="D1053" s="139"/>
    </row>
    <row r="1054" spans="1:4">
      <c r="A1054" s="6"/>
      <c r="B1054" s="6"/>
      <c r="C1054" s="139"/>
      <c r="D1054" s="139"/>
    </row>
    <row r="1055" spans="1:4">
      <c r="A1055" s="6"/>
      <c r="B1055" s="6"/>
      <c r="C1055" s="139"/>
      <c r="D1055" s="139"/>
    </row>
    <row r="1056" spans="1:4">
      <c r="A1056" s="6"/>
      <c r="B1056" s="6"/>
      <c r="C1056" s="139"/>
      <c r="D1056" s="139"/>
    </row>
    <row r="1057" spans="1:4">
      <c r="A1057" s="6"/>
      <c r="B1057" s="6"/>
      <c r="C1057" s="139"/>
      <c r="D1057" s="139"/>
    </row>
    <row r="1058" spans="1:4">
      <c r="A1058" s="6"/>
      <c r="B1058" s="6"/>
      <c r="C1058" s="139"/>
      <c r="D1058" s="139"/>
    </row>
    <row r="1059" spans="1:4">
      <c r="A1059" s="6"/>
      <c r="B1059" s="6"/>
      <c r="C1059" s="139"/>
      <c r="D1059" s="139"/>
    </row>
    <row r="1060" spans="1:4">
      <c r="A1060" s="6"/>
      <c r="B1060" s="6"/>
      <c r="C1060" s="139"/>
      <c r="D1060" s="139"/>
    </row>
    <row r="1061" spans="1:4">
      <c r="A1061" s="6"/>
      <c r="B1061" s="6"/>
      <c r="C1061" s="139"/>
      <c r="D1061" s="139"/>
    </row>
    <row r="1062" spans="1:4">
      <c r="A1062" s="6"/>
      <c r="B1062" s="6"/>
      <c r="C1062" s="139"/>
      <c r="D1062" s="139"/>
    </row>
    <row r="1063" spans="1:4">
      <c r="A1063" s="6"/>
      <c r="B1063" s="6"/>
      <c r="C1063" s="139"/>
      <c r="D1063" s="139"/>
    </row>
    <row r="1064" spans="1:4">
      <c r="A1064" s="6"/>
      <c r="B1064" s="6"/>
      <c r="C1064" s="139"/>
      <c r="D1064" s="139"/>
    </row>
    <row r="1065" spans="1:4">
      <c r="A1065" s="6"/>
      <c r="B1065" s="6"/>
      <c r="C1065" s="139"/>
      <c r="D1065" s="139"/>
    </row>
    <row r="1066" spans="1:4">
      <c r="A1066" s="6"/>
      <c r="B1066" s="6"/>
      <c r="C1066" s="139"/>
      <c r="D1066" s="139"/>
    </row>
    <row r="1067" spans="1:4">
      <c r="A1067" s="6"/>
      <c r="B1067" s="6"/>
      <c r="C1067" s="139"/>
      <c r="D1067" s="139"/>
    </row>
    <row r="1068" spans="1:4">
      <c r="A1068" s="6"/>
      <c r="B1068" s="6"/>
      <c r="C1068" s="139"/>
      <c r="D1068" s="139"/>
    </row>
    <row r="1069" spans="1:4">
      <c r="A1069" s="6"/>
      <c r="B1069" s="6"/>
      <c r="C1069" s="139"/>
      <c r="D1069" s="139"/>
    </row>
    <row r="1070" spans="1:4">
      <c r="A1070" s="6"/>
      <c r="B1070" s="6"/>
      <c r="C1070" s="139"/>
      <c r="D1070" s="139"/>
    </row>
    <row r="1071" spans="1:4">
      <c r="A1071" s="6"/>
      <c r="B1071" s="6"/>
      <c r="C1071" s="139"/>
      <c r="D1071" s="139"/>
    </row>
    <row r="1072" spans="1:4">
      <c r="A1072" s="6"/>
      <c r="B1072" s="6"/>
      <c r="C1072" s="139"/>
      <c r="D1072" s="139"/>
    </row>
    <row r="1073" spans="1:4">
      <c r="A1073" s="6"/>
      <c r="B1073" s="6"/>
      <c r="C1073" s="139"/>
      <c r="D1073" s="139"/>
    </row>
    <row r="1074" spans="1:4">
      <c r="A1074" s="6"/>
      <c r="B1074" s="6"/>
      <c r="C1074" s="139"/>
      <c r="D1074" s="139"/>
    </row>
    <row r="1075" spans="1:4">
      <c r="A1075" s="6"/>
      <c r="B1075" s="6"/>
      <c r="C1075" s="139"/>
      <c r="D1075" s="139"/>
    </row>
    <row r="1076" spans="1:4">
      <c r="A1076" s="6"/>
      <c r="B1076" s="6"/>
      <c r="C1076" s="139"/>
      <c r="D1076" s="139"/>
    </row>
    <row r="1077" spans="1:4">
      <c r="A1077" s="6"/>
      <c r="B1077" s="6"/>
      <c r="C1077" s="139"/>
      <c r="D1077" s="139"/>
    </row>
    <row r="1078" spans="1:4">
      <c r="A1078" s="6"/>
      <c r="B1078" s="6"/>
      <c r="C1078" s="139"/>
      <c r="D1078" s="139"/>
    </row>
    <row r="1079" spans="1:4">
      <c r="A1079" s="6"/>
      <c r="B1079" s="6"/>
      <c r="C1079" s="139"/>
      <c r="D1079" s="139"/>
    </row>
    <row r="1080" spans="1:4">
      <c r="A1080" s="6"/>
      <c r="B1080" s="6"/>
      <c r="C1080" s="139"/>
      <c r="D1080" s="139"/>
    </row>
    <row r="1081" spans="1:4">
      <c r="A1081" s="6"/>
      <c r="B1081" s="6"/>
      <c r="C1081" s="139"/>
      <c r="D1081" s="139"/>
    </row>
    <row r="1082" spans="1:4">
      <c r="A1082" s="6"/>
      <c r="B1082" s="6"/>
      <c r="C1082" s="139"/>
      <c r="D1082" s="139"/>
    </row>
    <row r="1083" spans="1:4">
      <c r="A1083" s="6"/>
      <c r="B1083" s="6"/>
      <c r="C1083" s="139"/>
      <c r="D1083" s="139"/>
    </row>
    <row r="1084" spans="1:4">
      <c r="A1084" s="6"/>
      <c r="B1084" s="6"/>
      <c r="C1084" s="139"/>
      <c r="D1084" s="139"/>
    </row>
    <row r="1085" spans="1:4">
      <c r="A1085" s="6"/>
      <c r="B1085" s="6"/>
      <c r="C1085" s="139"/>
      <c r="D1085" s="139"/>
    </row>
    <row r="1086" spans="1:4">
      <c r="A1086" s="6"/>
      <c r="B1086" s="6"/>
      <c r="C1086" s="139"/>
      <c r="D1086" s="139"/>
    </row>
    <row r="1087" spans="1:4">
      <c r="A1087" s="6"/>
      <c r="B1087" s="6"/>
      <c r="C1087" s="139"/>
      <c r="D1087" s="139"/>
    </row>
    <row r="1088" spans="1:4">
      <c r="A1088" s="6"/>
      <c r="B1088" s="6"/>
      <c r="C1088" s="139"/>
      <c r="D1088" s="139"/>
    </row>
    <row r="1089" spans="1:4">
      <c r="A1089" s="6"/>
      <c r="B1089" s="6"/>
      <c r="C1089" s="139"/>
      <c r="D1089" s="139"/>
    </row>
    <row r="1090" spans="1:4">
      <c r="A1090" s="6"/>
      <c r="B1090" s="6"/>
      <c r="C1090" s="139"/>
      <c r="D1090" s="139"/>
    </row>
    <row r="1091" spans="1:4">
      <c r="A1091" s="6"/>
      <c r="B1091" s="6"/>
      <c r="C1091" s="139"/>
      <c r="D1091" s="139"/>
    </row>
    <row r="1092" spans="1:4">
      <c r="A1092" s="6"/>
      <c r="B1092" s="6"/>
      <c r="C1092" s="139"/>
      <c r="D1092" s="139"/>
    </row>
    <row r="1093" spans="1:4">
      <c r="A1093" s="6"/>
      <c r="B1093" s="6"/>
      <c r="C1093" s="139"/>
      <c r="D1093" s="139"/>
    </row>
    <row r="1094" spans="1:4">
      <c r="A1094" s="6"/>
      <c r="B1094" s="6"/>
      <c r="C1094" s="139"/>
      <c r="D1094" s="139"/>
    </row>
    <row r="1095" spans="1:4">
      <c r="A1095" s="6"/>
      <c r="B1095" s="6"/>
      <c r="C1095" s="139"/>
      <c r="D1095" s="139"/>
    </row>
    <row r="1096" spans="1:4">
      <c r="A1096" s="6"/>
      <c r="B1096" s="6"/>
      <c r="C1096" s="139"/>
      <c r="D1096" s="139"/>
    </row>
    <row r="1097" spans="1:4">
      <c r="A1097" s="6"/>
      <c r="B1097" s="6"/>
      <c r="C1097" s="139"/>
      <c r="D1097" s="139"/>
    </row>
    <row r="1098" spans="1:4">
      <c r="A1098" s="6"/>
      <c r="B1098" s="6"/>
      <c r="C1098" s="139"/>
      <c r="D1098" s="139"/>
    </row>
    <row r="1099" spans="1:4">
      <c r="A1099" s="6"/>
      <c r="B1099" s="6"/>
      <c r="C1099" s="139"/>
      <c r="D1099" s="139"/>
    </row>
    <row r="1100" spans="1:4">
      <c r="A1100" s="6"/>
      <c r="B1100" s="6"/>
      <c r="C1100" s="139"/>
      <c r="D1100" s="139"/>
    </row>
    <row r="1101" spans="1:4">
      <c r="A1101" s="6"/>
      <c r="B1101" s="6"/>
      <c r="C1101" s="139"/>
      <c r="D1101" s="139"/>
    </row>
    <row r="1102" spans="1:4">
      <c r="A1102" s="6"/>
      <c r="B1102" s="6"/>
      <c r="C1102" s="139"/>
      <c r="D1102" s="139"/>
    </row>
    <row r="1103" spans="1:4">
      <c r="A1103" s="6"/>
      <c r="B1103" s="6"/>
      <c r="C1103" s="139"/>
      <c r="D1103" s="139"/>
    </row>
    <row r="1104" spans="1:4">
      <c r="A1104" s="6"/>
      <c r="B1104" s="6"/>
      <c r="C1104" s="139"/>
      <c r="D1104" s="139"/>
    </row>
    <row r="1105" spans="1:4">
      <c r="A1105" s="6"/>
      <c r="B1105" s="6"/>
      <c r="C1105" s="139"/>
      <c r="D1105" s="139"/>
    </row>
    <row r="1106" spans="1:4">
      <c r="A1106" s="6"/>
      <c r="B1106" s="6"/>
      <c r="C1106" s="139"/>
      <c r="D1106" s="139"/>
    </row>
    <row r="1107" spans="1:4">
      <c r="A1107" s="6"/>
      <c r="B1107" s="6"/>
      <c r="C1107" s="139"/>
      <c r="D1107" s="139"/>
    </row>
    <row r="1108" spans="1:4">
      <c r="A1108" s="6"/>
      <c r="B1108" s="6"/>
      <c r="C1108" s="139"/>
      <c r="D1108" s="139"/>
    </row>
    <row r="1109" spans="1:4">
      <c r="A1109" s="6"/>
      <c r="B1109" s="6"/>
      <c r="C1109" s="139"/>
      <c r="D1109" s="139"/>
    </row>
    <row r="1110" spans="1:4">
      <c r="A1110" s="6"/>
      <c r="B1110" s="6"/>
      <c r="C1110" s="139"/>
      <c r="D1110" s="139"/>
    </row>
    <row r="1111" spans="1:4">
      <c r="A1111" s="6"/>
      <c r="B1111" s="6"/>
      <c r="C1111" s="139"/>
      <c r="D1111" s="139"/>
    </row>
    <row r="1112" spans="1:4">
      <c r="A1112" s="6"/>
      <c r="B1112" s="6"/>
      <c r="C1112" s="139"/>
      <c r="D1112" s="139"/>
    </row>
    <row r="1113" spans="1:4">
      <c r="A1113" s="6"/>
      <c r="B1113" s="6"/>
      <c r="C1113" s="139"/>
      <c r="D1113" s="139"/>
    </row>
    <row r="1114" spans="1:4">
      <c r="A1114" s="6"/>
      <c r="B1114" s="6"/>
      <c r="C1114" s="139"/>
      <c r="D1114" s="139"/>
    </row>
    <row r="1115" spans="1:4">
      <c r="A1115" s="6"/>
      <c r="B1115" s="6"/>
      <c r="C1115" s="139"/>
      <c r="D1115" s="139"/>
    </row>
    <row r="1116" spans="1:4">
      <c r="A1116" s="6"/>
      <c r="B1116" s="6"/>
      <c r="C1116" s="139"/>
      <c r="D1116" s="139"/>
    </row>
    <row r="1117" spans="1:4">
      <c r="A1117" s="6"/>
      <c r="B1117" s="6"/>
      <c r="C1117" s="139"/>
      <c r="D1117" s="139"/>
    </row>
    <row r="1118" spans="1:4">
      <c r="A1118" s="6"/>
      <c r="B1118" s="6"/>
      <c r="C1118" s="139"/>
      <c r="D1118" s="139"/>
    </row>
    <row r="1119" spans="1:4">
      <c r="A1119" s="6"/>
      <c r="B1119" s="6"/>
      <c r="C1119" s="139"/>
      <c r="D1119" s="139"/>
    </row>
    <row r="1120" spans="1:4">
      <c r="A1120" s="6"/>
      <c r="B1120" s="6"/>
      <c r="C1120" s="139"/>
      <c r="D1120" s="139"/>
    </row>
    <row r="1121" spans="1:4">
      <c r="A1121" s="6"/>
      <c r="B1121" s="6"/>
      <c r="C1121" s="139"/>
      <c r="D1121" s="139"/>
    </row>
    <row r="1122" spans="1:4">
      <c r="A1122" s="6"/>
      <c r="B1122" s="6"/>
      <c r="C1122" s="139"/>
      <c r="D1122" s="139"/>
    </row>
    <row r="1123" spans="1:4">
      <c r="A1123" s="6"/>
      <c r="B1123" s="6"/>
      <c r="C1123" s="139"/>
      <c r="D1123" s="139"/>
    </row>
    <row r="1124" spans="1:4">
      <c r="A1124" s="6"/>
      <c r="B1124" s="6"/>
      <c r="C1124" s="139"/>
      <c r="D1124" s="139"/>
    </row>
    <row r="1125" spans="1:4">
      <c r="A1125" s="6"/>
      <c r="B1125" s="6"/>
      <c r="C1125" s="139"/>
      <c r="D1125" s="139"/>
    </row>
    <row r="1126" spans="1:4">
      <c r="A1126" s="6"/>
      <c r="B1126" s="6"/>
      <c r="C1126" s="139"/>
      <c r="D1126" s="139"/>
    </row>
    <row r="1127" spans="1:4">
      <c r="A1127" s="6"/>
      <c r="B1127" s="6"/>
      <c r="C1127" s="139"/>
      <c r="D1127" s="139"/>
    </row>
    <row r="1128" spans="1:4">
      <c r="A1128" s="6"/>
      <c r="B1128" s="6"/>
      <c r="C1128" s="139"/>
      <c r="D1128" s="139"/>
    </row>
    <row r="1129" spans="1:4">
      <c r="A1129" s="6"/>
      <c r="B1129" s="6"/>
      <c r="C1129" s="139"/>
      <c r="D1129" s="139"/>
    </row>
    <row r="1130" spans="1:4">
      <c r="A1130" s="6"/>
      <c r="B1130" s="6"/>
      <c r="C1130" s="139"/>
      <c r="D1130" s="139"/>
    </row>
    <row r="1131" spans="1:4">
      <c r="A1131" s="6"/>
      <c r="B1131" s="6"/>
      <c r="C1131" s="139"/>
      <c r="D1131" s="139"/>
    </row>
    <row r="1132" spans="1:4">
      <c r="A1132" s="6"/>
      <c r="B1132" s="6"/>
      <c r="C1132" s="139"/>
      <c r="D1132" s="139"/>
    </row>
    <row r="1133" spans="1:4">
      <c r="A1133" s="6"/>
      <c r="B1133" s="6"/>
      <c r="C1133" s="139"/>
      <c r="D1133" s="139"/>
    </row>
    <row r="1134" spans="1:4">
      <c r="A1134" s="6"/>
      <c r="B1134" s="6"/>
      <c r="C1134" s="139"/>
      <c r="D1134" s="139"/>
    </row>
    <row r="1135" spans="1:4">
      <c r="A1135" s="6"/>
      <c r="B1135" s="6"/>
      <c r="C1135" s="139"/>
      <c r="D1135" s="139"/>
    </row>
    <row r="1136" spans="1:4">
      <c r="A1136" s="6"/>
      <c r="B1136" s="6"/>
      <c r="C1136" s="139"/>
      <c r="D1136" s="139"/>
    </row>
    <row r="1137" spans="1:4">
      <c r="A1137" s="6"/>
      <c r="B1137" s="6"/>
      <c r="C1137" s="139"/>
      <c r="D1137" s="139"/>
    </row>
    <row r="1138" spans="1:4">
      <c r="A1138" s="6"/>
      <c r="B1138" s="6"/>
      <c r="C1138" s="139"/>
      <c r="D1138" s="139"/>
    </row>
    <row r="1139" spans="1:4">
      <c r="A1139" s="6"/>
      <c r="B1139" s="6"/>
      <c r="C1139" s="139"/>
      <c r="D1139" s="139"/>
    </row>
    <row r="1140" spans="1:4">
      <c r="A1140" s="6"/>
      <c r="B1140" s="6"/>
      <c r="C1140" s="139"/>
      <c r="D1140" s="139"/>
    </row>
    <row r="1141" spans="1:4">
      <c r="A1141" s="6"/>
      <c r="B1141" s="6"/>
      <c r="C1141" s="139"/>
      <c r="D1141" s="139"/>
    </row>
    <row r="1142" spans="1:4">
      <c r="A1142" s="6"/>
      <c r="B1142" s="6"/>
      <c r="C1142" s="139"/>
      <c r="D1142" s="139"/>
    </row>
    <row r="1143" spans="1:4">
      <c r="A1143" s="6"/>
      <c r="B1143" s="6"/>
      <c r="C1143" s="139"/>
      <c r="D1143" s="139"/>
    </row>
    <row r="1144" spans="1:4">
      <c r="A1144" s="6"/>
      <c r="B1144" s="6"/>
      <c r="C1144" s="139"/>
      <c r="D1144" s="139"/>
    </row>
    <row r="1145" spans="1:4">
      <c r="A1145" s="6"/>
      <c r="B1145" s="6"/>
      <c r="C1145" s="139"/>
      <c r="D1145" s="139"/>
    </row>
    <row r="1146" spans="1:4">
      <c r="A1146" s="6"/>
      <c r="B1146" s="6"/>
      <c r="C1146" s="139"/>
      <c r="D1146" s="139"/>
    </row>
    <row r="1147" spans="1:4">
      <c r="A1147" s="6"/>
      <c r="B1147" s="6"/>
      <c r="C1147" s="139"/>
      <c r="D1147" s="139"/>
    </row>
    <row r="1148" spans="1:4">
      <c r="A1148" s="6"/>
      <c r="B1148" s="6"/>
      <c r="C1148" s="139"/>
      <c r="D1148" s="139"/>
    </row>
    <row r="1149" spans="1:4">
      <c r="A1149" s="6"/>
      <c r="B1149" s="6"/>
      <c r="C1149" s="139"/>
      <c r="D1149" s="139"/>
    </row>
    <row r="1150" spans="1:4">
      <c r="A1150" s="6"/>
      <c r="B1150" s="6"/>
      <c r="C1150" s="139"/>
      <c r="D1150" s="139"/>
    </row>
    <row r="1151" spans="1:4">
      <c r="A1151" s="6"/>
      <c r="B1151" s="6"/>
      <c r="C1151" s="139"/>
      <c r="D1151" s="139"/>
    </row>
    <row r="1152" spans="1:4">
      <c r="A1152" s="6"/>
      <c r="B1152" s="6"/>
      <c r="C1152" s="139"/>
      <c r="D1152" s="139"/>
    </row>
    <row r="1153" spans="1:4">
      <c r="A1153" s="6"/>
      <c r="B1153" s="6"/>
      <c r="C1153" s="139"/>
      <c r="D1153" s="139"/>
    </row>
    <row r="1154" spans="1:4">
      <c r="A1154" s="6"/>
      <c r="B1154" s="6"/>
      <c r="C1154" s="139"/>
      <c r="D1154" s="139"/>
    </row>
    <row r="1155" spans="1:4">
      <c r="A1155" s="6"/>
      <c r="B1155" s="6"/>
      <c r="C1155" s="139"/>
      <c r="D1155" s="139"/>
    </row>
    <row r="1156" spans="1:4">
      <c r="A1156" s="6"/>
      <c r="B1156" s="6"/>
      <c r="C1156" s="139"/>
      <c r="D1156" s="139"/>
    </row>
    <row r="1157" spans="1:4">
      <c r="A1157" s="6"/>
      <c r="B1157" s="6"/>
      <c r="C1157" s="139"/>
      <c r="D1157" s="139"/>
    </row>
    <row r="1158" spans="1:4">
      <c r="A1158" s="6"/>
      <c r="B1158" s="6"/>
      <c r="C1158" s="139"/>
      <c r="D1158" s="139"/>
    </row>
    <row r="1159" spans="1:4">
      <c r="A1159" s="6"/>
      <c r="B1159" s="6"/>
      <c r="C1159" s="139"/>
      <c r="D1159" s="139"/>
    </row>
    <row r="1160" spans="1:4">
      <c r="A1160" s="6"/>
      <c r="B1160" s="6"/>
      <c r="C1160" s="139"/>
      <c r="D1160" s="139"/>
    </row>
    <row r="1161" spans="1:4">
      <c r="A1161" s="6"/>
      <c r="B1161" s="6"/>
      <c r="C1161" s="139"/>
      <c r="D1161" s="139"/>
    </row>
    <row r="1162" spans="1:4">
      <c r="A1162" s="6"/>
      <c r="B1162" s="6"/>
      <c r="C1162" s="139"/>
      <c r="D1162" s="139"/>
    </row>
    <row r="1163" spans="1:4">
      <c r="A1163" s="6"/>
      <c r="B1163" s="6"/>
      <c r="C1163" s="139"/>
      <c r="D1163" s="139"/>
    </row>
    <row r="1164" spans="1:4">
      <c r="A1164" s="6"/>
      <c r="B1164" s="6"/>
      <c r="C1164" s="139"/>
      <c r="D1164" s="139"/>
    </row>
    <row r="1165" spans="1:4">
      <c r="A1165" s="6"/>
      <c r="B1165" s="6"/>
      <c r="C1165" s="139"/>
      <c r="D1165" s="139"/>
    </row>
    <row r="1166" spans="1:4">
      <c r="A1166" s="6"/>
      <c r="B1166" s="6"/>
      <c r="C1166" s="139"/>
      <c r="D1166" s="139"/>
    </row>
    <row r="1167" spans="1:4">
      <c r="A1167" s="6"/>
      <c r="B1167" s="6"/>
      <c r="C1167" s="139"/>
      <c r="D1167" s="139"/>
    </row>
    <row r="1168" spans="1:4">
      <c r="A1168" s="6"/>
      <c r="B1168" s="6"/>
      <c r="C1168" s="139"/>
      <c r="D1168" s="139"/>
    </row>
    <row r="1169" spans="1:4">
      <c r="A1169" s="6"/>
      <c r="B1169" s="6"/>
      <c r="C1169" s="139"/>
      <c r="D1169" s="139"/>
    </row>
    <row r="1170" spans="1:4">
      <c r="A1170" s="6"/>
      <c r="B1170" s="6"/>
      <c r="C1170" s="139"/>
      <c r="D1170" s="139"/>
    </row>
    <row r="1171" spans="1:4">
      <c r="A1171" s="6"/>
      <c r="B1171" s="6"/>
      <c r="C1171" s="139"/>
      <c r="D1171" s="139"/>
    </row>
    <row r="1172" spans="1:4">
      <c r="A1172" s="6"/>
      <c r="B1172" s="6"/>
      <c r="C1172" s="139"/>
      <c r="D1172" s="139"/>
    </row>
    <row r="1173" spans="1:4">
      <c r="A1173" s="6"/>
      <c r="B1173" s="6"/>
      <c r="C1173" s="139"/>
      <c r="D1173" s="139"/>
    </row>
    <row r="1174" spans="1:4">
      <c r="A1174" s="6"/>
      <c r="B1174" s="6"/>
      <c r="C1174" s="139"/>
      <c r="D1174" s="139"/>
    </row>
    <row r="1175" spans="1:4">
      <c r="A1175" s="6"/>
      <c r="B1175" s="6"/>
      <c r="C1175" s="139"/>
      <c r="D1175" s="139"/>
    </row>
    <row r="1176" spans="1:4">
      <c r="A1176" s="6"/>
      <c r="B1176" s="6"/>
      <c r="C1176" s="139"/>
      <c r="D1176" s="139"/>
    </row>
    <row r="1177" spans="1:4">
      <c r="A1177" s="6"/>
      <c r="B1177" s="6"/>
      <c r="C1177" s="139"/>
      <c r="D1177" s="139"/>
    </row>
    <row r="1178" spans="1:4">
      <c r="A1178" s="6"/>
      <c r="B1178" s="6"/>
      <c r="C1178" s="139"/>
      <c r="D1178" s="139"/>
    </row>
    <row r="1179" spans="1:4">
      <c r="A1179" s="6"/>
      <c r="B1179" s="6"/>
      <c r="C1179" s="139"/>
      <c r="D1179" s="139"/>
    </row>
    <row r="1180" spans="1:4">
      <c r="A1180" s="6"/>
      <c r="B1180" s="6"/>
      <c r="C1180" s="139"/>
      <c r="D1180" s="139"/>
    </row>
    <row r="1181" spans="1:4">
      <c r="A1181" s="6"/>
      <c r="B1181" s="6"/>
      <c r="C1181" s="139"/>
      <c r="D1181" s="139"/>
    </row>
    <row r="1182" spans="1:4">
      <c r="A1182" s="6"/>
      <c r="B1182" s="6"/>
      <c r="C1182" s="139"/>
      <c r="D1182" s="139"/>
    </row>
    <row r="1183" spans="1:4">
      <c r="A1183" s="6"/>
      <c r="B1183" s="6"/>
      <c r="C1183" s="139"/>
      <c r="D1183" s="139"/>
    </row>
    <row r="1184" spans="1:4">
      <c r="A1184" s="6"/>
      <c r="B1184" s="6"/>
      <c r="C1184" s="139"/>
      <c r="D1184" s="139"/>
    </row>
    <row r="1185" spans="1:4">
      <c r="A1185" s="6"/>
      <c r="B1185" s="6"/>
      <c r="C1185" s="139"/>
      <c r="D1185" s="139"/>
    </row>
    <row r="1186" spans="1:4">
      <c r="A1186" s="6"/>
      <c r="B1186" s="6"/>
      <c r="C1186" s="139"/>
      <c r="D1186" s="139"/>
    </row>
    <row r="1187" spans="1:4">
      <c r="A1187" s="6"/>
      <c r="B1187" s="6"/>
      <c r="C1187" s="139"/>
      <c r="D1187" s="139"/>
    </row>
    <row r="1188" spans="1:4">
      <c r="A1188" s="6"/>
      <c r="B1188" s="6"/>
      <c r="C1188" s="139"/>
      <c r="D1188" s="139"/>
    </row>
    <row r="1189" spans="1:4">
      <c r="A1189" s="6"/>
      <c r="B1189" s="6"/>
      <c r="C1189" s="139"/>
      <c r="D1189" s="139"/>
    </row>
    <row r="1190" spans="1:4">
      <c r="A1190" s="6"/>
      <c r="B1190" s="6"/>
      <c r="C1190" s="139"/>
      <c r="D1190" s="139"/>
    </row>
    <row r="1191" spans="1:4">
      <c r="A1191" s="6"/>
      <c r="B1191" s="6"/>
      <c r="C1191" s="139"/>
      <c r="D1191" s="139"/>
    </row>
    <row r="1192" spans="1:4">
      <c r="A1192" s="6"/>
      <c r="B1192" s="6"/>
      <c r="C1192" s="139"/>
      <c r="D1192" s="139"/>
    </row>
    <row r="1193" spans="1:4">
      <c r="A1193" s="6"/>
      <c r="B1193" s="6"/>
      <c r="C1193" s="139"/>
      <c r="D1193" s="139"/>
    </row>
    <row r="1194" spans="1:4">
      <c r="A1194" s="6"/>
      <c r="B1194" s="6"/>
      <c r="C1194" s="139"/>
      <c r="D1194" s="139"/>
    </row>
    <row r="1195" spans="1:4">
      <c r="A1195" s="6"/>
      <c r="B1195" s="6"/>
      <c r="C1195" s="139"/>
      <c r="D1195" s="139"/>
    </row>
    <row r="1196" spans="1:4">
      <c r="A1196" s="6"/>
      <c r="B1196" s="6"/>
      <c r="C1196" s="139"/>
      <c r="D1196" s="139"/>
    </row>
    <row r="1197" spans="1:4">
      <c r="A1197" s="6"/>
      <c r="B1197" s="6"/>
      <c r="C1197" s="139"/>
      <c r="D1197" s="139"/>
    </row>
    <row r="1198" spans="1:4">
      <c r="A1198" s="6"/>
      <c r="B1198" s="6"/>
      <c r="C1198" s="139"/>
      <c r="D1198" s="139"/>
    </row>
    <row r="1199" spans="1:4">
      <c r="A1199" s="6"/>
      <c r="B1199" s="6"/>
      <c r="C1199" s="139"/>
      <c r="D1199" s="139"/>
    </row>
    <row r="1200" spans="1:4">
      <c r="A1200" s="6"/>
      <c r="B1200" s="6"/>
      <c r="C1200" s="139"/>
      <c r="D1200" s="139"/>
    </row>
    <row r="1201" spans="1:4">
      <c r="A1201" s="6"/>
      <c r="B1201" s="6"/>
      <c r="C1201" s="139"/>
      <c r="D1201" s="139"/>
    </row>
    <row r="1202" spans="1:4">
      <c r="A1202" s="6"/>
      <c r="B1202" s="6"/>
      <c r="C1202" s="139"/>
      <c r="D1202" s="139"/>
    </row>
    <row r="1203" spans="1:4">
      <c r="A1203" s="6"/>
      <c r="B1203" s="6"/>
      <c r="C1203" s="139"/>
      <c r="D1203" s="139"/>
    </row>
    <row r="1204" spans="1:4">
      <c r="A1204" s="6"/>
      <c r="B1204" s="6"/>
      <c r="C1204" s="139"/>
      <c r="D1204" s="139"/>
    </row>
    <row r="1205" spans="1:4">
      <c r="A1205" s="6"/>
      <c r="B1205" s="6"/>
      <c r="C1205" s="139"/>
      <c r="D1205" s="139"/>
    </row>
    <row r="1206" spans="1:4">
      <c r="A1206" s="6"/>
      <c r="B1206" s="6"/>
      <c r="C1206" s="139"/>
      <c r="D1206" s="139"/>
    </row>
    <row r="1207" spans="1:4">
      <c r="A1207" s="6"/>
      <c r="B1207" s="6"/>
      <c r="C1207" s="139"/>
      <c r="D1207" s="139"/>
    </row>
    <row r="1208" spans="1:4">
      <c r="A1208" s="6"/>
      <c r="B1208" s="6"/>
      <c r="C1208" s="139"/>
      <c r="D1208" s="139"/>
    </row>
    <row r="1209" spans="1:4">
      <c r="A1209" s="6"/>
      <c r="B1209" s="6"/>
      <c r="C1209" s="139"/>
      <c r="D1209" s="139"/>
    </row>
    <row r="1210" spans="1:4">
      <c r="A1210" s="6"/>
      <c r="B1210" s="6"/>
      <c r="C1210" s="139"/>
      <c r="D1210" s="139"/>
    </row>
    <row r="1211" spans="1:4">
      <c r="A1211" s="6"/>
      <c r="B1211" s="6"/>
      <c r="C1211" s="139"/>
      <c r="D1211" s="139"/>
    </row>
    <row r="1212" spans="1:4">
      <c r="A1212" s="6"/>
      <c r="B1212" s="6"/>
      <c r="C1212" s="139"/>
      <c r="D1212" s="139"/>
    </row>
    <row r="1213" spans="1:4">
      <c r="A1213" s="6"/>
      <c r="B1213" s="6"/>
      <c r="C1213" s="139"/>
      <c r="D1213" s="139"/>
    </row>
    <row r="1214" spans="1:4">
      <c r="A1214" s="6"/>
      <c r="B1214" s="6"/>
      <c r="C1214" s="139"/>
      <c r="D1214" s="139"/>
    </row>
    <row r="1215" spans="1:4">
      <c r="A1215" s="6"/>
      <c r="B1215" s="6"/>
      <c r="C1215" s="139"/>
      <c r="D1215" s="139"/>
    </row>
    <row r="1216" spans="1:4">
      <c r="A1216" s="6"/>
      <c r="B1216" s="6"/>
      <c r="C1216" s="139"/>
      <c r="D1216" s="139"/>
    </row>
    <row r="1217" spans="1:4">
      <c r="A1217" s="6"/>
      <c r="B1217" s="6"/>
      <c r="C1217" s="139"/>
      <c r="D1217" s="139"/>
    </row>
    <row r="1218" spans="1:4">
      <c r="A1218" s="6"/>
      <c r="B1218" s="6"/>
      <c r="C1218" s="139"/>
      <c r="D1218" s="139"/>
    </row>
    <row r="1219" spans="1:4">
      <c r="A1219" s="6"/>
      <c r="B1219" s="6"/>
      <c r="C1219" s="139"/>
      <c r="D1219" s="139"/>
    </row>
    <row r="1220" spans="1:4">
      <c r="A1220" s="6"/>
      <c r="B1220" s="6"/>
      <c r="C1220" s="139"/>
      <c r="D1220" s="139"/>
    </row>
    <row r="1221" spans="1:4">
      <c r="A1221" s="6"/>
      <c r="B1221" s="6"/>
      <c r="C1221" s="139"/>
      <c r="D1221" s="139"/>
    </row>
    <row r="1222" spans="1:4">
      <c r="A1222" s="6"/>
      <c r="B1222" s="6"/>
      <c r="C1222" s="139"/>
      <c r="D1222" s="139"/>
    </row>
    <row r="1223" spans="1:4">
      <c r="A1223" s="6"/>
      <c r="B1223" s="6"/>
      <c r="C1223" s="139"/>
      <c r="D1223" s="139"/>
    </row>
    <row r="1224" spans="1:4">
      <c r="A1224" s="6"/>
      <c r="B1224" s="6"/>
      <c r="C1224" s="139"/>
      <c r="D1224" s="139"/>
    </row>
    <row r="1225" spans="1:4">
      <c r="A1225" s="6"/>
      <c r="B1225" s="6"/>
      <c r="C1225" s="139"/>
      <c r="D1225" s="139"/>
    </row>
    <row r="1226" spans="1:4">
      <c r="A1226" s="6"/>
      <c r="B1226" s="6"/>
      <c r="C1226" s="139"/>
      <c r="D1226" s="139"/>
    </row>
    <row r="1227" spans="1:4">
      <c r="A1227" s="6"/>
      <c r="B1227" s="6"/>
      <c r="C1227" s="139"/>
      <c r="D1227" s="139"/>
    </row>
    <row r="1228" spans="1:4">
      <c r="A1228" s="6"/>
      <c r="B1228" s="6"/>
      <c r="C1228" s="139"/>
      <c r="D1228" s="139"/>
    </row>
    <row r="1229" spans="1:4">
      <c r="A1229" s="6"/>
      <c r="B1229" s="6"/>
      <c r="C1229" s="139"/>
      <c r="D1229" s="139"/>
    </row>
    <row r="1230" spans="1:4">
      <c r="A1230" s="6"/>
      <c r="B1230" s="6"/>
      <c r="C1230" s="139"/>
      <c r="D1230" s="139"/>
    </row>
    <row r="1231" spans="1:4">
      <c r="A1231" s="6"/>
      <c r="B1231" s="6"/>
      <c r="C1231" s="139"/>
      <c r="D1231" s="139"/>
    </row>
    <row r="1232" spans="1:4">
      <c r="A1232" s="6"/>
      <c r="B1232" s="6"/>
      <c r="C1232" s="139"/>
      <c r="D1232" s="139"/>
    </row>
    <row r="1233" spans="1:4">
      <c r="A1233" s="6"/>
      <c r="B1233" s="6"/>
      <c r="C1233" s="139"/>
      <c r="D1233" s="139"/>
    </row>
    <row r="1234" spans="1:4">
      <c r="A1234" s="6"/>
      <c r="B1234" s="6"/>
      <c r="C1234" s="139"/>
      <c r="D1234" s="139"/>
    </row>
    <row r="1235" spans="1:4">
      <c r="A1235" s="6"/>
      <c r="B1235" s="6"/>
      <c r="C1235" s="139"/>
      <c r="D1235" s="139"/>
    </row>
    <row r="1236" spans="1:4">
      <c r="A1236" s="6"/>
      <c r="B1236" s="6"/>
      <c r="C1236" s="139"/>
      <c r="D1236" s="139"/>
    </row>
    <row r="1237" spans="1:4">
      <c r="A1237" s="6"/>
      <c r="B1237" s="6"/>
      <c r="C1237" s="139"/>
      <c r="D1237" s="139"/>
    </row>
    <row r="1238" spans="1:4">
      <c r="A1238" s="6"/>
      <c r="B1238" s="6"/>
      <c r="C1238" s="139"/>
      <c r="D1238" s="139"/>
    </row>
    <row r="1239" spans="1:4">
      <c r="A1239" s="6"/>
      <c r="B1239" s="6"/>
      <c r="C1239" s="139"/>
      <c r="D1239" s="139"/>
    </row>
    <row r="1240" spans="1:4">
      <c r="A1240" s="6"/>
      <c r="B1240" s="6"/>
      <c r="C1240" s="139"/>
      <c r="D1240" s="139"/>
    </row>
    <row r="1241" spans="1:4">
      <c r="A1241" s="6"/>
      <c r="B1241" s="6"/>
      <c r="C1241" s="139"/>
      <c r="D1241" s="139"/>
    </row>
    <row r="1242" spans="1:4">
      <c r="A1242" s="6"/>
      <c r="B1242" s="6"/>
      <c r="C1242" s="139"/>
      <c r="D1242" s="139"/>
    </row>
    <row r="1243" spans="1:4">
      <c r="A1243" s="6"/>
      <c r="B1243" s="6"/>
      <c r="C1243" s="139"/>
      <c r="D1243" s="139"/>
    </row>
    <row r="1244" spans="1:4">
      <c r="A1244" s="6"/>
      <c r="B1244" s="6"/>
      <c r="C1244" s="139"/>
      <c r="D1244" s="139"/>
    </row>
    <row r="1245" spans="1:4">
      <c r="A1245" s="6"/>
      <c r="B1245" s="6"/>
      <c r="C1245" s="139"/>
      <c r="D1245" s="139"/>
    </row>
    <row r="1246" spans="1:4">
      <c r="A1246" s="6"/>
      <c r="B1246" s="6"/>
      <c r="C1246" s="139"/>
      <c r="D1246" s="139"/>
    </row>
    <row r="1247" spans="1:4">
      <c r="A1247" s="6"/>
      <c r="B1247" s="6"/>
      <c r="C1247" s="139"/>
      <c r="D1247" s="139"/>
    </row>
    <row r="1248" spans="1:4">
      <c r="A1248" s="6"/>
      <c r="B1248" s="6"/>
      <c r="C1248" s="139"/>
      <c r="D1248" s="139"/>
    </row>
    <row r="1249" spans="1:4">
      <c r="A1249" s="6"/>
      <c r="B1249" s="6"/>
      <c r="C1249" s="139"/>
      <c r="D1249" s="139"/>
    </row>
    <row r="1250" spans="1:4">
      <c r="A1250" s="6"/>
      <c r="B1250" s="6"/>
      <c r="C1250" s="139"/>
      <c r="D1250" s="139"/>
    </row>
    <row r="1251" spans="1:4">
      <c r="A1251" s="6"/>
      <c r="B1251" s="6"/>
      <c r="C1251" s="139"/>
      <c r="D1251" s="139"/>
    </row>
    <row r="1252" spans="1:4">
      <c r="A1252" s="6"/>
      <c r="B1252" s="6"/>
      <c r="C1252" s="139"/>
      <c r="D1252" s="139"/>
    </row>
    <row r="1253" spans="1:4">
      <c r="A1253" s="6"/>
      <c r="B1253" s="6"/>
      <c r="C1253" s="139"/>
      <c r="D1253" s="139"/>
    </row>
    <row r="1254" spans="1:4">
      <c r="A1254" s="6"/>
      <c r="B1254" s="6"/>
      <c r="C1254" s="139"/>
      <c r="D1254" s="139"/>
    </row>
    <row r="1255" spans="1:4">
      <c r="A1255" s="6"/>
      <c r="B1255" s="6"/>
      <c r="C1255" s="139"/>
      <c r="D1255" s="139"/>
    </row>
    <row r="1256" spans="1:4">
      <c r="A1256" s="6"/>
      <c r="B1256" s="6"/>
      <c r="C1256" s="139"/>
      <c r="D1256" s="139"/>
    </row>
    <row r="1257" spans="1:4">
      <c r="A1257" s="6"/>
      <c r="B1257" s="6"/>
      <c r="C1257" s="139"/>
      <c r="D1257" s="139"/>
    </row>
    <row r="1258" spans="1:4">
      <c r="A1258" s="6"/>
      <c r="B1258" s="6"/>
      <c r="C1258" s="139"/>
      <c r="D1258" s="139"/>
    </row>
    <row r="1259" spans="1:4">
      <c r="A1259" s="6"/>
      <c r="B1259" s="6"/>
      <c r="C1259" s="139"/>
      <c r="D1259" s="139"/>
    </row>
    <row r="1260" spans="1:4">
      <c r="A1260" s="6"/>
      <c r="B1260" s="6"/>
      <c r="C1260" s="139"/>
      <c r="D1260" s="139"/>
    </row>
    <row r="1261" spans="1:4">
      <c r="A1261" s="6"/>
      <c r="B1261" s="6"/>
      <c r="C1261" s="139"/>
      <c r="D1261" s="139"/>
    </row>
    <row r="1262" spans="1:4">
      <c r="A1262" s="6"/>
      <c r="B1262" s="6"/>
      <c r="C1262" s="139"/>
      <c r="D1262" s="139"/>
    </row>
    <row r="1263" spans="1:4">
      <c r="A1263" s="6"/>
      <c r="B1263" s="6"/>
      <c r="C1263" s="139"/>
      <c r="D1263" s="139"/>
    </row>
    <row r="1264" spans="1:4">
      <c r="A1264" s="6"/>
      <c r="B1264" s="6"/>
      <c r="C1264" s="139"/>
      <c r="D1264" s="139"/>
    </row>
    <row r="1265" spans="1:4">
      <c r="A1265" s="6"/>
      <c r="B1265" s="6"/>
      <c r="C1265" s="139"/>
      <c r="D1265" s="139"/>
    </row>
    <row r="1266" spans="1:4">
      <c r="A1266" s="6"/>
      <c r="B1266" s="6"/>
      <c r="C1266" s="139"/>
      <c r="D1266" s="139"/>
    </row>
    <row r="1267" spans="1:4">
      <c r="A1267" s="6"/>
      <c r="B1267" s="6"/>
      <c r="C1267" s="139"/>
      <c r="D1267" s="139"/>
    </row>
    <row r="1268" spans="1:4">
      <c r="A1268" s="6"/>
      <c r="B1268" s="6"/>
      <c r="C1268" s="139"/>
      <c r="D1268" s="139"/>
    </row>
    <row r="1269" spans="1:4">
      <c r="A1269" s="6"/>
      <c r="B1269" s="6"/>
      <c r="C1269" s="139"/>
      <c r="D1269" s="139"/>
    </row>
    <row r="1270" spans="1:4">
      <c r="A1270" s="6"/>
      <c r="B1270" s="6"/>
      <c r="C1270" s="139"/>
      <c r="D1270" s="139"/>
    </row>
    <row r="1271" spans="1:4">
      <c r="A1271" s="6"/>
      <c r="B1271" s="6"/>
      <c r="C1271" s="139"/>
      <c r="D1271" s="139"/>
    </row>
    <row r="1272" spans="1:4">
      <c r="A1272" s="6"/>
      <c r="B1272" s="6"/>
      <c r="C1272" s="139"/>
      <c r="D1272" s="139"/>
    </row>
    <row r="1273" spans="1:4">
      <c r="A1273" s="6"/>
      <c r="B1273" s="6"/>
      <c r="C1273" s="139"/>
      <c r="D1273" s="139"/>
    </row>
    <row r="1274" spans="1:4">
      <c r="A1274" s="6"/>
      <c r="B1274" s="6"/>
      <c r="C1274" s="139"/>
      <c r="D1274" s="139"/>
    </row>
    <row r="1275" spans="1:4">
      <c r="A1275" s="6"/>
      <c r="B1275" s="6"/>
      <c r="C1275" s="139"/>
      <c r="D1275" s="139"/>
    </row>
    <row r="1276" spans="1:4">
      <c r="A1276" s="6"/>
      <c r="B1276" s="6"/>
      <c r="C1276" s="139"/>
      <c r="D1276" s="139"/>
    </row>
    <row r="1277" spans="1:4">
      <c r="A1277" s="6"/>
      <c r="B1277" s="6"/>
      <c r="C1277" s="139"/>
      <c r="D1277" s="139"/>
    </row>
    <row r="1278" spans="1:4">
      <c r="A1278" s="6"/>
      <c r="B1278" s="6"/>
      <c r="C1278" s="139"/>
      <c r="D1278" s="139"/>
    </row>
    <row r="1279" spans="1:4">
      <c r="A1279" s="6"/>
      <c r="B1279" s="6"/>
      <c r="C1279" s="139"/>
      <c r="D1279" s="139"/>
    </row>
    <row r="1280" spans="1:4">
      <c r="A1280" s="6"/>
      <c r="B1280" s="6"/>
      <c r="C1280" s="139"/>
      <c r="D1280" s="139"/>
    </row>
    <row r="1281" spans="1:4">
      <c r="A1281" s="6"/>
      <c r="B1281" s="6"/>
      <c r="C1281" s="139"/>
      <c r="D1281" s="139"/>
    </row>
    <row r="1282" spans="1:4">
      <c r="A1282" s="6"/>
      <c r="B1282" s="6"/>
      <c r="C1282" s="139"/>
      <c r="D1282" s="139"/>
    </row>
    <row r="1283" spans="1:4">
      <c r="A1283" s="6"/>
      <c r="B1283" s="6"/>
      <c r="C1283" s="139"/>
      <c r="D1283" s="139"/>
    </row>
    <row r="1284" spans="1:4">
      <c r="A1284" s="6"/>
      <c r="B1284" s="6"/>
      <c r="C1284" s="139"/>
      <c r="D1284" s="139"/>
    </row>
    <row r="1285" spans="1:4">
      <c r="A1285" s="6"/>
      <c r="B1285" s="6"/>
      <c r="C1285" s="139"/>
      <c r="D1285" s="139"/>
    </row>
    <row r="1286" spans="1:4">
      <c r="A1286" s="6"/>
      <c r="B1286" s="6"/>
      <c r="C1286" s="139"/>
      <c r="D1286" s="139"/>
    </row>
    <row r="1287" spans="1:4">
      <c r="A1287" s="6"/>
      <c r="B1287" s="6"/>
      <c r="C1287" s="139"/>
      <c r="D1287" s="139"/>
    </row>
    <row r="1288" spans="1:4">
      <c r="A1288" s="6"/>
      <c r="B1288" s="6"/>
      <c r="C1288" s="139"/>
      <c r="D1288" s="139"/>
    </row>
    <row r="1289" spans="1:4">
      <c r="A1289" s="6"/>
      <c r="B1289" s="6"/>
      <c r="C1289" s="139"/>
      <c r="D1289" s="139"/>
    </row>
    <row r="1290" spans="1:4">
      <c r="A1290" s="6"/>
      <c r="B1290" s="6"/>
      <c r="C1290" s="139"/>
      <c r="D1290" s="139"/>
    </row>
    <row r="1291" spans="1:4">
      <c r="A1291" s="6"/>
      <c r="B1291" s="6"/>
      <c r="C1291" s="139"/>
      <c r="D1291" s="139"/>
    </row>
    <row r="1292" spans="1:4">
      <c r="A1292" s="6"/>
      <c r="B1292" s="6"/>
      <c r="C1292" s="139"/>
      <c r="D1292" s="139"/>
    </row>
    <row r="1293" spans="1:4">
      <c r="A1293" s="6"/>
      <c r="B1293" s="6"/>
      <c r="C1293" s="139"/>
      <c r="D1293" s="139"/>
    </row>
    <row r="1294" spans="1:4">
      <c r="A1294" s="6"/>
      <c r="B1294" s="6"/>
      <c r="C1294" s="139"/>
      <c r="D1294" s="139"/>
    </row>
    <row r="1295" spans="1:4">
      <c r="A1295" s="6"/>
      <c r="B1295" s="6"/>
      <c r="C1295" s="139"/>
      <c r="D1295" s="139"/>
    </row>
    <row r="1296" spans="1:4">
      <c r="A1296" s="6"/>
      <c r="B1296" s="6"/>
      <c r="C1296" s="139"/>
      <c r="D1296" s="139"/>
    </row>
    <row r="1297" spans="1:4">
      <c r="A1297" s="6"/>
      <c r="B1297" s="6"/>
      <c r="C1297" s="139"/>
      <c r="D1297" s="139"/>
    </row>
    <row r="1298" spans="1:4">
      <c r="A1298" s="6"/>
      <c r="B1298" s="6"/>
      <c r="C1298" s="139"/>
      <c r="D1298" s="139"/>
    </row>
    <row r="1299" spans="1:4">
      <c r="A1299" s="6"/>
      <c r="B1299" s="6"/>
      <c r="C1299" s="139"/>
      <c r="D1299" s="139"/>
    </row>
    <row r="1300" spans="1:4">
      <c r="A1300" s="6"/>
      <c r="B1300" s="6"/>
      <c r="C1300" s="139"/>
      <c r="D1300" s="139"/>
    </row>
    <row r="1301" spans="1:4">
      <c r="A1301" s="6"/>
      <c r="B1301" s="6"/>
      <c r="C1301" s="139"/>
      <c r="D1301" s="139"/>
    </row>
    <row r="1302" spans="1:4">
      <c r="A1302" s="6"/>
      <c r="B1302" s="6"/>
      <c r="C1302" s="139"/>
      <c r="D1302" s="139"/>
    </row>
    <row r="1303" spans="1:4">
      <c r="A1303" s="6"/>
      <c r="B1303" s="6"/>
      <c r="C1303" s="139"/>
      <c r="D1303" s="139"/>
    </row>
    <row r="1304" spans="1:4">
      <c r="A1304" s="6"/>
      <c r="B1304" s="6"/>
      <c r="C1304" s="139"/>
      <c r="D1304" s="139"/>
    </row>
    <row r="1305" spans="1:4">
      <c r="A1305" s="6"/>
      <c r="B1305" s="6"/>
      <c r="C1305" s="139"/>
      <c r="D1305" s="139"/>
    </row>
    <row r="1306" spans="1:4">
      <c r="A1306" s="6"/>
      <c r="B1306" s="6"/>
      <c r="C1306" s="139"/>
      <c r="D1306" s="139"/>
    </row>
    <row r="1307" spans="1:4">
      <c r="A1307" s="6"/>
      <c r="B1307" s="6"/>
      <c r="C1307" s="139"/>
      <c r="D1307" s="139"/>
    </row>
    <row r="1308" spans="1:4">
      <c r="A1308" s="6"/>
      <c r="B1308" s="6"/>
      <c r="C1308" s="139"/>
      <c r="D1308" s="139"/>
    </row>
    <row r="1309" spans="1:4">
      <c r="A1309" s="6"/>
      <c r="B1309" s="6"/>
      <c r="C1309" s="139"/>
      <c r="D1309" s="139"/>
    </row>
    <row r="1310" spans="1:4">
      <c r="A1310" s="6"/>
      <c r="B1310" s="6"/>
      <c r="C1310" s="139"/>
      <c r="D1310" s="139"/>
    </row>
    <row r="1311" spans="1:4">
      <c r="A1311" s="6"/>
      <c r="B1311" s="6"/>
      <c r="C1311" s="139"/>
      <c r="D1311" s="139"/>
    </row>
    <row r="1312" spans="1:4">
      <c r="A1312" s="6"/>
      <c r="B1312" s="6"/>
      <c r="C1312" s="139"/>
      <c r="D1312" s="139"/>
    </row>
    <row r="1313" spans="1:4">
      <c r="A1313" s="6"/>
      <c r="B1313" s="6"/>
      <c r="C1313" s="139"/>
      <c r="D1313" s="139"/>
    </row>
    <row r="1314" spans="1:4">
      <c r="A1314" s="6"/>
      <c r="B1314" s="6"/>
      <c r="C1314" s="139"/>
      <c r="D1314" s="139"/>
    </row>
    <row r="1315" spans="1:4">
      <c r="A1315" s="6"/>
      <c r="B1315" s="6"/>
      <c r="C1315" s="139"/>
      <c r="D1315" s="139"/>
    </row>
    <row r="1316" spans="1:4">
      <c r="A1316" s="6"/>
      <c r="B1316" s="6"/>
      <c r="C1316" s="139"/>
      <c r="D1316" s="139"/>
    </row>
    <row r="1317" spans="1:4">
      <c r="A1317" s="6"/>
      <c r="B1317" s="6"/>
      <c r="C1317" s="139"/>
      <c r="D1317" s="139"/>
    </row>
    <row r="1318" spans="1:4">
      <c r="A1318" s="6"/>
      <c r="B1318" s="6"/>
      <c r="C1318" s="139"/>
      <c r="D1318" s="139"/>
    </row>
    <row r="1319" spans="1:4">
      <c r="A1319" s="6"/>
      <c r="B1319" s="6"/>
      <c r="C1319" s="139"/>
      <c r="D1319" s="139"/>
    </row>
    <row r="1320" spans="1:4">
      <c r="A1320" s="6"/>
      <c r="B1320" s="6"/>
      <c r="C1320" s="139"/>
      <c r="D1320" s="139"/>
    </row>
    <row r="1321" spans="1:4">
      <c r="A1321" s="6"/>
      <c r="B1321" s="6"/>
      <c r="C1321" s="139"/>
      <c r="D1321" s="139"/>
    </row>
    <row r="1322" spans="1:4">
      <c r="A1322" s="6"/>
      <c r="B1322" s="6"/>
      <c r="C1322" s="139"/>
      <c r="D1322" s="139"/>
    </row>
    <row r="1323" spans="1:4">
      <c r="A1323" s="6"/>
      <c r="B1323" s="6"/>
      <c r="C1323" s="139"/>
      <c r="D1323" s="139"/>
    </row>
    <row r="1324" spans="1:4">
      <c r="A1324" s="6"/>
      <c r="B1324" s="6"/>
      <c r="C1324" s="139"/>
      <c r="D1324" s="139"/>
    </row>
    <row r="1325" spans="1:4">
      <c r="A1325" s="6"/>
      <c r="B1325" s="6"/>
      <c r="C1325" s="139"/>
      <c r="D1325" s="139"/>
    </row>
    <row r="1326" spans="1:4">
      <c r="A1326" s="6"/>
      <c r="B1326" s="6"/>
      <c r="C1326" s="139"/>
      <c r="D1326" s="139"/>
    </row>
    <row r="1327" spans="1:4">
      <c r="A1327" s="6"/>
      <c r="B1327" s="6"/>
      <c r="C1327" s="139"/>
      <c r="D1327" s="139"/>
    </row>
    <row r="1328" spans="1:4">
      <c r="A1328" s="6"/>
      <c r="B1328" s="6"/>
      <c r="C1328" s="139"/>
      <c r="D1328" s="139"/>
    </row>
    <row r="1329" spans="1:4">
      <c r="A1329" s="6"/>
      <c r="B1329" s="6"/>
      <c r="C1329" s="139"/>
      <c r="D1329" s="139"/>
    </row>
    <row r="1330" spans="1:4">
      <c r="A1330" s="6"/>
      <c r="B1330" s="6"/>
      <c r="C1330" s="139"/>
      <c r="D1330" s="139"/>
    </row>
    <row r="1331" spans="1:4">
      <c r="A1331" s="6"/>
      <c r="B1331" s="6"/>
      <c r="C1331" s="139"/>
      <c r="D1331" s="139"/>
    </row>
    <row r="1332" spans="1:4">
      <c r="A1332" s="6"/>
      <c r="B1332" s="6"/>
      <c r="C1332" s="139"/>
      <c r="D1332" s="139"/>
    </row>
    <row r="1333" spans="1:4">
      <c r="A1333" s="6"/>
      <c r="B1333" s="6"/>
      <c r="C1333" s="139"/>
      <c r="D1333" s="139"/>
    </row>
    <row r="1334" spans="1:4">
      <c r="A1334" s="6"/>
      <c r="B1334" s="6"/>
      <c r="C1334" s="139"/>
      <c r="D1334" s="139"/>
    </row>
    <row r="1335" spans="1:4">
      <c r="A1335" s="6"/>
      <c r="B1335" s="6"/>
      <c r="C1335" s="139"/>
      <c r="D1335" s="139"/>
    </row>
    <row r="1336" spans="1:4">
      <c r="A1336" s="6"/>
      <c r="B1336" s="6"/>
      <c r="C1336" s="139"/>
      <c r="D1336" s="139"/>
    </row>
    <row r="1337" spans="1:4">
      <c r="A1337" s="6"/>
      <c r="B1337" s="6"/>
      <c r="C1337" s="139"/>
      <c r="D1337" s="139"/>
    </row>
    <row r="1338" spans="1:4">
      <c r="A1338" s="6"/>
      <c r="B1338" s="6"/>
      <c r="C1338" s="139"/>
      <c r="D1338" s="139"/>
    </row>
    <row r="1339" spans="1:4">
      <c r="A1339" s="6"/>
      <c r="B1339" s="6"/>
      <c r="C1339" s="139"/>
      <c r="D1339" s="139"/>
    </row>
    <row r="1340" spans="1:4">
      <c r="A1340" s="6"/>
      <c r="B1340" s="6"/>
      <c r="C1340" s="139"/>
      <c r="D1340" s="139"/>
    </row>
    <row r="1341" spans="1:4">
      <c r="A1341" s="6"/>
      <c r="B1341" s="6"/>
      <c r="C1341" s="139"/>
      <c r="D1341" s="139"/>
    </row>
    <row r="1342" spans="1:4">
      <c r="A1342" s="6"/>
      <c r="B1342" s="6"/>
      <c r="C1342" s="139"/>
      <c r="D1342" s="139"/>
    </row>
    <row r="1343" spans="1:4">
      <c r="A1343" s="6"/>
      <c r="B1343" s="6"/>
      <c r="C1343" s="139"/>
      <c r="D1343" s="139"/>
    </row>
    <row r="1344" spans="1:4">
      <c r="A1344" s="6"/>
      <c r="B1344" s="6"/>
      <c r="C1344" s="139"/>
      <c r="D1344" s="139"/>
    </row>
    <row r="1345" spans="1:4">
      <c r="A1345" s="6"/>
      <c r="B1345" s="6"/>
      <c r="C1345" s="139"/>
      <c r="D1345" s="139"/>
    </row>
    <row r="1346" spans="1:4">
      <c r="A1346" s="6"/>
      <c r="B1346" s="6"/>
      <c r="C1346" s="139"/>
      <c r="D1346" s="139"/>
    </row>
    <row r="1347" spans="1:4">
      <c r="A1347" s="6"/>
      <c r="B1347" s="6"/>
      <c r="C1347" s="139"/>
      <c r="D1347" s="139"/>
    </row>
    <row r="1348" spans="1:4">
      <c r="A1348" s="6"/>
      <c r="B1348" s="6"/>
      <c r="C1348" s="139"/>
      <c r="D1348" s="139"/>
    </row>
    <row r="1349" spans="1:4">
      <c r="A1349" s="6"/>
      <c r="B1349" s="6"/>
      <c r="C1349" s="139"/>
      <c r="D1349" s="139"/>
    </row>
    <row r="1350" spans="1:4">
      <c r="A1350" s="6"/>
      <c r="B1350" s="6"/>
      <c r="C1350" s="139"/>
      <c r="D1350" s="139"/>
    </row>
    <row r="1351" spans="1:4">
      <c r="A1351" s="6"/>
      <c r="B1351" s="6"/>
      <c r="C1351" s="139"/>
      <c r="D1351" s="139"/>
    </row>
    <row r="1352" spans="1:4">
      <c r="A1352" s="6"/>
      <c r="B1352" s="6"/>
      <c r="C1352" s="139"/>
      <c r="D1352" s="139"/>
    </row>
    <row r="1353" spans="1:4">
      <c r="A1353" s="6"/>
      <c r="B1353" s="6"/>
      <c r="C1353" s="139"/>
      <c r="D1353" s="139"/>
    </row>
    <row r="1354" spans="1:4">
      <c r="A1354" s="6"/>
      <c r="B1354" s="6"/>
      <c r="C1354" s="139"/>
      <c r="D1354" s="139"/>
    </row>
    <row r="1355" spans="1:4">
      <c r="A1355" s="6"/>
      <c r="B1355" s="6"/>
      <c r="C1355" s="139"/>
      <c r="D1355" s="139"/>
    </row>
    <row r="1356" spans="1:4">
      <c r="A1356" s="6"/>
      <c r="B1356" s="6"/>
      <c r="C1356" s="139"/>
      <c r="D1356" s="139"/>
    </row>
    <row r="1357" spans="1:4">
      <c r="A1357" s="6"/>
      <c r="B1357" s="6"/>
      <c r="C1357" s="139"/>
      <c r="D1357" s="139"/>
    </row>
    <row r="1358" spans="1:4">
      <c r="A1358" s="6"/>
      <c r="B1358" s="6"/>
      <c r="C1358" s="139"/>
      <c r="D1358" s="139"/>
    </row>
    <row r="1359" spans="1:4">
      <c r="A1359" s="6"/>
      <c r="B1359" s="6"/>
      <c r="C1359" s="139"/>
      <c r="D1359" s="139"/>
    </row>
    <row r="1360" spans="1:4">
      <c r="A1360" s="6"/>
      <c r="B1360" s="6"/>
      <c r="C1360" s="139"/>
      <c r="D1360" s="139"/>
    </row>
    <row r="1361" spans="1:4">
      <c r="A1361" s="6"/>
      <c r="B1361" s="6"/>
      <c r="C1361" s="139"/>
      <c r="D1361" s="139"/>
    </row>
    <row r="1362" spans="1:4">
      <c r="A1362" s="6"/>
      <c r="B1362" s="6"/>
      <c r="C1362" s="139"/>
      <c r="D1362" s="139"/>
    </row>
    <row r="1363" spans="1:4">
      <c r="A1363" s="6"/>
      <c r="B1363" s="6"/>
      <c r="C1363" s="139"/>
      <c r="D1363" s="139"/>
    </row>
    <row r="1364" spans="1:4">
      <c r="A1364" s="6"/>
      <c r="B1364" s="6"/>
      <c r="C1364" s="139"/>
      <c r="D1364" s="139"/>
    </row>
    <row r="1365" spans="1:4">
      <c r="A1365" s="6"/>
      <c r="B1365" s="6"/>
      <c r="C1365" s="139"/>
      <c r="D1365" s="139"/>
    </row>
    <row r="1366" spans="1:4">
      <c r="A1366" s="6"/>
      <c r="B1366" s="6"/>
      <c r="C1366" s="139"/>
      <c r="D1366" s="139"/>
    </row>
    <row r="1367" spans="1:4">
      <c r="A1367" s="6"/>
      <c r="B1367" s="6"/>
      <c r="C1367" s="139"/>
      <c r="D1367" s="139"/>
    </row>
    <row r="1368" spans="1:4">
      <c r="A1368" s="6"/>
      <c r="B1368" s="6"/>
      <c r="C1368" s="139"/>
      <c r="D1368" s="139"/>
    </row>
    <row r="1369" spans="1:4">
      <c r="A1369" s="6"/>
      <c r="B1369" s="6"/>
      <c r="C1369" s="139"/>
      <c r="D1369" s="139"/>
    </row>
    <row r="1370" spans="1:4">
      <c r="A1370" s="6"/>
      <c r="B1370" s="6"/>
      <c r="C1370" s="139"/>
      <c r="D1370" s="139"/>
    </row>
    <row r="1371" spans="1:4">
      <c r="A1371" s="6"/>
      <c r="B1371" s="6"/>
      <c r="C1371" s="139"/>
      <c r="D1371" s="139"/>
    </row>
    <row r="1372" spans="1:4">
      <c r="A1372" s="6"/>
      <c r="B1372" s="6"/>
      <c r="C1372" s="139"/>
      <c r="D1372" s="139"/>
    </row>
    <row r="1373" spans="1:4">
      <c r="A1373" s="6"/>
      <c r="B1373" s="6"/>
      <c r="C1373" s="139"/>
      <c r="D1373" s="139"/>
    </row>
    <row r="1374" spans="1:4">
      <c r="A1374" s="6"/>
      <c r="B1374" s="6"/>
      <c r="C1374" s="139"/>
      <c r="D1374" s="139"/>
    </row>
    <row r="1375" spans="1:4">
      <c r="A1375" s="6"/>
      <c r="B1375" s="6"/>
      <c r="C1375" s="139"/>
      <c r="D1375" s="139"/>
    </row>
    <row r="1376" spans="1:4">
      <c r="A1376" s="6"/>
      <c r="B1376" s="6"/>
      <c r="C1376" s="139"/>
      <c r="D1376" s="139"/>
    </row>
    <row r="1377" spans="1:4">
      <c r="A1377" s="6"/>
      <c r="B1377" s="6"/>
      <c r="C1377" s="139"/>
      <c r="D1377" s="139"/>
    </row>
    <row r="1378" spans="1:4">
      <c r="A1378" s="6"/>
      <c r="B1378" s="6"/>
      <c r="C1378" s="139"/>
      <c r="D1378" s="139"/>
    </row>
    <row r="1379" spans="1:4">
      <c r="A1379" s="6"/>
      <c r="B1379" s="6"/>
      <c r="C1379" s="139"/>
      <c r="D1379" s="139"/>
    </row>
    <row r="1380" spans="1:4">
      <c r="A1380" s="6"/>
      <c r="B1380" s="6"/>
      <c r="C1380" s="139"/>
      <c r="D1380" s="139"/>
    </row>
    <row r="1381" spans="1:4">
      <c r="A1381" s="6"/>
      <c r="B1381" s="6"/>
      <c r="C1381" s="139"/>
      <c r="D1381" s="139"/>
    </row>
    <row r="1382" spans="1:4">
      <c r="A1382" s="6"/>
      <c r="B1382" s="6"/>
      <c r="C1382" s="139"/>
      <c r="D1382" s="139"/>
    </row>
    <row r="1383" spans="1:4">
      <c r="A1383" s="6"/>
      <c r="B1383" s="6"/>
      <c r="C1383" s="139"/>
      <c r="D1383" s="139"/>
    </row>
    <row r="1384" spans="1:4">
      <c r="A1384" s="6"/>
      <c r="B1384" s="6"/>
      <c r="C1384" s="139"/>
      <c r="D1384" s="139"/>
    </row>
    <row r="1385" spans="1:4">
      <c r="A1385" s="6"/>
      <c r="B1385" s="6"/>
      <c r="C1385" s="139"/>
      <c r="D1385" s="139"/>
    </row>
    <row r="1386" spans="1:4">
      <c r="A1386" s="6"/>
      <c r="B1386" s="6"/>
      <c r="C1386" s="139"/>
      <c r="D1386" s="139"/>
    </row>
    <row r="1387" spans="1:4">
      <c r="A1387" s="6"/>
      <c r="B1387" s="6"/>
      <c r="C1387" s="139"/>
      <c r="D1387" s="139"/>
    </row>
    <row r="1388" spans="1:4">
      <c r="A1388" s="6"/>
      <c r="B1388" s="6"/>
      <c r="C1388" s="139"/>
      <c r="D1388" s="139"/>
    </row>
    <row r="1389" spans="1:4">
      <c r="A1389" s="6"/>
      <c r="B1389" s="6"/>
      <c r="C1389" s="139"/>
      <c r="D1389" s="139"/>
    </row>
    <row r="1390" spans="1:4">
      <c r="A1390" s="6"/>
      <c r="B1390" s="6"/>
      <c r="C1390" s="139"/>
      <c r="D1390" s="139"/>
    </row>
    <row r="1391" spans="1:4">
      <c r="A1391" s="6"/>
      <c r="B1391" s="6"/>
      <c r="C1391" s="139"/>
      <c r="D1391" s="139"/>
    </row>
    <row r="1392" spans="1:4">
      <c r="A1392" s="6"/>
      <c r="B1392" s="6"/>
      <c r="C1392" s="139"/>
      <c r="D1392" s="139"/>
    </row>
    <row r="1393" spans="1:4">
      <c r="A1393" s="6"/>
      <c r="B1393" s="6"/>
      <c r="C1393" s="139"/>
      <c r="D1393" s="139"/>
    </row>
    <row r="1394" spans="1:4">
      <c r="A1394" s="6"/>
      <c r="B1394" s="6"/>
      <c r="C1394" s="139"/>
      <c r="D1394" s="139"/>
    </row>
    <row r="1395" spans="1:4">
      <c r="A1395" s="6"/>
      <c r="B1395" s="6"/>
      <c r="C1395" s="139"/>
      <c r="D1395" s="139"/>
    </row>
    <row r="1396" spans="1:4">
      <c r="A1396" s="6"/>
      <c r="B1396" s="6"/>
      <c r="C1396" s="139"/>
      <c r="D1396" s="139"/>
    </row>
    <row r="1397" spans="1:4">
      <c r="A1397" s="6"/>
      <c r="B1397" s="6"/>
      <c r="C1397" s="139"/>
      <c r="D1397" s="139"/>
    </row>
    <row r="1398" spans="1:4">
      <c r="A1398" s="6"/>
      <c r="B1398" s="6"/>
      <c r="C1398" s="139"/>
      <c r="D1398" s="139"/>
    </row>
    <row r="1399" spans="1:4">
      <c r="A1399" s="6"/>
      <c r="B1399" s="6"/>
      <c r="C1399" s="139"/>
      <c r="D1399" s="139"/>
    </row>
    <row r="1400" spans="1:4">
      <c r="A1400" s="6"/>
      <c r="B1400" s="6"/>
      <c r="C1400" s="139"/>
      <c r="D1400" s="139"/>
    </row>
    <row r="1401" spans="1:4">
      <c r="A1401" s="6"/>
      <c r="B1401" s="6"/>
      <c r="C1401" s="139"/>
      <c r="D1401" s="139"/>
    </row>
    <row r="1402" spans="1:4">
      <c r="A1402" s="6"/>
      <c r="B1402" s="6"/>
      <c r="C1402" s="139"/>
      <c r="D1402" s="139"/>
    </row>
    <row r="1403" spans="1:4">
      <c r="A1403" s="6"/>
      <c r="B1403" s="6"/>
      <c r="C1403" s="139"/>
      <c r="D1403" s="139"/>
    </row>
    <row r="1404" spans="1:4">
      <c r="A1404" s="6"/>
      <c r="B1404" s="6"/>
      <c r="C1404" s="139"/>
      <c r="D1404" s="139"/>
    </row>
    <row r="1405" spans="1:4">
      <c r="A1405" s="6"/>
      <c r="B1405" s="6"/>
      <c r="C1405" s="139"/>
      <c r="D1405" s="139"/>
    </row>
    <row r="1406" spans="1:4">
      <c r="A1406" s="6"/>
      <c r="B1406" s="6"/>
      <c r="C1406" s="139"/>
      <c r="D1406" s="139"/>
    </row>
    <row r="1407" spans="1:4">
      <c r="A1407" s="6"/>
      <c r="B1407" s="6"/>
      <c r="C1407" s="139"/>
      <c r="D1407" s="139"/>
    </row>
    <row r="1408" spans="1:4">
      <c r="A1408" s="6"/>
      <c r="B1408" s="6"/>
      <c r="C1408" s="139"/>
      <c r="D1408" s="139"/>
    </row>
    <row r="1409" spans="1:4">
      <c r="A1409" s="6"/>
      <c r="B1409" s="6"/>
      <c r="C1409" s="139"/>
      <c r="D1409" s="139"/>
    </row>
    <row r="1410" spans="1:4">
      <c r="A1410" s="6"/>
      <c r="B1410" s="6"/>
      <c r="C1410" s="139"/>
      <c r="D1410" s="139"/>
    </row>
    <row r="1411" spans="1:4">
      <c r="A1411" s="6"/>
      <c r="B1411" s="6"/>
      <c r="C1411" s="139"/>
      <c r="D1411" s="139"/>
    </row>
    <row r="1412" spans="1:4">
      <c r="A1412" s="6"/>
      <c r="B1412" s="6"/>
      <c r="C1412" s="139"/>
      <c r="D1412" s="139"/>
    </row>
    <row r="1413" spans="1:4">
      <c r="A1413" s="6"/>
      <c r="B1413" s="6"/>
      <c r="C1413" s="139"/>
      <c r="D1413" s="139"/>
    </row>
    <row r="1414" spans="1:4">
      <c r="A1414" s="6"/>
      <c r="B1414" s="6"/>
      <c r="C1414" s="139"/>
      <c r="D1414" s="139"/>
    </row>
    <row r="1415" spans="1:4">
      <c r="A1415" s="6"/>
      <c r="B1415" s="6"/>
      <c r="C1415" s="139"/>
      <c r="D1415" s="139"/>
    </row>
    <row r="1416" spans="1:4">
      <c r="A1416" s="6"/>
      <c r="B1416" s="6"/>
      <c r="C1416" s="139"/>
      <c r="D1416" s="139"/>
    </row>
    <row r="1417" spans="1:4">
      <c r="A1417" s="6"/>
      <c r="B1417" s="6"/>
      <c r="C1417" s="139"/>
      <c r="D1417" s="139"/>
    </row>
    <row r="1418" spans="1:4">
      <c r="A1418" s="6"/>
      <c r="B1418" s="6"/>
      <c r="C1418" s="139"/>
      <c r="D1418" s="139"/>
    </row>
    <row r="1419" spans="1:4">
      <c r="A1419" s="6"/>
      <c r="B1419" s="6"/>
      <c r="C1419" s="139"/>
      <c r="D1419" s="139"/>
    </row>
    <row r="1420" spans="1:4">
      <c r="A1420" s="6"/>
      <c r="B1420" s="6"/>
      <c r="C1420" s="139"/>
      <c r="D1420" s="139"/>
    </row>
    <row r="1421" spans="1:4">
      <c r="A1421" s="6"/>
      <c r="B1421" s="6"/>
      <c r="C1421" s="139"/>
      <c r="D1421" s="139"/>
    </row>
    <row r="1422" spans="1:4">
      <c r="A1422" s="6"/>
      <c r="B1422" s="6"/>
      <c r="C1422" s="139"/>
      <c r="D1422" s="139"/>
    </row>
    <row r="1423" spans="1:4">
      <c r="A1423" s="6"/>
      <c r="B1423" s="6"/>
      <c r="C1423" s="139"/>
      <c r="D1423" s="139"/>
    </row>
    <row r="1424" spans="1:4">
      <c r="A1424" s="6"/>
      <c r="B1424" s="6"/>
      <c r="C1424" s="139"/>
      <c r="D1424" s="139"/>
    </row>
    <row r="1425" spans="1:4">
      <c r="A1425" s="6"/>
      <c r="B1425" s="6"/>
      <c r="C1425" s="139"/>
      <c r="D1425" s="139"/>
    </row>
    <row r="1426" spans="1:4">
      <c r="A1426" s="6"/>
      <c r="B1426" s="6"/>
      <c r="C1426" s="139"/>
      <c r="D1426" s="139"/>
    </row>
    <row r="1427" spans="1:4">
      <c r="A1427" s="6"/>
      <c r="B1427" s="6"/>
      <c r="C1427" s="139"/>
      <c r="D1427" s="139"/>
    </row>
    <row r="1428" spans="1:4">
      <c r="A1428" s="6"/>
      <c r="B1428" s="6"/>
      <c r="C1428" s="139"/>
      <c r="D1428" s="139"/>
    </row>
    <row r="1429" spans="1:4">
      <c r="A1429" s="6"/>
      <c r="B1429" s="6"/>
      <c r="C1429" s="139"/>
      <c r="D1429" s="139"/>
    </row>
    <row r="1430" spans="1:4">
      <c r="A1430" s="6"/>
      <c r="B1430" s="6"/>
      <c r="C1430" s="139"/>
      <c r="D1430" s="139"/>
    </row>
    <row r="1431" spans="1:4">
      <c r="A1431" s="6"/>
      <c r="B1431" s="6"/>
      <c r="C1431" s="139"/>
      <c r="D1431" s="139"/>
    </row>
    <row r="1432" spans="1:4">
      <c r="A1432" s="6"/>
      <c r="B1432" s="6"/>
      <c r="C1432" s="139"/>
      <c r="D1432" s="139"/>
    </row>
    <row r="1433" spans="1:4">
      <c r="A1433" s="6"/>
      <c r="B1433" s="6"/>
      <c r="C1433" s="139"/>
      <c r="D1433" s="139"/>
    </row>
    <row r="1434" spans="1:4">
      <c r="A1434" s="6"/>
      <c r="B1434" s="6"/>
      <c r="C1434" s="139"/>
      <c r="D1434" s="139"/>
    </row>
    <row r="1435" spans="1:4">
      <c r="A1435" s="6"/>
      <c r="B1435" s="6"/>
      <c r="C1435" s="139"/>
      <c r="D1435" s="139"/>
    </row>
    <row r="1436" spans="1:4">
      <c r="A1436" s="6"/>
      <c r="B1436" s="6"/>
      <c r="C1436" s="139"/>
      <c r="D1436" s="139"/>
    </row>
    <row r="1437" spans="1:4">
      <c r="A1437" s="6"/>
      <c r="B1437" s="6"/>
      <c r="C1437" s="139"/>
      <c r="D1437" s="139"/>
    </row>
    <row r="1438" spans="1:4">
      <c r="A1438" s="6"/>
      <c r="B1438" s="6"/>
      <c r="C1438" s="139"/>
      <c r="D1438" s="139"/>
    </row>
    <row r="1439" spans="1:4">
      <c r="A1439" s="6"/>
      <c r="B1439" s="6"/>
      <c r="C1439" s="139"/>
      <c r="D1439" s="139"/>
    </row>
    <row r="1440" spans="1:4">
      <c r="A1440" s="6"/>
      <c r="B1440" s="6"/>
      <c r="C1440" s="139"/>
      <c r="D1440" s="139"/>
    </row>
    <row r="1441" spans="1:4">
      <c r="A1441" s="6"/>
      <c r="B1441" s="6"/>
      <c r="C1441" s="139"/>
      <c r="D1441" s="139"/>
    </row>
    <row r="1442" spans="1:4">
      <c r="A1442" s="6"/>
      <c r="B1442" s="6"/>
      <c r="C1442" s="139"/>
      <c r="D1442" s="139"/>
    </row>
    <row r="1443" spans="1:4">
      <c r="A1443" s="6"/>
      <c r="B1443" s="6"/>
      <c r="C1443" s="139"/>
      <c r="D1443" s="139"/>
    </row>
    <row r="1444" spans="1:4">
      <c r="A1444" s="6"/>
      <c r="B1444" s="6"/>
      <c r="C1444" s="139"/>
      <c r="D1444" s="139"/>
    </row>
    <row r="1445" spans="1:4">
      <c r="A1445" s="6"/>
      <c r="B1445" s="6"/>
      <c r="C1445" s="139"/>
      <c r="D1445" s="139"/>
    </row>
    <row r="1446" spans="1:4">
      <c r="A1446" s="6"/>
      <c r="B1446" s="6"/>
      <c r="C1446" s="139"/>
      <c r="D1446" s="139"/>
    </row>
    <row r="1447" spans="1:4">
      <c r="A1447" s="6"/>
      <c r="B1447" s="6"/>
      <c r="C1447" s="139"/>
      <c r="D1447" s="139"/>
    </row>
    <row r="1448" spans="1:4">
      <c r="A1448" s="6"/>
      <c r="B1448" s="6"/>
      <c r="C1448" s="139"/>
      <c r="D1448" s="139"/>
    </row>
    <row r="1449" spans="1:4">
      <c r="A1449" s="6"/>
      <c r="B1449" s="6"/>
      <c r="C1449" s="139"/>
      <c r="D1449" s="139"/>
    </row>
    <row r="1450" spans="1:4">
      <c r="A1450" s="6"/>
      <c r="B1450" s="6"/>
      <c r="C1450" s="139"/>
      <c r="D1450" s="139"/>
    </row>
    <row r="1451" spans="1:4">
      <c r="A1451" s="6"/>
      <c r="B1451" s="6"/>
      <c r="C1451" s="139"/>
      <c r="D1451" s="139"/>
    </row>
    <row r="1452" spans="1:4">
      <c r="A1452" s="6"/>
      <c r="B1452" s="6"/>
      <c r="C1452" s="139"/>
      <c r="D1452" s="139"/>
    </row>
    <row r="1453" spans="1:4">
      <c r="A1453" s="6"/>
      <c r="B1453" s="6"/>
      <c r="C1453" s="139"/>
      <c r="D1453" s="139"/>
    </row>
    <row r="1454" spans="1:4">
      <c r="A1454" s="6"/>
      <c r="B1454" s="6"/>
      <c r="C1454" s="139"/>
      <c r="D1454" s="139"/>
    </row>
    <row r="1455" spans="1:4">
      <c r="A1455" s="6"/>
      <c r="B1455" s="6"/>
      <c r="C1455" s="139"/>
      <c r="D1455" s="139"/>
    </row>
    <row r="1456" spans="1:4">
      <c r="A1456" s="6"/>
      <c r="B1456" s="6"/>
      <c r="C1456" s="139"/>
      <c r="D1456" s="139"/>
    </row>
    <row r="1457" spans="1:4">
      <c r="A1457" s="6"/>
      <c r="B1457" s="6"/>
      <c r="C1457" s="139"/>
      <c r="D1457" s="139"/>
    </row>
    <row r="1458" spans="1:4">
      <c r="A1458" s="6"/>
      <c r="B1458" s="6"/>
      <c r="C1458" s="139"/>
      <c r="D1458" s="139"/>
    </row>
    <row r="1459" spans="1:4">
      <c r="A1459" s="6"/>
      <c r="B1459" s="6"/>
      <c r="C1459" s="139"/>
      <c r="D1459" s="139"/>
    </row>
    <row r="1460" spans="1:4">
      <c r="A1460" s="6"/>
      <c r="B1460" s="6"/>
      <c r="C1460" s="139"/>
      <c r="D1460" s="139"/>
    </row>
    <row r="1461" spans="1:4">
      <c r="A1461" s="6"/>
      <c r="B1461" s="6"/>
      <c r="C1461" s="139"/>
      <c r="D1461" s="139"/>
    </row>
    <row r="1462" spans="1:4">
      <c r="A1462" s="6"/>
      <c r="B1462" s="6"/>
      <c r="C1462" s="139"/>
      <c r="D1462" s="139"/>
    </row>
    <row r="1463" spans="1:4">
      <c r="A1463" s="6"/>
      <c r="B1463" s="6"/>
      <c r="C1463" s="139"/>
      <c r="D1463" s="139"/>
    </row>
    <row r="1464" spans="1:4">
      <c r="A1464" s="6"/>
      <c r="B1464" s="6"/>
      <c r="C1464" s="139"/>
      <c r="D1464" s="139"/>
    </row>
    <row r="1465" spans="1:4">
      <c r="A1465" s="6"/>
      <c r="B1465" s="6"/>
      <c r="C1465" s="139"/>
      <c r="D1465" s="139"/>
    </row>
    <row r="1466" spans="1:4">
      <c r="A1466" s="6"/>
      <c r="B1466" s="6"/>
      <c r="C1466" s="139"/>
      <c r="D1466" s="139"/>
    </row>
    <row r="1467" spans="1:4">
      <c r="A1467" s="6"/>
      <c r="B1467" s="6"/>
      <c r="C1467" s="139"/>
      <c r="D1467" s="139"/>
    </row>
    <row r="1468" spans="1:4">
      <c r="A1468" s="6"/>
      <c r="B1468" s="6"/>
      <c r="C1468" s="139"/>
      <c r="D1468" s="139"/>
    </row>
    <row r="1469" spans="1:4">
      <c r="A1469" s="6"/>
      <c r="B1469" s="6"/>
      <c r="C1469" s="139"/>
      <c r="D1469" s="139"/>
    </row>
    <row r="1470" spans="1:4">
      <c r="A1470" s="6"/>
      <c r="B1470" s="6"/>
      <c r="C1470" s="139"/>
      <c r="D1470" s="139"/>
    </row>
    <row r="1471" spans="1:4">
      <c r="A1471" s="6"/>
      <c r="B1471" s="6"/>
      <c r="C1471" s="139"/>
      <c r="D1471" s="139"/>
    </row>
    <row r="1472" spans="1:4">
      <c r="A1472" s="6"/>
      <c r="B1472" s="6"/>
      <c r="C1472" s="139"/>
      <c r="D1472" s="139"/>
    </row>
    <row r="1473" spans="1:4">
      <c r="A1473" s="6"/>
      <c r="B1473" s="6"/>
      <c r="C1473" s="139"/>
      <c r="D1473" s="139"/>
    </row>
    <row r="1474" spans="1:4">
      <c r="A1474" s="6"/>
      <c r="B1474" s="6"/>
      <c r="C1474" s="139"/>
      <c r="D1474" s="139"/>
    </row>
    <row r="1475" spans="1:4">
      <c r="A1475" s="6"/>
      <c r="B1475" s="6"/>
      <c r="C1475" s="139"/>
      <c r="D1475" s="139"/>
    </row>
    <row r="1476" spans="1:4">
      <c r="A1476" s="6"/>
      <c r="B1476" s="6"/>
      <c r="C1476" s="139"/>
      <c r="D1476" s="139"/>
    </row>
    <row r="1477" spans="1:4">
      <c r="A1477" s="6"/>
      <c r="B1477" s="6"/>
      <c r="C1477" s="139"/>
      <c r="D1477" s="139"/>
    </row>
    <row r="1478" spans="1:4">
      <c r="A1478" s="6"/>
      <c r="B1478" s="6"/>
      <c r="C1478" s="139"/>
      <c r="D1478" s="139"/>
    </row>
    <row r="1479" spans="1:4">
      <c r="A1479" s="6"/>
      <c r="B1479" s="6"/>
      <c r="C1479" s="139"/>
      <c r="D1479" s="139"/>
    </row>
    <row r="1480" spans="1:4">
      <c r="A1480" s="6"/>
      <c r="B1480" s="6"/>
      <c r="C1480" s="139"/>
      <c r="D1480" s="139"/>
    </row>
    <row r="1481" spans="1:4">
      <c r="A1481" s="6"/>
      <c r="B1481" s="6"/>
      <c r="C1481" s="139"/>
      <c r="D1481" s="139"/>
    </row>
    <row r="1482" spans="1:4">
      <c r="A1482" s="6"/>
      <c r="B1482" s="6"/>
      <c r="C1482" s="139"/>
      <c r="D1482" s="139"/>
    </row>
    <row r="1483" spans="1:4">
      <c r="A1483" s="6"/>
      <c r="B1483" s="6"/>
      <c r="C1483" s="139"/>
      <c r="D1483" s="139"/>
    </row>
    <row r="1484" spans="1:4">
      <c r="A1484" s="6"/>
      <c r="B1484" s="6"/>
      <c r="C1484" s="139"/>
      <c r="D1484" s="139"/>
    </row>
    <row r="1485" spans="1:4">
      <c r="A1485" s="6"/>
      <c r="B1485" s="6"/>
      <c r="C1485" s="139"/>
      <c r="D1485" s="139"/>
    </row>
    <row r="1486" spans="1:4">
      <c r="A1486" s="6"/>
      <c r="B1486" s="6"/>
      <c r="C1486" s="139"/>
      <c r="D1486" s="139"/>
    </row>
    <row r="1487" spans="1:4">
      <c r="A1487" s="6"/>
      <c r="B1487" s="6"/>
      <c r="C1487" s="139"/>
      <c r="D1487" s="139"/>
    </row>
    <row r="1488" spans="1:4">
      <c r="A1488" s="6"/>
      <c r="B1488" s="6"/>
      <c r="C1488" s="139"/>
      <c r="D1488" s="139"/>
    </row>
    <row r="1489" spans="1:4">
      <c r="A1489" s="6"/>
      <c r="B1489" s="6"/>
      <c r="C1489" s="139"/>
      <c r="D1489" s="139"/>
    </row>
    <row r="1490" spans="1:4">
      <c r="A1490" s="6"/>
      <c r="B1490" s="6"/>
      <c r="C1490" s="139"/>
      <c r="D1490" s="139"/>
    </row>
    <row r="1491" spans="1:4">
      <c r="A1491" s="6"/>
      <c r="B1491" s="6"/>
      <c r="C1491" s="139"/>
      <c r="D1491" s="139"/>
    </row>
    <row r="1492" spans="1:4">
      <c r="A1492" s="6"/>
      <c r="B1492" s="6"/>
      <c r="C1492" s="139"/>
      <c r="D1492" s="139"/>
    </row>
    <row r="1493" spans="1:4">
      <c r="A1493" s="6"/>
      <c r="B1493" s="6"/>
      <c r="C1493" s="139"/>
      <c r="D1493" s="139"/>
    </row>
    <row r="1494" spans="1:4">
      <c r="A1494" s="6"/>
      <c r="B1494" s="6"/>
      <c r="C1494" s="139"/>
      <c r="D1494" s="139"/>
    </row>
    <row r="1495" spans="1:4">
      <c r="A1495" s="6"/>
      <c r="B1495" s="6"/>
      <c r="C1495" s="139"/>
      <c r="D1495" s="139"/>
    </row>
    <row r="1496" spans="1:4">
      <c r="A1496" s="6"/>
      <c r="B1496" s="6"/>
      <c r="C1496" s="139"/>
      <c r="D1496" s="139"/>
    </row>
    <row r="1497" spans="1:4">
      <c r="A1497" s="6"/>
      <c r="B1497" s="6"/>
      <c r="C1497" s="139"/>
      <c r="D1497" s="139"/>
    </row>
    <row r="1498" spans="1:4">
      <c r="A1498" s="6"/>
      <c r="B1498" s="6"/>
      <c r="C1498" s="139"/>
      <c r="D1498" s="139"/>
    </row>
    <row r="1499" spans="1:4">
      <c r="A1499" s="6"/>
      <c r="B1499" s="6"/>
      <c r="C1499" s="139"/>
      <c r="D1499" s="139"/>
    </row>
    <row r="1500" spans="1:4">
      <c r="A1500" s="6"/>
      <c r="B1500" s="6"/>
      <c r="C1500" s="139"/>
      <c r="D1500" s="139"/>
    </row>
    <row r="1501" spans="1:4">
      <c r="A1501" s="6"/>
      <c r="B1501" s="6"/>
      <c r="C1501" s="139"/>
      <c r="D1501" s="139"/>
    </row>
    <row r="1502" spans="1:4">
      <c r="A1502" s="6"/>
      <c r="B1502" s="6"/>
      <c r="C1502" s="139"/>
      <c r="D1502" s="139"/>
    </row>
    <row r="1503" spans="1:4">
      <c r="A1503" s="6"/>
      <c r="B1503" s="6"/>
      <c r="C1503" s="139"/>
      <c r="D1503" s="139"/>
    </row>
    <row r="1504" spans="1:4">
      <c r="A1504" s="6"/>
      <c r="B1504" s="6"/>
      <c r="C1504" s="139"/>
      <c r="D1504" s="139"/>
    </row>
    <row r="1505" spans="1:4">
      <c r="A1505" s="6"/>
      <c r="B1505" s="6"/>
      <c r="C1505" s="139"/>
      <c r="D1505" s="139"/>
    </row>
    <row r="1506" spans="1:4">
      <c r="A1506" s="6"/>
      <c r="B1506" s="6"/>
      <c r="C1506" s="139"/>
      <c r="D1506" s="139"/>
    </row>
    <row r="1507" spans="1:4">
      <c r="A1507" s="6"/>
      <c r="B1507" s="6"/>
      <c r="C1507" s="139"/>
      <c r="D1507" s="139"/>
    </row>
    <row r="1508" spans="1:4">
      <c r="A1508" s="6"/>
      <c r="B1508" s="6"/>
      <c r="C1508" s="139"/>
      <c r="D1508" s="139"/>
    </row>
    <row r="1509" spans="1:4">
      <c r="A1509" s="6"/>
      <c r="B1509" s="6"/>
      <c r="C1509" s="139"/>
      <c r="D1509" s="139"/>
    </row>
    <row r="1510" spans="1:4">
      <c r="A1510" s="6"/>
      <c r="B1510" s="6"/>
      <c r="C1510" s="139"/>
      <c r="D1510" s="139"/>
    </row>
    <row r="1511" spans="1:4">
      <c r="A1511" s="6"/>
      <c r="B1511" s="6"/>
      <c r="C1511" s="139"/>
      <c r="D1511" s="139"/>
    </row>
    <row r="1512" spans="1:4">
      <c r="A1512" s="6"/>
      <c r="B1512" s="6"/>
      <c r="C1512" s="139"/>
      <c r="D1512" s="139"/>
    </row>
    <row r="1513" spans="1:4">
      <c r="A1513" s="6"/>
      <c r="B1513" s="6"/>
      <c r="C1513" s="139"/>
      <c r="D1513" s="139"/>
    </row>
    <row r="1514" spans="1:4">
      <c r="A1514" s="6"/>
      <c r="B1514" s="6"/>
      <c r="C1514" s="139"/>
      <c r="D1514" s="139"/>
    </row>
    <row r="1515" spans="1:4">
      <c r="A1515" s="6"/>
      <c r="B1515" s="6"/>
      <c r="C1515" s="139"/>
      <c r="D1515" s="139"/>
    </row>
    <row r="1516" spans="1:4">
      <c r="A1516" s="6"/>
      <c r="B1516" s="6"/>
      <c r="C1516" s="139"/>
      <c r="D1516" s="139"/>
    </row>
    <row r="1517" spans="1:4">
      <c r="A1517" s="6"/>
      <c r="B1517" s="6"/>
      <c r="C1517" s="139"/>
      <c r="D1517" s="139"/>
    </row>
    <row r="1518" spans="1:4">
      <c r="A1518" s="6"/>
      <c r="B1518" s="6"/>
      <c r="C1518" s="139"/>
      <c r="D1518" s="139"/>
    </row>
    <row r="1519" spans="1:4">
      <c r="A1519" s="6"/>
      <c r="B1519" s="6"/>
      <c r="C1519" s="139"/>
      <c r="D1519" s="139"/>
    </row>
    <row r="1520" spans="1:4">
      <c r="A1520" s="6"/>
      <c r="B1520" s="6"/>
      <c r="C1520" s="139"/>
      <c r="D1520" s="139"/>
    </row>
    <row r="1521" spans="1:4">
      <c r="A1521" s="6"/>
      <c r="B1521" s="6"/>
      <c r="C1521" s="139"/>
      <c r="D1521" s="139"/>
    </row>
    <row r="1522" spans="1:4">
      <c r="A1522" s="6"/>
      <c r="B1522" s="6"/>
      <c r="C1522" s="139"/>
      <c r="D1522" s="139"/>
    </row>
    <row r="1523" spans="1:4">
      <c r="A1523" s="6"/>
      <c r="B1523" s="6"/>
      <c r="C1523" s="139"/>
      <c r="D1523" s="139"/>
    </row>
    <row r="1524" spans="1:4">
      <c r="A1524" s="6"/>
      <c r="B1524" s="6"/>
      <c r="C1524" s="139"/>
      <c r="D1524" s="139"/>
    </row>
    <row r="1525" spans="1:4">
      <c r="A1525" s="6"/>
      <c r="B1525" s="6"/>
      <c r="C1525" s="139"/>
      <c r="D1525" s="139"/>
    </row>
    <row r="1526" spans="1:4">
      <c r="A1526" s="6"/>
      <c r="B1526" s="6"/>
      <c r="C1526" s="139"/>
      <c r="D1526" s="139"/>
    </row>
    <row r="1527" spans="1:4">
      <c r="A1527" s="6"/>
      <c r="B1527" s="6"/>
      <c r="C1527" s="139"/>
      <c r="D1527" s="139"/>
    </row>
    <row r="1528" spans="1:4">
      <c r="A1528" s="6"/>
      <c r="B1528" s="6"/>
      <c r="C1528" s="139"/>
      <c r="D1528" s="139"/>
    </row>
    <row r="1529" spans="1:4">
      <c r="A1529" s="6"/>
      <c r="B1529" s="6"/>
      <c r="C1529" s="139"/>
      <c r="D1529" s="139"/>
    </row>
    <row r="1530" spans="1:4">
      <c r="A1530" s="6"/>
      <c r="B1530" s="6"/>
      <c r="C1530" s="139"/>
      <c r="D1530" s="139"/>
    </row>
    <row r="1531" spans="1:4">
      <c r="A1531" s="6"/>
      <c r="B1531" s="6"/>
      <c r="C1531" s="139"/>
      <c r="D1531" s="139"/>
    </row>
    <row r="1532" spans="1:4">
      <c r="A1532" s="6"/>
      <c r="B1532" s="6"/>
      <c r="C1532" s="139"/>
      <c r="D1532" s="139"/>
    </row>
    <row r="1533" spans="1:4">
      <c r="A1533" s="6"/>
      <c r="B1533" s="6"/>
      <c r="C1533" s="139"/>
      <c r="D1533" s="139"/>
    </row>
    <row r="1534" spans="1:4">
      <c r="A1534" s="6"/>
      <c r="B1534" s="6"/>
      <c r="C1534" s="139"/>
      <c r="D1534" s="139"/>
    </row>
    <row r="1535" spans="1:4">
      <c r="A1535" s="6"/>
      <c r="B1535" s="6"/>
      <c r="C1535" s="139"/>
      <c r="D1535" s="139"/>
    </row>
    <row r="1536" spans="1:4">
      <c r="A1536" s="6"/>
      <c r="B1536" s="6"/>
      <c r="C1536" s="139"/>
      <c r="D1536" s="139"/>
    </row>
    <row r="1537" spans="1:4">
      <c r="A1537" s="6"/>
      <c r="B1537" s="6"/>
      <c r="C1537" s="139"/>
      <c r="D1537" s="139"/>
    </row>
    <row r="1538" spans="1:4">
      <c r="A1538" s="6"/>
      <c r="B1538" s="6"/>
      <c r="C1538" s="139"/>
      <c r="D1538" s="139"/>
    </row>
    <row r="1539" spans="1:4">
      <c r="A1539" s="6"/>
      <c r="B1539" s="6"/>
      <c r="C1539" s="139"/>
      <c r="D1539" s="139"/>
    </row>
    <row r="1540" spans="1:4">
      <c r="A1540" s="6"/>
      <c r="B1540" s="6"/>
      <c r="C1540" s="139"/>
      <c r="D1540" s="139"/>
    </row>
    <row r="1541" spans="1:4">
      <c r="A1541" s="6"/>
      <c r="B1541" s="6"/>
      <c r="C1541" s="139"/>
      <c r="D1541" s="139"/>
    </row>
    <row r="1542" spans="1:4">
      <c r="A1542" s="6"/>
      <c r="B1542" s="6"/>
      <c r="C1542" s="139"/>
      <c r="D1542" s="139"/>
    </row>
    <row r="1543" spans="1:4">
      <c r="A1543" s="6"/>
      <c r="B1543" s="6"/>
      <c r="C1543" s="139"/>
      <c r="D1543" s="139"/>
    </row>
    <row r="1544" spans="1:4">
      <c r="A1544" s="6"/>
      <c r="B1544" s="6"/>
      <c r="C1544" s="139"/>
      <c r="D1544" s="139"/>
    </row>
    <row r="1545" spans="1:4">
      <c r="A1545" s="6"/>
      <c r="B1545" s="6"/>
      <c r="C1545" s="139"/>
      <c r="D1545" s="139"/>
    </row>
    <row r="1546" spans="1:4">
      <c r="A1546" s="6"/>
      <c r="B1546" s="6"/>
      <c r="C1546" s="139"/>
      <c r="D1546" s="139"/>
    </row>
    <row r="1547" spans="1:4">
      <c r="A1547" s="6"/>
      <c r="B1547" s="6"/>
      <c r="C1547" s="139"/>
      <c r="D1547" s="139"/>
    </row>
    <row r="1548" spans="1:4">
      <c r="A1548" s="6"/>
      <c r="B1548" s="6"/>
      <c r="C1548" s="139"/>
      <c r="D1548" s="139"/>
    </row>
    <row r="1549" spans="1:4">
      <c r="A1549" s="6"/>
      <c r="B1549" s="6"/>
      <c r="C1549" s="139"/>
      <c r="D1549" s="139"/>
    </row>
    <row r="1550" spans="1:4">
      <c r="A1550" s="6"/>
      <c r="B1550" s="6"/>
      <c r="C1550" s="139"/>
      <c r="D1550" s="139"/>
    </row>
    <row r="1551" spans="1:4">
      <c r="A1551" s="6"/>
      <c r="B1551" s="6"/>
      <c r="C1551" s="139"/>
      <c r="D1551" s="139"/>
    </row>
    <row r="1552" spans="1:4">
      <c r="A1552" s="6"/>
      <c r="B1552" s="6"/>
      <c r="C1552" s="139"/>
      <c r="D1552" s="139"/>
    </row>
    <row r="1553" spans="1:4">
      <c r="A1553" s="6"/>
      <c r="B1553" s="6"/>
      <c r="C1553" s="139"/>
      <c r="D1553" s="139"/>
    </row>
    <row r="1554" spans="1:4">
      <c r="A1554" s="6"/>
      <c r="B1554" s="6"/>
      <c r="C1554" s="139"/>
      <c r="D1554" s="139"/>
    </row>
    <row r="1555" spans="1:4">
      <c r="A1555" s="6"/>
      <c r="B1555" s="6"/>
      <c r="C1555" s="139"/>
      <c r="D1555" s="139"/>
    </row>
    <row r="1556" spans="1:4">
      <c r="A1556" s="6"/>
      <c r="B1556" s="6"/>
      <c r="C1556" s="139"/>
      <c r="D1556" s="139"/>
    </row>
    <row r="1557" spans="1:4">
      <c r="A1557" s="6"/>
      <c r="B1557" s="6"/>
      <c r="C1557" s="139"/>
      <c r="D1557" s="139"/>
    </row>
    <row r="1558" spans="1:4">
      <c r="A1558" s="6"/>
      <c r="B1558" s="6"/>
      <c r="C1558" s="139"/>
      <c r="D1558" s="139"/>
    </row>
    <row r="1559" spans="1:4">
      <c r="A1559" s="6"/>
      <c r="B1559" s="6"/>
      <c r="C1559" s="139"/>
      <c r="D1559" s="139"/>
    </row>
    <row r="1560" spans="1:4">
      <c r="A1560" s="6"/>
      <c r="B1560" s="6"/>
      <c r="C1560" s="139"/>
      <c r="D1560" s="139"/>
    </row>
    <row r="1561" spans="1:4">
      <c r="A1561" s="6"/>
      <c r="B1561" s="6"/>
      <c r="C1561" s="139"/>
      <c r="D1561" s="139"/>
    </row>
    <row r="1562" spans="1:4">
      <c r="A1562" s="6"/>
      <c r="B1562" s="6"/>
      <c r="C1562" s="139"/>
      <c r="D1562" s="139"/>
    </row>
    <row r="1563" spans="1:4">
      <c r="A1563" s="6"/>
      <c r="B1563" s="6"/>
      <c r="C1563" s="139"/>
      <c r="D1563" s="139"/>
    </row>
    <row r="1564" spans="1:4">
      <c r="A1564" s="6"/>
      <c r="B1564" s="6"/>
      <c r="C1564" s="139"/>
      <c r="D1564" s="139"/>
    </row>
    <row r="1565" spans="1:4">
      <c r="A1565" s="6"/>
      <c r="B1565" s="6"/>
      <c r="C1565" s="139"/>
      <c r="D1565" s="139"/>
    </row>
    <row r="1566" spans="1:4">
      <c r="A1566" s="6"/>
      <c r="B1566" s="6"/>
      <c r="C1566" s="139"/>
      <c r="D1566" s="139"/>
    </row>
    <row r="1567" spans="1:4">
      <c r="A1567" s="6"/>
      <c r="B1567" s="6"/>
      <c r="C1567" s="139"/>
      <c r="D1567" s="139"/>
    </row>
    <row r="1568" spans="1:4">
      <c r="A1568" s="6"/>
      <c r="B1568" s="6"/>
      <c r="C1568" s="139"/>
      <c r="D1568" s="139"/>
    </row>
    <row r="1569" spans="1:4">
      <c r="A1569" s="6"/>
      <c r="B1569" s="6"/>
      <c r="C1569" s="139"/>
      <c r="D1569" s="139"/>
    </row>
    <row r="1570" spans="1:4">
      <c r="A1570" s="6"/>
      <c r="B1570" s="6"/>
      <c r="C1570" s="139"/>
      <c r="D1570" s="139"/>
    </row>
    <row r="1571" spans="1:4">
      <c r="A1571" s="6"/>
      <c r="B1571" s="6"/>
      <c r="C1571" s="139"/>
      <c r="D1571" s="139"/>
    </row>
    <row r="1572" spans="1:4">
      <c r="A1572" s="6"/>
      <c r="B1572" s="6"/>
      <c r="C1572" s="139"/>
      <c r="D1572" s="139"/>
    </row>
    <row r="1573" spans="1:4">
      <c r="A1573" s="6"/>
      <c r="B1573" s="6"/>
      <c r="C1573" s="139"/>
      <c r="D1573" s="139"/>
    </row>
    <row r="1574" spans="1:4">
      <c r="A1574" s="6"/>
      <c r="B1574" s="6"/>
      <c r="C1574" s="139"/>
      <c r="D1574" s="139"/>
    </row>
    <row r="1575" spans="1:4">
      <c r="A1575" s="6"/>
      <c r="B1575" s="6"/>
      <c r="C1575" s="139"/>
      <c r="D1575" s="139"/>
    </row>
    <row r="1576" spans="1:4">
      <c r="A1576" s="6"/>
      <c r="B1576" s="6"/>
      <c r="C1576" s="139"/>
      <c r="D1576" s="139"/>
    </row>
    <row r="1577" spans="1:4">
      <c r="A1577" s="6"/>
      <c r="B1577" s="6"/>
      <c r="C1577" s="139"/>
      <c r="D1577" s="139"/>
    </row>
    <row r="1578" spans="1:4">
      <c r="A1578" s="6"/>
      <c r="B1578" s="6"/>
      <c r="C1578" s="139"/>
      <c r="D1578" s="139"/>
    </row>
    <row r="1579" spans="1:4">
      <c r="A1579" s="6"/>
      <c r="B1579" s="6"/>
      <c r="C1579" s="139"/>
      <c r="D1579" s="139"/>
    </row>
    <row r="1580" spans="1:4">
      <c r="A1580" s="6"/>
      <c r="B1580" s="6"/>
      <c r="C1580" s="139"/>
      <c r="D1580" s="139"/>
    </row>
    <row r="1581" spans="1:4">
      <c r="A1581" s="6"/>
      <c r="B1581" s="6"/>
      <c r="C1581" s="139"/>
      <c r="D1581" s="139"/>
    </row>
    <row r="1582" spans="1:4">
      <c r="A1582" s="6"/>
      <c r="B1582" s="6"/>
      <c r="C1582" s="139"/>
      <c r="D1582" s="139"/>
    </row>
    <row r="1583" spans="1:4">
      <c r="A1583" s="6"/>
      <c r="B1583" s="6"/>
      <c r="C1583" s="139"/>
      <c r="D1583" s="139"/>
    </row>
    <row r="1584" spans="1:4">
      <c r="A1584" s="6"/>
      <c r="B1584" s="6"/>
      <c r="C1584" s="139"/>
      <c r="D1584" s="139"/>
    </row>
    <row r="1585" spans="1:4">
      <c r="A1585" s="6"/>
      <c r="B1585" s="6"/>
      <c r="C1585" s="139"/>
      <c r="D1585" s="139"/>
    </row>
    <row r="1586" spans="1:4">
      <c r="A1586" s="6"/>
      <c r="B1586" s="6"/>
      <c r="C1586" s="139"/>
      <c r="D1586" s="139"/>
    </row>
    <row r="1587" spans="1:4">
      <c r="A1587" s="6"/>
      <c r="B1587" s="6"/>
      <c r="C1587" s="139"/>
      <c r="D1587" s="139"/>
    </row>
    <row r="1588" spans="1:4">
      <c r="A1588" s="6"/>
      <c r="B1588" s="6"/>
      <c r="C1588" s="139"/>
      <c r="D1588" s="139"/>
    </row>
    <row r="1589" spans="1:4">
      <c r="A1589" s="6"/>
      <c r="B1589" s="6"/>
      <c r="C1589" s="139"/>
      <c r="D1589" s="139"/>
    </row>
    <row r="1590" spans="1:4">
      <c r="A1590" s="6"/>
      <c r="B1590" s="6"/>
      <c r="C1590" s="139"/>
      <c r="D1590" s="139"/>
    </row>
    <row r="1591" spans="1:4">
      <c r="A1591" s="6"/>
      <c r="B1591" s="6"/>
      <c r="C1591" s="139"/>
      <c r="D1591" s="139"/>
    </row>
    <row r="1592" spans="1:4">
      <c r="A1592" s="6"/>
      <c r="B1592" s="6"/>
      <c r="C1592" s="139"/>
      <c r="D1592" s="139"/>
    </row>
    <row r="1593" spans="1:4">
      <c r="A1593" s="6"/>
      <c r="B1593" s="6"/>
      <c r="C1593" s="139"/>
      <c r="D1593" s="139"/>
    </row>
    <row r="1594" spans="1:4">
      <c r="A1594" s="6"/>
      <c r="B1594" s="6"/>
      <c r="C1594" s="139"/>
      <c r="D1594" s="139"/>
    </row>
    <row r="1595" spans="1:4">
      <c r="A1595" s="6"/>
      <c r="B1595" s="6"/>
      <c r="C1595" s="139"/>
      <c r="D1595" s="139"/>
    </row>
    <row r="1596" spans="1:4">
      <c r="A1596" s="6"/>
      <c r="B1596" s="6"/>
      <c r="C1596" s="139"/>
      <c r="D1596" s="139"/>
    </row>
    <row r="1597" spans="1:4">
      <c r="A1597" s="6"/>
      <c r="B1597" s="6"/>
      <c r="C1597" s="139"/>
      <c r="D1597" s="139"/>
    </row>
    <row r="1598" spans="1:4">
      <c r="A1598" s="6"/>
      <c r="B1598" s="6"/>
      <c r="C1598" s="139"/>
      <c r="D1598" s="139"/>
    </row>
    <row r="1599" spans="1:4">
      <c r="A1599" s="6"/>
      <c r="B1599" s="6"/>
      <c r="C1599" s="139"/>
      <c r="D1599" s="139"/>
    </row>
    <row r="1600" spans="1:4">
      <c r="A1600" s="6"/>
      <c r="B1600" s="6"/>
      <c r="C1600" s="139"/>
      <c r="D1600" s="139"/>
    </row>
    <row r="1601" spans="1:4">
      <c r="A1601" s="6"/>
      <c r="B1601" s="6"/>
      <c r="C1601" s="139"/>
      <c r="D1601" s="139"/>
    </row>
    <row r="1602" spans="1:4">
      <c r="A1602" s="6"/>
      <c r="B1602" s="6"/>
      <c r="C1602" s="139"/>
      <c r="D1602" s="139"/>
    </row>
    <row r="1603" spans="1:4">
      <c r="A1603" s="6"/>
      <c r="B1603" s="6"/>
      <c r="C1603" s="139"/>
      <c r="D1603" s="139"/>
    </row>
    <row r="1604" spans="1:4">
      <c r="A1604" s="6"/>
      <c r="B1604" s="6"/>
      <c r="C1604" s="139"/>
      <c r="D1604" s="139"/>
    </row>
    <row r="1605" spans="1:4">
      <c r="A1605" s="6"/>
      <c r="B1605" s="6"/>
      <c r="C1605" s="139"/>
      <c r="D1605" s="139"/>
    </row>
    <row r="1606" spans="1:4">
      <c r="A1606" s="6"/>
      <c r="B1606" s="6"/>
      <c r="C1606" s="139"/>
      <c r="D1606" s="139"/>
    </row>
    <row r="1607" spans="1:4">
      <c r="A1607" s="6"/>
      <c r="B1607" s="6"/>
      <c r="C1607" s="139"/>
      <c r="D1607" s="139"/>
    </row>
    <row r="1608" spans="1:4">
      <c r="A1608" s="6"/>
      <c r="B1608" s="6"/>
      <c r="C1608" s="139"/>
      <c r="D1608" s="139"/>
    </row>
    <row r="1609" spans="1:4">
      <c r="A1609" s="6"/>
      <c r="B1609" s="6"/>
      <c r="C1609" s="139"/>
      <c r="D1609" s="139"/>
    </row>
    <row r="1610" spans="1:4">
      <c r="A1610" s="6"/>
      <c r="B1610" s="6"/>
      <c r="C1610" s="139"/>
      <c r="D1610" s="139"/>
    </row>
    <row r="1611" spans="1:4">
      <c r="A1611" s="6"/>
      <c r="B1611" s="6"/>
      <c r="C1611" s="139"/>
      <c r="D1611" s="139"/>
    </row>
    <row r="1612" spans="1:4">
      <c r="A1612" s="6"/>
      <c r="B1612" s="6"/>
      <c r="C1612" s="139"/>
      <c r="D1612" s="139"/>
    </row>
    <row r="1613" spans="1:4">
      <c r="A1613" s="6"/>
      <c r="B1613" s="6"/>
      <c r="C1613" s="139"/>
      <c r="D1613" s="139"/>
    </row>
    <row r="1614" spans="1:4">
      <c r="A1614" s="6"/>
      <c r="B1614" s="6"/>
      <c r="C1614" s="139"/>
      <c r="D1614" s="139"/>
    </row>
    <row r="1615" spans="1:4">
      <c r="A1615" s="6"/>
      <c r="B1615" s="6"/>
      <c r="C1615" s="139"/>
      <c r="D1615" s="139"/>
    </row>
    <row r="1616" spans="1:4">
      <c r="A1616" s="6"/>
      <c r="B1616" s="6"/>
      <c r="C1616" s="139"/>
      <c r="D1616" s="139"/>
    </row>
    <row r="1617" spans="1:4">
      <c r="A1617" s="6"/>
      <c r="B1617" s="6"/>
      <c r="C1617" s="139"/>
      <c r="D1617" s="139"/>
    </row>
    <row r="1618" spans="1:4">
      <c r="A1618" s="6"/>
      <c r="B1618" s="6"/>
      <c r="C1618" s="139"/>
      <c r="D1618" s="139"/>
    </row>
    <row r="1619" spans="1:4">
      <c r="A1619" s="6"/>
      <c r="B1619" s="6"/>
      <c r="C1619" s="139"/>
      <c r="D1619" s="139"/>
    </row>
    <row r="1620" spans="1:4">
      <c r="A1620" s="6"/>
      <c r="B1620" s="6"/>
      <c r="C1620" s="139"/>
      <c r="D1620" s="139"/>
    </row>
    <row r="1621" spans="1:4">
      <c r="A1621" s="6"/>
      <c r="B1621" s="6"/>
      <c r="C1621" s="139"/>
      <c r="D1621" s="139"/>
    </row>
    <row r="1622" spans="1:4">
      <c r="A1622" s="6"/>
      <c r="B1622" s="6"/>
      <c r="C1622" s="139"/>
      <c r="D1622" s="139"/>
    </row>
    <row r="1623" spans="1:4">
      <c r="A1623" s="6"/>
      <c r="B1623" s="6"/>
      <c r="C1623" s="139"/>
      <c r="D1623" s="139"/>
    </row>
    <row r="1624" spans="1:4">
      <c r="A1624" s="6"/>
      <c r="B1624" s="6"/>
      <c r="C1624" s="139"/>
      <c r="D1624" s="139"/>
    </row>
    <row r="1625" spans="1:4">
      <c r="A1625" s="6"/>
      <c r="B1625" s="6"/>
      <c r="C1625" s="139"/>
      <c r="D1625" s="139"/>
    </row>
    <row r="1626" spans="1:4">
      <c r="A1626" s="6"/>
      <c r="B1626" s="6"/>
      <c r="C1626" s="139"/>
      <c r="D1626" s="139"/>
    </row>
    <row r="1627" spans="1:4">
      <c r="A1627" s="6"/>
      <c r="B1627" s="6"/>
      <c r="C1627" s="139"/>
      <c r="D1627" s="139"/>
    </row>
    <row r="1628" spans="1:4">
      <c r="A1628" s="6"/>
      <c r="B1628" s="6"/>
      <c r="C1628" s="139"/>
      <c r="D1628" s="139"/>
    </row>
    <row r="1629" spans="1:4">
      <c r="A1629" s="6"/>
      <c r="B1629" s="6"/>
      <c r="C1629" s="139"/>
      <c r="D1629" s="139"/>
    </row>
    <row r="1630" spans="1:4">
      <c r="A1630" s="6"/>
      <c r="B1630" s="6"/>
      <c r="C1630" s="139"/>
      <c r="D1630" s="139"/>
    </row>
    <row r="1631" spans="1:4">
      <c r="A1631" s="6"/>
      <c r="B1631" s="6"/>
      <c r="C1631" s="139"/>
      <c r="D1631" s="139"/>
    </row>
    <row r="1632" spans="1:4">
      <c r="A1632" s="6"/>
      <c r="B1632" s="6"/>
      <c r="C1632" s="139"/>
      <c r="D1632" s="139"/>
    </row>
    <row r="1633" spans="1:4">
      <c r="A1633" s="6"/>
      <c r="B1633" s="6"/>
      <c r="C1633" s="139"/>
      <c r="D1633" s="139"/>
    </row>
    <row r="1634" spans="1:4">
      <c r="A1634" s="6"/>
      <c r="B1634" s="6"/>
      <c r="C1634" s="139"/>
      <c r="D1634" s="139"/>
    </row>
    <row r="1635" spans="1:4">
      <c r="A1635" s="6"/>
      <c r="B1635" s="6"/>
      <c r="C1635" s="139"/>
      <c r="D1635" s="139"/>
    </row>
    <row r="1636" spans="1:4">
      <c r="A1636" s="6"/>
      <c r="B1636" s="6"/>
      <c r="C1636" s="139"/>
      <c r="D1636" s="139"/>
    </row>
    <row r="1637" spans="1:4">
      <c r="A1637" s="6"/>
      <c r="B1637" s="6"/>
      <c r="C1637" s="139"/>
      <c r="D1637" s="139"/>
    </row>
    <row r="1638" spans="1:4">
      <c r="A1638" s="6"/>
      <c r="B1638" s="6"/>
      <c r="C1638" s="139"/>
      <c r="D1638" s="139"/>
    </row>
    <row r="1639" spans="1:4">
      <c r="A1639" s="6"/>
      <c r="B1639" s="6"/>
      <c r="C1639" s="139"/>
      <c r="D1639" s="139"/>
    </row>
    <row r="1640" spans="1:4">
      <c r="A1640" s="6"/>
      <c r="B1640" s="6"/>
      <c r="C1640" s="139"/>
      <c r="D1640" s="139"/>
    </row>
    <row r="1641" spans="1:4">
      <c r="A1641" s="6"/>
      <c r="B1641" s="6"/>
      <c r="C1641" s="139"/>
      <c r="D1641" s="139"/>
    </row>
    <row r="1642" spans="1:4">
      <c r="A1642" s="6"/>
      <c r="B1642" s="6"/>
      <c r="C1642" s="139"/>
      <c r="D1642" s="139"/>
    </row>
    <row r="1643" spans="1:4">
      <c r="A1643" s="6"/>
      <c r="B1643" s="6"/>
      <c r="C1643" s="139"/>
      <c r="D1643" s="139"/>
    </row>
    <row r="1644" spans="1:4">
      <c r="A1644" s="6"/>
      <c r="B1644" s="6"/>
      <c r="C1644" s="139"/>
      <c r="D1644" s="139"/>
    </row>
    <row r="1645" spans="1:4">
      <c r="A1645" s="6"/>
      <c r="B1645" s="6"/>
      <c r="C1645" s="139"/>
      <c r="D1645" s="139"/>
    </row>
    <row r="1646" spans="1:4">
      <c r="A1646" s="6"/>
      <c r="B1646" s="6"/>
      <c r="C1646" s="139"/>
      <c r="D1646" s="139"/>
    </row>
    <row r="1647" spans="1:4">
      <c r="A1647" s="6"/>
      <c r="B1647" s="6"/>
      <c r="C1647" s="139"/>
      <c r="D1647" s="139"/>
    </row>
    <row r="1648" spans="1:4">
      <c r="A1648" s="6"/>
      <c r="B1648" s="6"/>
      <c r="C1648" s="139"/>
      <c r="D1648" s="139"/>
    </row>
    <row r="1649" spans="1:4">
      <c r="A1649" s="6"/>
      <c r="B1649" s="6"/>
      <c r="C1649" s="139"/>
      <c r="D1649" s="139"/>
    </row>
    <row r="1650" spans="1:4">
      <c r="A1650" s="6"/>
      <c r="B1650" s="6"/>
      <c r="C1650" s="139"/>
      <c r="D1650" s="139"/>
    </row>
    <row r="1651" spans="1:4">
      <c r="A1651" s="6"/>
      <c r="B1651" s="6"/>
      <c r="C1651" s="139"/>
      <c r="D1651" s="139"/>
    </row>
    <row r="1652" spans="1:4">
      <c r="A1652" s="6"/>
      <c r="B1652" s="6"/>
      <c r="C1652" s="139"/>
      <c r="D1652" s="139"/>
    </row>
    <row r="1653" spans="1:4">
      <c r="A1653" s="6"/>
      <c r="B1653" s="6"/>
      <c r="C1653" s="139"/>
      <c r="D1653" s="139"/>
    </row>
    <row r="1654" spans="1:4">
      <c r="A1654" s="6"/>
      <c r="B1654" s="6"/>
      <c r="C1654" s="139"/>
      <c r="D1654" s="139"/>
    </row>
    <row r="1655" spans="1:4">
      <c r="A1655" s="6"/>
      <c r="B1655" s="6"/>
      <c r="C1655" s="139"/>
      <c r="D1655" s="139"/>
    </row>
    <row r="1656" spans="1:4">
      <c r="A1656" s="6"/>
      <c r="B1656" s="6"/>
      <c r="C1656" s="139"/>
      <c r="D1656" s="139"/>
    </row>
    <row r="1657" spans="1:4">
      <c r="A1657" s="6"/>
      <c r="B1657" s="6"/>
      <c r="C1657" s="139"/>
      <c r="D1657" s="139"/>
    </row>
    <row r="1658" spans="1:4">
      <c r="A1658" s="6"/>
      <c r="B1658" s="6"/>
      <c r="C1658" s="139"/>
      <c r="D1658" s="139"/>
    </row>
    <row r="1659" spans="1:4">
      <c r="A1659" s="6"/>
      <c r="B1659" s="6"/>
      <c r="C1659" s="139"/>
      <c r="D1659" s="139"/>
    </row>
    <row r="1660" spans="1:4">
      <c r="A1660" s="6"/>
      <c r="B1660" s="6"/>
      <c r="C1660" s="139"/>
      <c r="D1660" s="139"/>
    </row>
    <row r="1661" spans="1:4">
      <c r="A1661" s="6"/>
      <c r="B1661" s="6"/>
      <c r="C1661" s="139"/>
      <c r="D1661" s="139"/>
    </row>
    <row r="1662" spans="1:4">
      <c r="A1662" s="6"/>
      <c r="B1662" s="6"/>
      <c r="C1662" s="139"/>
      <c r="D1662" s="139"/>
    </row>
    <row r="1663" spans="1:4">
      <c r="A1663" s="6"/>
      <c r="B1663" s="6"/>
      <c r="C1663" s="139"/>
      <c r="D1663" s="139"/>
    </row>
    <row r="1664" spans="1:4">
      <c r="A1664" s="6"/>
      <c r="B1664" s="6"/>
      <c r="C1664" s="139"/>
      <c r="D1664" s="139"/>
    </row>
    <row r="1665" spans="1:4">
      <c r="A1665" s="6"/>
      <c r="B1665" s="6"/>
      <c r="C1665" s="139"/>
      <c r="D1665" s="139"/>
    </row>
    <row r="1666" spans="1:4">
      <c r="A1666" s="6"/>
      <c r="B1666" s="6"/>
      <c r="C1666" s="139"/>
      <c r="D1666" s="139"/>
    </row>
    <row r="1667" spans="1:4">
      <c r="A1667" s="6"/>
      <c r="B1667" s="6"/>
      <c r="C1667" s="139"/>
      <c r="D1667" s="139"/>
    </row>
    <row r="1668" spans="1:4">
      <c r="A1668" s="6"/>
      <c r="B1668" s="6"/>
      <c r="C1668" s="139"/>
      <c r="D1668" s="139"/>
    </row>
    <row r="1669" spans="1:4">
      <c r="A1669" s="6"/>
      <c r="B1669" s="6"/>
      <c r="C1669" s="139"/>
      <c r="D1669" s="139"/>
    </row>
    <row r="1670" spans="1:4">
      <c r="A1670" s="6"/>
      <c r="B1670" s="6"/>
      <c r="C1670" s="139"/>
      <c r="D1670" s="139"/>
    </row>
    <row r="1671" spans="1:4">
      <c r="A1671" s="6"/>
      <c r="B1671" s="6"/>
      <c r="C1671" s="139"/>
      <c r="D1671" s="139"/>
    </row>
    <row r="1672" spans="1:4">
      <c r="A1672" s="6"/>
      <c r="B1672" s="6"/>
      <c r="C1672" s="139"/>
      <c r="D1672" s="139"/>
    </row>
    <row r="1673" spans="1:4">
      <c r="A1673" s="6"/>
      <c r="B1673" s="6"/>
      <c r="C1673" s="139"/>
      <c r="D1673" s="139"/>
    </row>
    <row r="1674" spans="1:4">
      <c r="A1674" s="6"/>
      <c r="B1674" s="6"/>
      <c r="C1674" s="139"/>
      <c r="D1674" s="139"/>
    </row>
    <row r="1675" spans="1:4">
      <c r="A1675" s="6"/>
      <c r="B1675" s="6"/>
      <c r="C1675" s="139"/>
      <c r="D1675" s="139"/>
    </row>
    <row r="1676" spans="1:4">
      <c r="A1676" s="6"/>
      <c r="B1676" s="6"/>
      <c r="C1676" s="139"/>
      <c r="D1676" s="139"/>
    </row>
    <row r="1677" spans="1:4">
      <c r="A1677" s="6"/>
      <c r="B1677" s="6"/>
      <c r="C1677" s="139"/>
      <c r="D1677" s="139"/>
    </row>
    <row r="1678" spans="1:4">
      <c r="A1678" s="6"/>
      <c r="B1678" s="6"/>
      <c r="C1678" s="139"/>
      <c r="D1678" s="139"/>
    </row>
    <row r="1679" spans="1:4">
      <c r="A1679" s="6"/>
      <c r="B1679" s="6"/>
      <c r="C1679" s="139"/>
      <c r="D1679" s="139"/>
    </row>
    <row r="1680" spans="1:4">
      <c r="A1680" s="6"/>
      <c r="B1680" s="6"/>
      <c r="C1680" s="139"/>
      <c r="D1680" s="139"/>
    </row>
    <row r="1681" spans="1:4">
      <c r="A1681" s="6"/>
      <c r="B1681" s="6"/>
      <c r="C1681" s="139"/>
      <c r="D1681" s="139"/>
    </row>
    <row r="1682" spans="1:4">
      <c r="A1682" s="6"/>
      <c r="B1682" s="6"/>
      <c r="C1682" s="139"/>
      <c r="D1682" s="139"/>
    </row>
    <row r="1683" spans="1:4">
      <c r="A1683" s="6"/>
      <c r="B1683" s="6"/>
      <c r="C1683" s="139"/>
      <c r="D1683" s="139"/>
    </row>
    <row r="1684" spans="1:4">
      <c r="A1684" s="6"/>
      <c r="B1684" s="6"/>
      <c r="C1684" s="139"/>
      <c r="D1684" s="139"/>
    </row>
    <row r="1685" spans="1:4">
      <c r="A1685" s="6"/>
      <c r="B1685" s="6"/>
      <c r="C1685" s="139"/>
      <c r="D1685" s="139"/>
    </row>
    <row r="1686" spans="1:4">
      <c r="A1686" s="6"/>
      <c r="B1686" s="6"/>
      <c r="C1686" s="139"/>
      <c r="D1686" s="139"/>
    </row>
    <row r="1687" spans="1:4">
      <c r="A1687" s="6"/>
      <c r="B1687" s="6"/>
      <c r="C1687" s="139"/>
      <c r="D1687" s="139"/>
    </row>
    <row r="1688" spans="1:4">
      <c r="A1688" s="6"/>
      <c r="B1688" s="6"/>
      <c r="C1688" s="139"/>
      <c r="D1688" s="139"/>
    </row>
    <row r="1689" spans="1:4">
      <c r="A1689" s="6"/>
      <c r="B1689" s="6"/>
      <c r="C1689" s="139"/>
      <c r="D1689" s="139"/>
    </row>
    <row r="1690" spans="1:4">
      <c r="A1690" s="6"/>
      <c r="B1690" s="6"/>
      <c r="C1690" s="139"/>
      <c r="D1690" s="139"/>
    </row>
    <row r="1691" spans="1:4">
      <c r="A1691" s="6"/>
      <c r="B1691" s="6"/>
      <c r="C1691" s="139"/>
      <c r="D1691" s="139"/>
    </row>
    <row r="1692" spans="1:4">
      <c r="A1692" s="6"/>
      <c r="B1692" s="6"/>
      <c r="C1692" s="139"/>
      <c r="D1692" s="139"/>
    </row>
    <row r="1693" spans="1:4">
      <c r="A1693" s="6"/>
      <c r="B1693" s="6"/>
      <c r="C1693" s="139"/>
      <c r="D1693" s="139"/>
    </row>
    <row r="1694" spans="1:4">
      <c r="A1694" s="6"/>
      <c r="B1694" s="6"/>
      <c r="C1694" s="139"/>
      <c r="D1694" s="139"/>
    </row>
    <row r="1695" spans="1:4">
      <c r="A1695" s="6"/>
      <c r="B1695" s="6"/>
      <c r="C1695" s="139"/>
      <c r="D1695" s="139"/>
    </row>
    <row r="1696" spans="1:4">
      <c r="A1696" s="6"/>
      <c r="B1696" s="6"/>
      <c r="C1696" s="139"/>
      <c r="D1696" s="139"/>
    </row>
    <row r="1697" spans="1:4">
      <c r="A1697" s="6"/>
      <c r="B1697" s="6"/>
      <c r="C1697" s="139"/>
      <c r="D1697" s="139"/>
    </row>
    <row r="1698" spans="1:4">
      <c r="A1698" s="6"/>
      <c r="B1698" s="6"/>
      <c r="C1698" s="139"/>
      <c r="D1698" s="139"/>
    </row>
    <row r="1699" spans="1:4">
      <c r="A1699" s="6"/>
      <c r="B1699" s="6"/>
      <c r="C1699" s="139"/>
      <c r="D1699" s="139"/>
    </row>
    <row r="1700" spans="1:4">
      <c r="A1700" s="6"/>
      <c r="B1700" s="6"/>
      <c r="C1700" s="139"/>
      <c r="D1700" s="139"/>
    </row>
    <row r="1701" spans="1:4">
      <c r="A1701" s="6"/>
      <c r="B1701" s="6"/>
      <c r="C1701" s="139"/>
      <c r="D1701" s="139"/>
    </row>
    <row r="1702" spans="1:4">
      <c r="A1702" s="6"/>
      <c r="B1702" s="6"/>
      <c r="C1702" s="139"/>
      <c r="D1702" s="139"/>
    </row>
    <row r="1703" spans="1:4">
      <c r="A1703" s="6"/>
      <c r="B1703" s="6"/>
      <c r="C1703" s="139"/>
      <c r="D1703" s="139"/>
    </row>
    <row r="1704" spans="1:4">
      <c r="A1704" s="6"/>
      <c r="B1704" s="6"/>
      <c r="C1704" s="139"/>
      <c r="D1704" s="139"/>
    </row>
    <row r="1705" spans="1:4">
      <c r="A1705" s="6"/>
      <c r="B1705" s="6"/>
      <c r="C1705" s="139"/>
      <c r="D1705" s="139"/>
    </row>
    <row r="1706" spans="1:4">
      <c r="A1706" s="6"/>
      <c r="B1706" s="6"/>
      <c r="C1706" s="139"/>
      <c r="D1706" s="139"/>
    </row>
    <row r="1707" spans="1:4">
      <c r="A1707" s="6"/>
      <c r="B1707" s="6"/>
      <c r="C1707" s="139"/>
      <c r="D1707" s="139"/>
    </row>
    <row r="1708" spans="1:4">
      <c r="A1708" s="6"/>
      <c r="B1708" s="6"/>
      <c r="C1708" s="139"/>
      <c r="D1708" s="139"/>
    </row>
    <row r="1709" spans="1:4">
      <c r="A1709" s="6"/>
      <c r="B1709" s="6"/>
      <c r="C1709" s="139"/>
      <c r="D1709" s="139"/>
    </row>
    <row r="1710" spans="1:4">
      <c r="A1710" s="6"/>
      <c r="B1710" s="6"/>
      <c r="C1710" s="139"/>
      <c r="D1710" s="139"/>
    </row>
    <row r="1711" spans="1:4">
      <c r="A1711" s="6"/>
      <c r="B1711" s="6"/>
      <c r="C1711" s="139"/>
      <c r="D1711" s="139"/>
    </row>
    <row r="1712" spans="1:4">
      <c r="A1712" s="6"/>
      <c r="B1712" s="6"/>
      <c r="C1712" s="139"/>
      <c r="D1712" s="139"/>
    </row>
    <row r="1713" spans="1:4">
      <c r="A1713" s="6"/>
      <c r="B1713" s="6"/>
      <c r="C1713" s="139"/>
      <c r="D1713" s="139"/>
    </row>
    <row r="1714" spans="1:4">
      <c r="A1714" s="6"/>
      <c r="B1714" s="6"/>
      <c r="C1714" s="139"/>
      <c r="D1714" s="139"/>
    </row>
    <row r="1715" spans="1:4">
      <c r="A1715" s="6"/>
      <c r="B1715" s="6"/>
      <c r="C1715" s="139"/>
      <c r="D1715" s="139"/>
    </row>
    <row r="1716" spans="1:4">
      <c r="A1716" s="6"/>
      <c r="B1716" s="6"/>
      <c r="C1716" s="139"/>
      <c r="D1716" s="139"/>
    </row>
    <row r="1717" spans="1:4">
      <c r="A1717" s="6"/>
      <c r="B1717" s="6"/>
      <c r="C1717" s="139"/>
      <c r="D1717" s="139"/>
    </row>
    <row r="1718" spans="1:4">
      <c r="A1718" s="6"/>
      <c r="B1718" s="6"/>
      <c r="C1718" s="139"/>
      <c r="D1718" s="139"/>
    </row>
    <row r="1719" spans="1:4">
      <c r="A1719" s="6"/>
      <c r="B1719" s="6"/>
      <c r="C1719" s="139"/>
      <c r="D1719" s="139"/>
    </row>
    <row r="1720" spans="1:4">
      <c r="A1720" s="6"/>
      <c r="B1720" s="6"/>
      <c r="C1720" s="139"/>
      <c r="D1720" s="139"/>
    </row>
    <row r="1721" spans="1:4">
      <c r="A1721" s="6"/>
      <c r="B1721" s="6"/>
      <c r="C1721" s="139"/>
      <c r="D1721" s="139"/>
    </row>
    <row r="1722" spans="1:4">
      <c r="A1722" s="6"/>
      <c r="B1722" s="6"/>
      <c r="C1722" s="139"/>
      <c r="D1722" s="139"/>
    </row>
    <row r="1723" spans="1:4">
      <c r="A1723" s="6"/>
      <c r="B1723" s="6"/>
      <c r="C1723" s="139"/>
      <c r="D1723" s="139"/>
    </row>
    <row r="1724" spans="1:4">
      <c r="A1724" s="6"/>
      <c r="B1724" s="6"/>
      <c r="C1724" s="139"/>
      <c r="D1724" s="139"/>
    </row>
    <row r="1725" spans="1:4">
      <c r="A1725" s="6"/>
      <c r="B1725" s="6"/>
      <c r="C1725" s="139"/>
      <c r="D1725" s="139"/>
    </row>
    <row r="1726" spans="1:4">
      <c r="A1726" s="6"/>
      <c r="B1726" s="6"/>
      <c r="C1726" s="139"/>
      <c r="D1726" s="139"/>
    </row>
    <row r="1727" spans="1:4">
      <c r="A1727" s="6"/>
      <c r="B1727" s="6"/>
      <c r="C1727" s="139"/>
      <c r="D1727" s="139"/>
    </row>
    <row r="1728" spans="1:4">
      <c r="A1728" s="6"/>
      <c r="B1728" s="6"/>
      <c r="C1728" s="139"/>
      <c r="D1728" s="139"/>
    </row>
    <row r="1729" spans="1:4">
      <c r="A1729" s="6"/>
      <c r="B1729" s="6"/>
      <c r="C1729" s="139"/>
      <c r="D1729" s="139"/>
    </row>
    <row r="1730" spans="1:4">
      <c r="A1730" s="6"/>
      <c r="B1730" s="6"/>
      <c r="C1730" s="139"/>
      <c r="D1730" s="139"/>
    </row>
    <row r="1731" spans="1:4">
      <c r="A1731" s="6"/>
      <c r="B1731" s="6"/>
      <c r="C1731" s="139"/>
      <c r="D1731" s="139"/>
    </row>
    <row r="1732" spans="1:4">
      <c r="A1732" s="6"/>
      <c r="B1732" s="6"/>
      <c r="C1732" s="139"/>
      <c r="D1732" s="139"/>
    </row>
    <row r="1733" spans="1:4">
      <c r="A1733" s="6"/>
      <c r="B1733" s="6"/>
      <c r="C1733" s="139"/>
      <c r="D1733" s="139"/>
    </row>
    <row r="1734" spans="1:4">
      <c r="A1734" s="6"/>
      <c r="B1734" s="6"/>
      <c r="C1734" s="139"/>
      <c r="D1734" s="139"/>
    </row>
    <row r="1735" spans="1:4">
      <c r="A1735" s="6"/>
      <c r="B1735" s="6"/>
      <c r="C1735" s="139"/>
      <c r="D1735" s="139"/>
    </row>
    <row r="1736" spans="1:4">
      <c r="A1736" s="6"/>
      <c r="B1736" s="6"/>
      <c r="C1736" s="139"/>
      <c r="D1736" s="139"/>
    </row>
    <row r="1737" spans="1:4">
      <c r="A1737" s="6"/>
      <c r="B1737" s="6"/>
      <c r="C1737" s="139"/>
      <c r="D1737" s="139"/>
    </row>
    <row r="1738" spans="1:4">
      <c r="A1738" s="6"/>
      <c r="B1738" s="6"/>
      <c r="C1738" s="139"/>
      <c r="D1738" s="139"/>
    </row>
    <row r="1739" spans="1:4">
      <c r="A1739" s="6"/>
      <c r="B1739" s="6"/>
      <c r="C1739" s="139"/>
      <c r="D1739" s="139"/>
    </row>
    <row r="1740" spans="1:4">
      <c r="A1740" s="6"/>
      <c r="B1740" s="6"/>
      <c r="C1740" s="139"/>
      <c r="D1740" s="139"/>
    </row>
    <row r="1741" spans="1:4">
      <c r="A1741" s="6"/>
      <c r="B1741" s="6"/>
      <c r="C1741" s="139"/>
      <c r="D1741" s="139"/>
    </row>
    <row r="1742" spans="1:4">
      <c r="A1742" s="6"/>
      <c r="B1742" s="6"/>
      <c r="C1742" s="139"/>
      <c r="D1742" s="139"/>
    </row>
    <row r="1743" spans="1:4">
      <c r="A1743" s="6"/>
      <c r="B1743" s="6"/>
      <c r="C1743" s="139"/>
      <c r="D1743" s="139"/>
    </row>
    <row r="1744" spans="1:4">
      <c r="A1744" s="6"/>
      <c r="B1744" s="6"/>
      <c r="C1744" s="139"/>
      <c r="D1744" s="139"/>
    </row>
    <row r="1745" spans="1:4">
      <c r="A1745" s="6"/>
      <c r="B1745" s="6"/>
      <c r="C1745" s="139"/>
      <c r="D1745" s="139"/>
    </row>
    <row r="1746" spans="1:4">
      <c r="A1746" s="6"/>
      <c r="B1746" s="6"/>
      <c r="C1746" s="139"/>
      <c r="D1746" s="139"/>
    </row>
    <row r="1747" spans="1:4">
      <c r="A1747" s="6"/>
      <c r="B1747" s="6"/>
      <c r="C1747" s="139"/>
      <c r="D1747" s="139"/>
    </row>
    <row r="1748" spans="1:4">
      <c r="A1748" s="6"/>
      <c r="B1748" s="6"/>
      <c r="C1748" s="139"/>
      <c r="D1748" s="139"/>
    </row>
    <row r="1749" spans="1:4">
      <c r="A1749" s="6"/>
      <c r="B1749" s="6"/>
      <c r="C1749" s="139"/>
      <c r="D1749" s="139"/>
    </row>
    <row r="1750" spans="1:4">
      <c r="A1750" s="6"/>
      <c r="B1750" s="6"/>
      <c r="C1750" s="139"/>
      <c r="D1750" s="139"/>
    </row>
    <row r="1751" spans="1:4">
      <c r="A1751" s="6"/>
      <c r="B1751" s="6"/>
      <c r="C1751" s="139"/>
      <c r="D1751" s="139"/>
    </row>
    <row r="1752" spans="1:4">
      <c r="A1752" s="6"/>
      <c r="B1752" s="6"/>
      <c r="C1752" s="139"/>
      <c r="D1752" s="139"/>
    </row>
    <row r="1753" spans="1:4">
      <c r="A1753" s="6"/>
      <c r="B1753" s="6"/>
      <c r="C1753" s="139"/>
      <c r="D1753" s="139"/>
    </row>
    <row r="1754" spans="1:4">
      <c r="A1754" s="6"/>
      <c r="B1754" s="6"/>
      <c r="C1754" s="139"/>
      <c r="D1754" s="139"/>
    </row>
    <row r="1755" spans="1:4">
      <c r="A1755" s="6"/>
      <c r="B1755" s="6"/>
      <c r="C1755" s="139"/>
      <c r="D1755" s="139"/>
    </row>
    <row r="1756" spans="1:4">
      <c r="A1756" s="6"/>
      <c r="B1756" s="6"/>
      <c r="C1756" s="139"/>
      <c r="D1756" s="139"/>
    </row>
    <row r="1757" spans="1:4">
      <c r="A1757" s="6"/>
      <c r="B1757" s="6"/>
      <c r="C1757" s="139"/>
      <c r="D1757" s="139"/>
    </row>
    <row r="1758" spans="1:4">
      <c r="A1758" s="6"/>
      <c r="B1758" s="6"/>
      <c r="C1758" s="139"/>
      <c r="D1758" s="139"/>
    </row>
    <row r="1759" spans="1:4">
      <c r="A1759" s="6"/>
      <c r="B1759" s="6"/>
      <c r="C1759" s="139"/>
      <c r="D1759" s="139"/>
    </row>
    <row r="1760" spans="1:4">
      <c r="A1760" s="6"/>
      <c r="B1760" s="6"/>
      <c r="C1760" s="139"/>
      <c r="D1760" s="139"/>
    </row>
    <row r="1761" spans="1:4">
      <c r="A1761" s="6"/>
      <c r="B1761" s="6"/>
      <c r="C1761" s="139"/>
      <c r="D1761" s="139"/>
    </row>
    <row r="1762" spans="1:4">
      <c r="A1762" s="6"/>
      <c r="B1762" s="6"/>
      <c r="C1762" s="139"/>
      <c r="D1762" s="139"/>
    </row>
    <row r="1763" spans="1:4">
      <c r="A1763" s="6"/>
      <c r="B1763" s="6"/>
      <c r="C1763" s="139"/>
      <c r="D1763" s="139"/>
    </row>
    <row r="1764" spans="1:4">
      <c r="A1764" s="6"/>
      <c r="B1764" s="6"/>
      <c r="C1764" s="139"/>
      <c r="D1764" s="139"/>
    </row>
    <row r="1765" spans="1:4">
      <c r="A1765" s="6"/>
      <c r="B1765" s="6"/>
      <c r="C1765" s="139"/>
      <c r="D1765" s="139"/>
    </row>
    <row r="1766" spans="1:4">
      <c r="A1766" s="6"/>
      <c r="B1766" s="6"/>
      <c r="C1766" s="139"/>
      <c r="D1766" s="139"/>
    </row>
    <row r="1767" spans="1:4">
      <c r="A1767" s="6"/>
      <c r="B1767" s="6"/>
      <c r="C1767" s="139"/>
      <c r="D1767" s="139"/>
    </row>
    <row r="1768" spans="1:4">
      <c r="A1768" s="6"/>
      <c r="B1768" s="6"/>
      <c r="C1768" s="139"/>
      <c r="D1768" s="139"/>
    </row>
    <row r="1769" spans="1:4">
      <c r="A1769" s="6"/>
      <c r="B1769" s="6"/>
      <c r="C1769" s="139"/>
      <c r="D1769" s="139"/>
    </row>
    <row r="1770" spans="1:4">
      <c r="A1770" s="6"/>
      <c r="B1770" s="6"/>
      <c r="C1770" s="139"/>
      <c r="D1770" s="139"/>
    </row>
    <row r="1771" spans="1:4">
      <c r="A1771" s="6"/>
      <c r="B1771" s="6"/>
      <c r="C1771" s="139"/>
      <c r="D1771" s="139"/>
    </row>
    <row r="1772" spans="1:4">
      <c r="A1772" s="6"/>
      <c r="B1772" s="6"/>
      <c r="C1772" s="139"/>
      <c r="D1772" s="139"/>
    </row>
    <row r="1773" spans="1:4">
      <c r="A1773" s="6"/>
      <c r="B1773" s="6"/>
      <c r="C1773" s="139"/>
      <c r="D1773" s="139"/>
    </row>
    <row r="1774" spans="1:4">
      <c r="A1774" s="6"/>
      <c r="B1774" s="6"/>
      <c r="C1774" s="139"/>
      <c r="D1774" s="139"/>
    </row>
    <row r="1775" spans="1:4">
      <c r="A1775" s="6"/>
      <c r="B1775" s="6"/>
      <c r="C1775" s="139"/>
      <c r="D1775" s="139"/>
    </row>
    <row r="1776" spans="1:4">
      <c r="A1776" s="6"/>
      <c r="B1776" s="6"/>
      <c r="C1776" s="139"/>
      <c r="D1776" s="139"/>
    </row>
    <row r="1777" spans="1:4">
      <c r="A1777" s="6"/>
      <c r="B1777" s="6"/>
      <c r="C1777" s="139"/>
      <c r="D1777" s="139"/>
    </row>
    <row r="1778" spans="1:4">
      <c r="A1778" s="6"/>
      <c r="B1778" s="6"/>
      <c r="C1778" s="139"/>
      <c r="D1778" s="139"/>
    </row>
    <row r="1779" spans="1:4">
      <c r="A1779" s="6"/>
      <c r="B1779" s="6"/>
      <c r="C1779" s="139"/>
      <c r="D1779" s="139"/>
    </row>
    <row r="1780" spans="1:4">
      <c r="A1780" s="6"/>
      <c r="B1780" s="6"/>
      <c r="C1780" s="139"/>
      <c r="D1780" s="139"/>
    </row>
    <row r="1781" spans="1:4">
      <c r="A1781" s="6"/>
      <c r="B1781" s="6"/>
      <c r="C1781" s="139"/>
      <c r="D1781" s="139"/>
    </row>
    <row r="1782" spans="1:4">
      <c r="A1782" s="6"/>
      <c r="B1782" s="6"/>
      <c r="C1782" s="139"/>
      <c r="D1782" s="139"/>
    </row>
    <row r="1783" spans="1:4">
      <c r="A1783" s="6"/>
      <c r="B1783" s="6"/>
      <c r="C1783" s="139"/>
      <c r="D1783" s="139"/>
    </row>
    <row r="1784" spans="1:4">
      <c r="A1784" s="6"/>
      <c r="B1784" s="6"/>
      <c r="C1784" s="139"/>
      <c r="D1784" s="139"/>
    </row>
    <row r="1785" spans="1:4">
      <c r="A1785" s="6"/>
      <c r="B1785" s="6"/>
      <c r="C1785" s="139"/>
      <c r="D1785" s="139"/>
    </row>
    <row r="1786" spans="1:4">
      <c r="A1786" s="6"/>
      <c r="B1786" s="6"/>
      <c r="C1786" s="139"/>
      <c r="D1786" s="139"/>
    </row>
    <row r="1787" spans="1:4">
      <c r="A1787" s="6"/>
      <c r="B1787" s="6"/>
      <c r="C1787" s="139"/>
      <c r="D1787" s="139"/>
    </row>
    <row r="1788" spans="1:4">
      <c r="A1788" s="6"/>
      <c r="B1788" s="6"/>
      <c r="C1788" s="139"/>
      <c r="D1788" s="139"/>
    </row>
    <row r="1789" spans="1:4">
      <c r="A1789" s="6"/>
      <c r="B1789" s="6"/>
      <c r="C1789" s="139"/>
      <c r="D1789" s="139"/>
    </row>
    <row r="1790" spans="1:4">
      <c r="A1790" s="6"/>
      <c r="B1790" s="6"/>
      <c r="C1790" s="139"/>
      <c r="D1790" s="139"/>
    </row>
    <row r="1791" spans="1:4">
      <c r="A1791" s="6"/>
      <c r="B1791" s="6"/>
      <c r="C1791" s="139"/>
      <c r="D1791" s="139"/>
    </row>
    <row r="1792" spans="1:4">
      <c r="A1792" s="6"/>
      <c r="B1792" s="6"/>
      <c r="C1792" s="139"/>
      <c r="D1792" s="139"/>
    </row>
    <row r="1793" spans="1:4">
      <c r="A1793" s="6"/>
      <c r="B1793" s="6"/>
      <c r="C1793" s="139"/>
      <c r="D1793" s="139"/>
    </row>
    <row r="1794" spans="1:4">
      <c r="A1794" s="6"/>
      <c r="B1794" s="6"/>
      <c r="C1794" s="139"/>
      <c r="D1794" s="139"/>
    </row>
    <row r="1795" spans="1:4">
      <c r="A1795" s="6"/>
      <c r="B1795" s="6"/>
      <c r="C1795" s="139"/>
      <c r="D1795" s="139"/>
    </row>
    <row r="1796" spans="1:4">
      <c r="A1796" s="6"/>
      <c r="B1796" s="6"/>
      <c r="C1796" s="139"/>
      <c r="D1796" s="139"/>
    </row>
    <row r="1797" spans="1:4">
      <c r="A1797" s="6"/>
      <c r="B1797" s="6"/>
      <c r="C1797" s="139"/>
      <c r="D1797" s="139"/>
    </row>
    <row r="1798" spans="1:4">
      <c r="A1798" s="6"/>
      <c r="B1798" s="6"/>
      <c r="C1798" s="139"/>
      <c r="D1798" s="139"/>
    </row>
    <row r="1799" spans="1:4">
      <c r="A1799" s="6"/>
      <c r="B1799" s="6"/>
      <c r="C1799" s="139"/>
      <c r="D1799" s="139"/>
    </row>
    <row r="1800" spans="1:4">
      <c r="A1800" s="6"/>
      <c r="B1800" s="6"/>
      <c r="C1800" s="139"/>
      <c r="D1800" s="139"/>
    </row>
    <row r="1801" spans="1:4">
      <c r="A1801" s="6"/>
      <c r="B1801" s="6"/>
      <c r="C1801" s="139"/>
      <c r="D1801" s="139"/>
    </row>
    <row r="1802" spans="1:4">
      <c r="A1802" s="6"/>
      <c r="B1802" s="6"/>
      <c r="C1802" s="139"/>
      <c r="D1802" s="139"/>
    </row>
    <row r="1803" spans="1:4">
      <c r="A1803" s="6"/>
      <c r="B1803" s="6"/>
      <c r="C1803" s="139"/>
      <c r="D1803" s="139"/>
    </row>
    <row r="1804" spans="1:4">
      <c r="A1804" s="6"/>
      <c r="B1804" s="6"/>
      <c r="C1804" s="139"/>
      <c r="D1804" s="139"/>
    </row>
    <row r="1805" spans="1:4">
      <c r="A1805" s="6"/>
      <c r="B1805" s="6"/>
      <c r="C1805" s="139"/>
      <c r="D1805" s="139"/>
    </row>
    <row r="1806" spans="1:4">
      <c r="A1806" s="6"/>
      <c r="B1806" s="6"/>
      <c r="C1806" s="139"/>
      <c r="D1806" s="139"/>
    </row>
    <row r="1807" spans="1:4">
      <c r="A1807" s="6"/>
      <c r="B1807" s="6"/>
      <c r="C1807" s="139"/>
      <c r="D1807" s="139"/>
    </row>
    <row r="1808" spans="1:4">
      <c r="A1808" s="6"/>
      <c r="B1808" s="6"/>
      <c r="C1808" s="139"/>
      <c r="D1808" s="139"/>
    </row>
    <row r="1809" spans="1:4">
      <c r="A1809" s="6"/>
      <c r="B1809" s="6"/>
      <c r="C1809" s="139"/>
      <c r="D1809" s="139"/>
    </row>
    <row r="1810" spans="1:4">
      <c r="A1810" s="6"/>
      <c r="B1810" s="6"/>
      <c r="C1810" s="139"/>
      <c r="D1810" s="139"/>
    </row>
    <row r="1811" spans="1:4">
      <c r="A1811" s="6"/>
      <c r="B1811" s="6"/>
      <c r="C1811" s="139"/>
      <c r="D1811" s="139"/>
    </row>
    <row r="1812" spans="1:4">
      <c r="A1812" s="6"/>
      <c r="B1812" s="6"/>
      <c r="C1812" s="139"/>
      <c r="D1812" s="139"/>
    </row>
    <row r="1813" spans="1:4">
      <c r="A1813" s="6"/>
      <c r="B1813" s="6"/>
      <c r="C1813" s="139"/>
      <c r="D1813" s="139"/>
    </row>
    <row r="1814" spans="1:4">
      <c r="A1814" s="6"/>
      <c r="B1814" s="6"/>
      <c r="C1814" s="139"/>
      <c r="D1814" s="139"/>
    </row>
    <row r="1815" spans="1:4">
      <c r="A1815" s="6"/>
      <c r="B1815" s="6"/>
      <c r="C1815" s="139"/>
      <c r="D1815" s="139"/>
    </row>
    <row r="1816" spans="1:4">
      <c r="A1816" s="6"/>
      <c r="B1816" s="6"/>
      <c r="C1816" s="139"/>
      <c r="D1816" s="139"/>
    </row>
    <row r="1817" spans="1:4">
      <c r="A1817" s="6"/>
      <c r="B1817" s="6"/>
      <c r="C1817" s="139"/>
      <c r="D1817" s="139"/>
    </row>
    <row r="1818" spans="1:4">
      <c r="A1818" s="6"/>
      <c r="B1818" s="6"/>
      <c r="C1818" s="139"/>
      <c r="D1818" s="139"/>
    </row>
    <row r="1819" spans="1:4">
      <c r="A1819" s="6"/>
      <c r="B1819" s="6"/>
      <c r="C1819" s="139"/>
      <c r="D1819" s="139"/>
    </row>
    <row r="1820" spans="1:4">
      <c r="A1820" s="6"/>
      <c r="B1820" s="6"/>
      <c r="C1820" s="139"/>
      <c r="D1820" s="139"/>
    </row>
    <row r="1821" spans="1:4">
      <c r="A1821" s="6"/>
      <c r="B1821" s="6"/>
      <c r="C1821" s="139"/>
      <c r="D1821" s="139"/>
    </row>
    <row r="1822" spans="1:4">
      <c r="A1822" s="6"/>
      <c r="B1822" s="6"/>
      <c r="C1822" s="139"/>
      <c r="D1822" s="139"/>
    </row>
    <row r="1823" spans="1:4">
      <c r="A1823" s="6"/>
      <c r="B1823" s="6"/>
      <c r="C1823" s="139"/>
      <c r="D1823" s="139"/>
    </row>
    <row r="1824" spans="1:4">
      <c r="A1824" s="6"/>
      <c r="B1824" s="6"/>
      <c r="C1824" s="139"/>
      <c r="D1824" s="139"/>
    </row>
    <row r="1825" spans="1:4">
      <c r="A1825" s="6"/>
      <c r="B1825" s="6"/>
      <c r="C1825" s="139"/>
      <c r="D1825" s="139"/>
    </row>
    <row r="1826" spans="1:4">
      <c r="A1826" s="6"/>
      <c r="B1826" s="6"/>
      <c r="C1826" s="139"/>
      <c r="D1826" s="139"/>
    </row>
    <row r="1827" spans="1:4">
      <c r="A1827" s="6"/>
      <c r="B1827" s="6"/>
      <c r="C1827" s="139"/>
      <c r="D1827" s="139"/>
    </row>
    <row r="1828" spans="1:4">
      <c r="A1828" s="6"/>
      <c r="B1828" s="6"/>
      <c r="C1828" s="139"/>
      <c r="D1828" s="139"/>
    </row>
    <row r="1829" spans="1:4">
      <c r="A1829" s="6"/>
      <c r="B1829" s="6"/>
      <c r="C1829" s="139"/>
      <c r="D1829" s="139"/>
    </row>
    <row r="1830" spans="1:4">
      <c r="A1830" s="6"/>
      <c r="B1830" s="6"/>
      <c r="C1830" s="139"/>
      <c r="D1830" s="139"/>
    </row>
    <row r="1831" spans="1:4">
      <c r="A1831" s="6"/>
      <c r="B1831" s="6"/>
      <c r="C1831" s="139"/>
      <c r="D1831" s="139"/>
    </row>
    <row r="1832" spans="1:4">
      <c r="A1832" s="6"/>
      <c r="B1832" s="6"/>
      <c r="C1832" s="139"/>
      <c r="D1832" s="139"/>
    </row>
    <row r="1833" spans="1:4">
      <c r="A1833" s="6"/>
      <c r="B1833" s="6"/>
      <c r="C1833" s="139"/>
      <c r="D1833" s="139"/>
    </row>
    <row r="1834" spans="1:4">
      <c r="A1834" s="6"/>
      <c r="B1834" s="6"/>
      <c r="C1834" s="139"/>
      <c r="D1834" s="139"/>
    </row>
    <row r="1835" spans="1:4">
      <c r="A1835" s="6"/>
      <c r="B1835" s="6"/>
      <c r="C1835" s="139"/>
      <c r="D1835" s="139"/>
    </row>
    <row r="1836" spans="1:4">
      <c r="A1836" s="6"/>
      <c r="B1836" s="6"/>
      <c r="C1836" s="139"/>
      <c r="D1836" s="139"/>
    </row>
    <row r="1837" spans="1:4">
      <c r="A1837" s="6"/>
      <c r="B1837" s="6"/>
      <c r="C1837" s="139"/>
      <c r="D1837" s="139"/>
    </row>
    <row r="1838" spans="1:4">
      <c r="A1838" s="6"/>
      <c r="B1838" s="6"/>
      <c r="C1838" s="139"/>
      <c r="D1838" s="139"/>
    </row>
    <row r="1839" spans="1:4">
      <c r="A1839" s="6"/>
      <c r="B1839" s="6"/>
      <c r="C1839" s="139"/>
      <c r="D1839" s="139"/>
    </row>
    <row r="1840" spans="1:4">
      <c r="A1840" s="6"/>
      <c r="B1840" s="6"/>
      <c r="C1840" s="139"/>
      <c r="D1840" s="139"/>
    </row>
    <row r="1841" spans="1:4">
      <c r="A1841" s="6"/>
      <c r="B1841" s="6"/>
      <c r="C1841" s="139"/>
      <c r="D1841" s="139"/>
    </row>
    <row r="1842" spans="1:4">
      <c r="A1842" s="6"/>
      <c r="B1842" s="6"/>
      <c r="C1842" s="139"/>
      <c r="D1842" s="139"/>
    </row>
    <row r="1843" spans="1:4">
      <c r="A1843" s="6"/>
      <c r="B1843" s="6"/>
      <c r="C1843" s="139"/>
      <c r="D1843" s="139"/>
    </row>
    <row r="1844" spans="1:4">
      <c r="A1844" s="6"/>
      <c r="B1844" s="6"/>
      <c r="C1844" s="139"/>
      <c r="D1844" s="139"/>
    </row>
    <row r="1845" spans="1:4">
      <c r="A1845" s="6"/>
      <c r="B1845" s="6"/>
      <c r="C1845" s="139"/>
      <c r="D1845" s="139"/>
    </row>
    <row r="1846" spans="1:4">
      <c r="A1846" s="6"/>
      <c r="B1846" s="6"/>
      <c r="C1846" s="139"/>
      <c r="D1846" s="139"/>
    </row>
    <row r="1847" spans="1:4">
      <c r="A1847" s="6"/>
      <c r="B1847" s="6"/>
      <c r="C1847" s="139"/>
      <c r="D1847" s="139"/>
    </row>
    <row r="1848" spans="1:4">
      <c r="A1848" s="6"/>
      <c r="B1848" s="6"/>
      <c r="C1848" s="139"/>
      <c r="D1848" s="139"/>
    </row>
    <row r="1849" spans="1:4">
      <c r="A1849" s="6"/>
      <c r="B1849" s="6"/>
      <c r="C1849" s="139"/>
      <c r="D1849" s="139"/>
    </row>
    <row r="1850" spans="1:4">
      <c r="A1850" s="6"/>
      <c r="B1850" s="6"/>
      <c r="C1850" s="139"/>
      <c r="D1850" s="139"/>
    </row>
    <row r="1851" spans="1:4">
      <c r="A1851" s="6"/>
      <c r="B1851" s="6"/>
      <c r="C1851" s="139"/>
      <c r="D1851" s="139"/>
    </row>
    <row r="1852" spans="1:4">
      <c r="A1852" s="6"/>
      <c r="B1852" s="6"/>
      <c r="C1852" s="139"/>
      <c r="D1852" s="139"/>
    </row>
    <row r="1853" spans="1:4">
      <c r="A1853" s="6"/>
      <c r="B1853" s="6"/>
      <c r="C1853" s="139"/>
      <c r="D1853" s="139"/>
    </row>
    <row r="1854" spans="1:4">
      <c r="A1854" s="6"/>
      <c r="B1854" s="6"/>
      <c r="C1854" s="139"/>
      <c r="D1854" s="139"/>
    </row>
    <row r="1855" spans="1:4">
      <c r="A1855" s="6"/>
      <c r="B1855" s="6"/>
      <c r="C1855" s="139"/>
      <c r="D1855" s="139"/>
    </row>
    <row r="1856" spans="1:4">
      <c r="A1856" s="6"/>
      <c r="B1856" s="6"/>
      <c r="C1856" s="139"/>
      <c r="D1856" s="139"/>
    </row>
    <row r="1857" spans="1:4">
      <c r="A1857" s="6"/>
      <c r="B1857" s="6"/>
      <c r="C1857" s="139"/>
      <c r="D1857" s="139"/>
    </row>
    <row r="1858" spans="1:4">
      <c r="A1858" s="6"/>
      <c r="B1858" s="6"/>
      <c r="C1858" s="139"/>
      <c r="D1858" s="139"/>
    </row>
    <row r="1859" spans="1:4">
      <c r="A1859" s="6"/>
      <c r="B1859" s="6"/>
      <c r="C1859" s="139"/>
      <c r="D1859" s="139"/>
    </row>
    <row r="1860" spans="1:4">
      <c r="A1860" s="6"/>
      <c r="B1860" s="6"/>
      <c r="C1860" s="139"/>
      <c r="D1860" s="139"/>
    </row>
    <row r="1861" spans="1:4">
      <c r="A1861" s="6"/>
      <c r="B1861" s="6"/>
      <c r="C1861" s="139"/>
      <c r="D1861" s="139"/>
    </row>
    <row r="1862" spans="1:4">
      <c r="A1862" s="6"/>
      <c r="B1862" s="6"/>
      <c r="C1862" s="139"/>
      <c r="D1862" s="139"/>
    </row>
    <row r="1863" spans="1:4">
      <c r="A1863" s="6"/>
      <c r="B1863" s="6"/>
      <c r="C1863" s="139"/>
      <c r="D1863" s="139"/>
    </row>
    <row r="1864" spans="1:4">
      <c r="A1864" s="6"/>
      <c r="B1864" s="6"/>
      <c r="C1864" s="139"/>
      <c r="D1864" s="139"/>
    </row>
    <row r="1865" spans="1:4">
      <c r="A1865" s="6"/>
      <c r="B1865" s="6"/>
      <c r="C1865" s="139"/>
      <c r="D1865" s="139"/>
    </row>
    <row r="1866" spans="1:4">
      <c r="A1866" s="6"/>
      <c r="B1866" s="6"/>
      <c r="C1866" s="139"/>
      <c r="D1866" s="139"/>
    </row>
    <row r="1867" spans="1:4">
      <c r="A1867" s="6"/>
      <c r="B1867" s="6"/>
      <c r="C1867" s="139"/>
      <c r="D1867" s="139"/>
    </row>
    <row r="1868" spans="1:4">
      <c r="A1868" s="6"/>
      <c r="B1868" s="6"/>
      <c r="C1868" s="139"/>
      <c r="D1868" s="139"/>
    </row>
    <row r="1869" spans="1:4">
      <c r="A1869" s="6"/>
      <c r="B1869" s="6"/>
      <c r="C1869" s="139"/>
      <c r="D1869" s="139"/>
    </row>
    <row r="1870" spans="1:4">
      <c r="A1870" s="6"/>
      <c r="B1870" s="6"/>
      <c r="C1870" s="139"/>
      <c r="D1870" s="139"/>
    </row>
    <row r="1871" spans="1:4">
      <c r="A1871" s="6"/>
      <c r="B1871" s="6"/>
      <c r="C1871" s="139"/>
      <c r="D1871" s="139"/>
    </row>
    <row r="1872" spans="1:4">
      <c r="A1872" s="6"/>
      <c r="B1872" s="6"/>
      <c r="C1872" s="139"/>
      <c r="D1872" s="139"/>
    </row>
    <row r="1873" spans="1:4">
      <c r="A1873" s="6"/>
      <c r="B1873" s="6"/>
      <c r="C1873" s="139"/>
      <c r="D1873" s="139"/>
    </row>
    <row r="1874" spans="1:4">
      <c r="A1874" s="6"/>
      <c r="B1874" s="6"/>
      <c r="C1874" s="139"/>
      <c r="D1874" s="139"/>
    </row>
    <row r="1875" spans="1:4">
      <c r="A1875" s="6"/>
      <c r="B1875" s="6"/>
      <c r="C1875" s="139"/>
      <c r="D1875" s="139"/>
    </row>
    <row r="1876" spans="1:4">
      <c r="A1876" s="6"/>
      <c r="B1876" s="6"/>
      <c r="C1876" s="139"/>
      <c r="D1876" s="139"/>
    </row>
    <row r="1877" spans="1:4">
      <c r="A1877" s="6"/>
      <c r="B1877" s="6"/>
      <c r="C1877" s="139"/>
      <c r="D1877" s="139"/>
    </row>
    <row r="1878" spans="1:4">
      <c r="A1878" s="6"/>
      <c r="B1878" s="6"/>
      <c r="C1878" s="139"/>
      <c r="D1878" s="139"/>
    </row>
    <row r="1879" spans="1:4">
      <c r="A1879" s="6"/>
      <c r="B1879" s="6"/>
      <c r="C1879" s="139"/>
      <c r="D1879" s="139"/>
    </row>
    <row r="1880" spans="1:4">
      <c r="A1880" s="6"/>
      <c r="B1880" s="6"/>
      <c r="C1880" s="139"/>
      <c r="D1880" s="139"/>
    </row>
    <row r="1881" spans="1:4">
      <c r="A1881" s="6"/>
      <c r="B1881" s="6"/>
      <c r="C1881" s="139"/>
      <c r="D1881" s="139"/>
    </row>
    <row r="1882" spans="1:4">
      <c r="A1882" s="6"/>
      <c r="B1882" s="6"/>
      <c r="C1882" s="139"/>
      <c r="D1882" s="139"/>
    </row>
    <row r="1883" spans="1:4">
      <c r="A1883" s="6"/>
      <c r="B1883" s="6"/>
      <c r="C1883" s="139"/>
      <c r="D1883" s="139"/>
    </row>
    <row r="1884" spans="1:4">
      <c r="A1884" s="6"/>
      <c r="B1884" s="6"/>
      <c r="C1884" s="139"/>
      <c r="D1884" s="139"/>
    </row>
    <row r="1885" spans="1:4">
      <c r="A1885" s="6"/>
      <c r="B1885" s="6"/>
      <c r="C1885" s="139"/>
      <c r="D1885" s="139"/>
    </row>
    <row r="1886" spans="1:4">
      <c r="A1886" s="6"/>
      <c r="B1886" s="6"/>
      <c r="C1886" s="139"/>
      <c r="D1886" s="139"/>
    </row>
    <row r="1887" spans="1:4">
      <c r="A1887" s="6"/>
      <c r="B1887" s="6"/>
      <c r="C1887" s="139"/>
      <c r="D1887" s="139"/>
    </row>
    <row r="1888" spans="1:4">
      <c r="A1888" s="6"/>
      <c r="B1888" s="6"/>
      <c r="C1888" s="139"/>
      <c r="D1888" s="139"/>
    </row>
    <row r="1889" spans="1:4">
      <c r="A1889" s="6"/>
      <c r="B1889" s="6"/>
      <c r="C1889" s="139"/>
      <c r="D1889" s="139"/>
    </row>
    <row r="1890" spans="1:4">
      <c r="A1890" s="6"/>
      <c r="B1890" s="6"/>
      <c r="C1890" s="139"/>
      <c r="D1890" s="139"/>
    </row>
    <row r="1891" spans="1:4">
      <c r="A1891" s="6"/>
      <c r="B1891" s="6"/>
      <c r="C1891" s="139"/>
      <c r="D1891" s="139"/>
    </row>
    <row r="1892" spans="1:4">
      <c r="A1892" s="6"/>
      <c r="B1892" s="6"/>
      <c r="C1892" s="139"/>
      <c r="D1892" s="139"/>
    </row>
    <row r="1893" spans="1:4">
      <c r="A1893" s="6"/>
      <c r="B1893" s="6"/>
      <c r="C1893" s="139"/>
      <c r="D1893" s="139"/>
    </row>
    <row r="1894" spans="1:4">
      <c r="A1894" s="6"/>
      <c r="B1894" s="6"/>
      <c r="C1894" s="139"/>
      <c r="D1894" s="139"/>
    </row>
    <row r="1895" spans="1:4">
      <c r="A1895" s="6"/>
      <c r="B1895" s="6"/>
      <c r="C1895" s="139"/>
      <c r="D1895" s="139"/>
    </row>
    <row r="1896" spans="1:4">
      <c r="A1896" s="6"/>
      <c r="B1896" s="6"/>
      <c r="C1896" s="139"/>
      <c r="D1896" s="139"/>
    </row>
    <row r="1897" spans="1:4">
      <c r="A1897" s="6"/>
      <c r="B1897" s="6"/>
      <c r="C1897" s="139"/>
      <c r="D1897" s="139"/>
    </row>
    <row r="1898" spans="1:4">
      <c r="A1898" s="6"/>
      <c r="B1898" s="6"/>
      <c r="C1898" s="139"/>
      <c r="D1898" s="139"/>
    </row>
    <row r="1899" spans="1:4">
      <c r="A1899" s="6"/>
      <c r="B1899" s="6"/>
      <c r="C1899" s="139"/>
      <c r="D1899" s="139"/>
    </row>
    <row r="1900" spans="1:4">
      <c r="A1900" s="6"/>
      <c r="B1900" s="6"/>
      <c r="C1900" s="139"/>
      <c r="D1900" s="139"/>
    </row>
    <row r="1901" spans="1:4">
      <c r="A1901" s="6"/>
      <c r="B1901" s="6"/>
      <c r="C1901" s="139"/>
      <c r="D1901" s="139"/>
    </row>
    <row r="1902" spans="1:4">
      <c r="A1902" s="6"/>
      <c r="B1902" s="6"/>
      <c r="C1902" s="139"/>
      <c r="D1902" s="139"/>
    </row>
    <row r="1903" spans="1:4">
      <c r="A1903" s="6"/>
      <c r="B1903" s="6"/>
      <c r="C1903" s="139"/>
      <c r="D1903" s="139"/>
    </row>
    <row r="1904" spans="1:4">
      <c r="A1904" s="6"/>
      <c r="B1904" s="6"/>
      <c r="C1904" s="139"/>
      <c r="D1904" s="139"/>
    </row>
    <row r="1905" spans="1:4">
      <c r="A1905" s="6"/>
      <c r="B1905" s="6"/>
      <c r="C1905" s="139"/>
      <c r="D1905" s="139"/>
    </row>
    <row r="1906" spans="1:4">
      <c r="A1906" s="6"/>
      <c r="B1906" s="6"/>
      <c r="C1906" s="139"/>
      <c r="D1906" s="139"/>
    </row>
    <row r="1907" spans="1:4">
      <c r="A1907" s="6"/>
      <c r="B1907" s="6"/>
      <c r="C1907" s="139"/>
      <c r="D1907" s="139"/>
    </row>
    <row r="1908" spans="1:4">
      <c r="A1908" s="6"/>
      <c r="B1908" s="6"/>
      <c r="C1908" s="139"/>
      <c r="D1908" s="139"/>
    </row>
    <row r="1909" spans="1:4">
      <c r="A1909" s="6"/>
      <c r="B1909" s="6"/>
      <c r="C1909" s="139"/>
      <c r="D1909" s="139"/>
    </row>
    <row r="1910" spans="1:4">
      <c r="A1910" s="6"/>
      <c r="B1910" s="6"/>
      <c r="C1910" s="139"/>
      <c r="D1910" s="139"/>
    </row>
    <row r="1911" spans="1:4">
      <c r="A1911" s="6"/>
      <c r="B1911" s="6"/>
      <c r="C1911" s="139"/>
      <c r="D1911" s="139"/>
    </row>
    <row r="1912" spans="1:4">
      <c r="A1912" s="6"/>
      <c r="B1912" s="6"/>
      <c r="C1912" s="139"/>
      <c r="D1912" s="139"/>
    </row>
    <row r="1913" spans="1:4">
      <c r="A1913" s="6"/>
      <c r="B1913" s="6"/>
      <c r="C1913" s="139"/>
      <c r="D1913" s="139"/>
    </row>
    <row r="1914" spans="1:4">
      <c r="A1914" s="6"/>
      <c r="B1914" s="6"/>
      <c r="C1914" s="139"/>
      <c r="D1914" s="139"/>
    </row>
    <row r="1915" spans="1:4">
      <c r="A1915" s="6"/>
      <c r="B1915" s="6"/>
      <c r="C1915" s="139"/>
      <c r="D1915" s="139"/>
    </row>
    <row r="1916" spans="1:4">
      <c r="A1916" s="6"/>
      <c r="B1916" s="6"/>
      <c r="C1916" s="139"/>
      <c r="D1916" s="139"/>
    </row>
    <row r="1917" spans="1:4">
      <c r="A1917" s="6"/>
      <c r="B1917" s="6"/>
      <c r="C1917" s="139"/>
      <c r="D1917" s="139"/>
    </row>
    <row r="1918" spans="1:4">
      <c r="A1918" s="6"/>
      <c r="B1918" s="6"/>
      <c r="C1918" s="139"/>
      <c r="D1918" s="139"/>
    </row>
    <row r="1919" spans="1:4">
      <c r="A1919" s="6"/>
      <c r="B1919" s="6"/>
      <c r="C1919" s="139"/>
      <c r="D1919" s="139"/>
    </row>
    <row r="1920" spans="1:4">
      <c r="A1920" s="6"/>
      <c r="B1920" s="6"/>
      <c r="C1920" s="139"/>
      <c r="D1920" s="139"/>
    </row>
    <row r="1921" spans="1:4">
      <c r="A1921" s="6"/>
      <c r="B1921" s="6"/>
      <c r="C1921" s="139"/>
      <c r="D1921" s="139"/>
    </row>
    <row r="1922" spans="1:4">
      <c r="A1922" s="6"/>
      <c r="B1922" s="6"/>
      <c r="C1922" s="139"/>
      <c r="D1922" s="139"/>
    </row>
    <row r="1923" spans="1:4">
      <c r="A1923" s="6"/>
      <c r="B1923" s="6"/>
      <c r="C1923" s="139"/>
      <c r="D1923" s="139"/>
    </row>
    <row r="1924" spans="1:4">
      <c r="A1924" s="6"/>
      <c r="B1924" s="6"/>
      <c r="C1924" s="139"/>
      <c r="D1924" s="139"/>
    </row>
    <row r="1925" spans="1:4">
      <c r="A1925" s="6"/>
      <c r="B1925" s="6"/>
      <c r="C1925" s="139"/>
      <c r="D1925" s="139"/>
    </row>
    <row r="1926" spans="1:4">
      <c r="A1926" s="6"/>
      <c r="B1926" s="6"/>
      <c r="C1926" s="139"/>
      <c r="D1926" s="139"/>
    </row>
    <row r="1927" spans="1:4">
      <c r="A1927" s="6"/>
      <c r="B1927" s="6"/>
      <c r="C1927" s="139"/>
      <c r="D1927" s="139"/>
    </row>
    <row r="1928" spans="1:4">
      <c r="A1928" s="6"/>
      <c r="B1928" s="6"/>
      <c r="C1928" s="139"/>
      <c r="D1928" s="139"/>
    </row>
    <row r="1929" spans="1:4">
      <c r="A1929" s="6"/>
      <c r="B1929" s="6"/>
      <c r="C1929" s="139"/>
      <c r="D1929" s="139"/>
    </row>
    <row r="1930" spans="1:4">
      <c r="A1930" s="6"/>
      <c r="B1930" s="6"/>
      <c r="C1930" s="139"/>
      <c r="D1930" s="139"/>
    </row>
    <row r="1931" spans="1:4">
      <c r="A1931" s="6"/>
      <c r="B1931" s="6"/>
      <c r="C1931" s="139"/>
      <c r="D1931" s="139"/>
    </row>
    <row r="1932" spans="1:4">
      <c r="A1932" s="6"/>
      <c r="B1932" s="6"/>
      <c r="C1932" s="139"/>
      <c r="D1932" s="139"/>
    </row>
    <row r="1933" spans="1:4">
      <c r="A1933" s="6"/>
      <c r="B1933" s="6"/>
      <c r="C1933" s="139"/>
      <c r="D1933" s="139"/>
    </row>
    <row r="1934" spans="1:4">
      <c r="A1934" s="6"/>
      <c r="B1934" s="6"/>
      <c r="C1934" s="139"/>
      <c r="D1934" s="139"/>
    </row>
    <row r="1935" spans="1:4">
      <c r="A1935" s="6"/>
      <c r="B1935" s="6"/>
      <c r="C1935" s="139"/>
      <c r="D1935" s="139"/>
    </row>
    <row r="1936" spans="1:4">
      <c r="A1936" s="6"/>
      <c r="B1936" s="6"/>
      <c r="C1936" s="139"/>
      <c r="D1936" s="139"/>
    </row>
    <row r="1937" spans="1:4">
      <c r="A1937" s="6"/>
      <c r="B1937" s="6"/>
      <c r="C1937" s="139"/>
      <c r="D1937" s="139"/>
    </row>
    <row r="1938" spans="1:4">
      <c r="A1938" s="6"/>
      <c r="B1938" s="6"/>
      <c r="C1938" s="139"/>
      <c r="D1938" s="139"/>
    </row>
    <row r="1939" spans="1:4">
      <c r="A1939" s="6"/>
      <c r="B1939" s="6"/>
      <c r="C1939" s="139"/>
      <c r="D1939" s="139"/>
    </row>
    <row r="1940" spans="1:4">
      <c r="A1940" s="6"/>
      <c r="B1940" s="6"/>
      <c r="C1940" s="139"/>
      <c r="D1940" s="139"/>
    </row>
    <row r="1941" spans="1:4">
      <c r="A1941" s="6"/>
      <c r="B1941" s="6"/>
      <c r="C1941" s="139"/>
      <c r="D1941" s="139"/>
    </row>
    <row r="1942" spans="1:4">
      <c r="A1942" s="6"/>
      <c r="B1942" s="6"/>
      <c r="C1942" s="139"/>
      <c r="D1942" s="139"/>
    </row>
    <row r="1943" spans="1:4">
      <c r="A1943" s="6"/>
      <c r="B1943" s="6"/>
      <c r="C1943" s="139"/>
      <c r="D1943" s="139"/>
    </row>
    <row r="1944" spans="1:4">
      <c r="A1944" s="6"/>
      <c r="B1944" s="6"/>
      <c r="C1944" s="139"/>
      <c r="D1944" s="139"/>
    </row>
    <row r="1945" spans="1:4">
      <c r="A1945" s="6"/>
      <c r="B1945" s="6"/>
      <c r="C1945" s="139"/>
      <c r="D1945" s="139"/>
    </row>
    <row r="1946" spans="1:4">
      <c r="A1946" s="6"/>
      <c r="B1946" s="6"/>
      <c r="C1946" s="139"/>
      <c r="D1946" s="139"/>
    </row>
    <row r="1947" spans="1:4">
      <c r="A1947" s="6"/>
      <c r="B1947" s="6"/>
      <c r="C1947" s="139"/>
      <c r="D1947" s="139"/>
    </row>
    <row r="1948" spans="1:4">
      <c r="A1948" s="6"/>
      <c r="B1948" s="6"/>
      <c r="C1948" s="139"/>
      <c r="D1948" s="139"/>
    </row>
    <row r="1949" spans="1:4">
      <c r="A1949" s="6"/>
      <c r="B1949" s="6"/>
      <c r="C1949" s="139"/>
      <c r="D1949" s="139"/>
    </row>
    <row r="1950" spans="1:4">
      <c r="A1950" s="6"/>
      <c r="B1950" s="6"/>
      <c r="C1950" s="139"/>
      <c r="D1950" s="139"/>
    </row>
    <row r="1951" spans="1:4">
      <c r="A1951" s="6"/>
      <c r="B1951" s="6"/>
      <c r="C1951" s="139"/>
      <c r="D1951" s="139"/>
    </row>
    <row r="1952" spans="1:4">
      <c r="A1952" s="6"/>
      <c r="B1952" s="6"/>
      <c r="C1952" s="139"/>
      <c r="D1952" s="139"/>
    </row>
    <row r="1953" spans="1:4">
      <c r="A1953" s="6"/>
      <c r="B1953" s="6"/>
      <c r="C1953" s="139"/>
      <c r="D1953" s="139"/>
    </row>
    <row r="1954" spans="1:4">
      <c r="A1954" s="6"/>
      <c r="B1954" s="6"/>
      <c r="C1954" s="139"/>
      <c r="D1954" s="139"/>
    </row>
    <row r="1955" spans="1:4">
      <c r="A1955" s="6"/>
      <c r="B1955" s="6"/>
      <c r="C1955" s="139"/>
      <c r="D1955" s="139"/>
    </row>
    <row r="1956" spans="1:4">
      <c r="A1956" s="6"/>
      <c r="B1956" s="6"/>
      <c r="C1956" s="139"/>
      <c r="D1956" s="139"/>
    </row>
    <row r="1957" spans="1:4">
      <c r="A1957" s="6"/>
      <c r="B1957" s="6"/>
      <c r="C1957" s="139"/>
      <c r="D1957" s="139"/>
    </row>
    <row r="1958" spans="1:4">
      <c r="A1958" s="6"/>
      <c r="B1958" s="6"/>
      <c r="C1958" s="139"/>
      <c r="D1958" s="139"/>
    </row>
    <row r="1959" spans="1:4">
      <c r="A1959" s="6"/>
      <c r="B1959" s="6"/>
      <c r="C1959" s="139"/>
      <c r="D1959" s="139"/>
    </row>
    <row r="1960" spans="1:4">
      <c r="A1960" s="6"/>
      <c r="B1960" s="6"/>
      <c r="C1960" s="139"/>
      <c r="D1960" s="139"/>
    </row>
    <row r="1961" spans="1:4">
      <c r="A1961" s="6"/>
      <c r="B1961" s="6"/>
      <c r="C1961" s="139"/>
      <c r="D1961" s="139"/>
    </row>
    <row r="1962" spans="1:4">
      <c r="A1962" s="6"/>
      <c r="B1962" s="6"/>
      <c r="C1962" s="139"/>
      <c r="D1962" s="139"/>
    </row>
    <row r="1963" spans="1:4">
      <c r="A1963" s="6"/>
      <c r="B1963" s="6"/>
      <c r="C1963" s="139"/>
      <c r="D1963" s="139"/>
    </row>
    <row r="1964" spans="1:4">
      <c r="A1964" s="6"/>
      <c r="B1964" s="6"/>
      <c r="C1964" s="139"/>
      <c r="D1964" s="139"/>
    </row>
    <row r="1965" spans="1:4">
      <c r="A1965" s="6"/>
      <c r="B1965" s="6"/>
      <c r="C1965" s="139"/>
      <c r="D1965" s="139"/>
    </row>
    <row r="1966" spans="1:4">
      <c r="A1966" s="6"/>
      <c r="B1966" s="6"/>
      <c r="C1966" s="139"/>
      <c r="D1966" s="139"/>
    </row>
    <row r="1967" spans="1:4">
      <c r="A1967" s="6"/>
      <c r="B1967" s="6"/>
      <c r="C1967" s="139"/>
      <c r="D1967" s="139"/>
    </row>
    <row r="1968" spans="1:4">
      <c r="A1968" s="6"/>
      <c r="B1968" s="6"/>
      <c r="C1968" s="139"/>
      <c r="D1968" s="139"/>
    </row>
    <row r="1969" spans="1:4">
      <c r="A1969" s="6"/>
      <c r="B1969" s="6"/>
      <c r="C1969" s="139"/>
      <c r="D1969" s="139"/>
    </row>
    <row r="1970" spans="1:4">
      <c r="A1970" s="6"/>
      <c r="B1970" s="6"/>
      <c r="C1970" s="139"/>
      <c r="D1970" s="139"/>
    </row>
    <row r="1971" spans="1:4">
      <c r="A1971" s="6"/>
      <c r="B1971" s="6"/>
      <c r="C1971" s="139"/>
      <c r="D1971" s="139"/>
    </row>
    <row r="1972" spans="1:4">
      <c r="A1972" s="6"/>
      <c r="B1972" s="6"/>
      <c r="C1972" s="139"/>
      <c r="D1972" s="139"/>
    </row>
    <row r="1973" spans="1:4">
      <c r="A1973" s="6"/>
      <c r="B1973" s="6"/>
      <c r="C1973" s="139"/>
      <c r="D1973" s="139"/>
    </row>
    <row r="1974" spans="1:4">
      <c r="A1974" s="6"/>
      <c r="B1974" s="6"/>
      <c r="C1974" s="139"/>
      <c r="D1974" s="139"/>
    </row>
    <row r="1975" spans="1:4">
      <c r="A1975" s="6"/>
      <c r="B1975" s="6"/>
      <c r="C1975" s="139"/>
      <c r="D1975" s="139"/>
    </row>
    <row r="1976" spans="1:4">
      <c r="A1976" s="6"/>
      <c r="B1976" s="6"/>
      <c r="C1976" s="139"/>
      <c r="D1976" s="139"/>
    </row>
    <row r="1977" spans="1:4">
      <c r="A1977" s="6"/>
      <c r="B1977" s="6"/>
      <c r="C1977" s="139"/>
      <c r="D1977" s="139"/>
    </row>
    <row r="1978" spans="1:4">
      <c r="A1978" s="6"/>
      <c r="B1978" s="6"/>
      <c r="C1978" s="139"/>
      <c r="D1978" s="139"/>
    </row>
    <row r="1979" spans="1:4">
      <c r="A1979" s="6"/>
      <c r="B1979" s="6"/>
      <c r="C1979" s="139"/>
      <c r="D1979" s="139"/>
    </row>
    <row r="1980" spans="1:4">
      <c r="A1980" s="6"/>
      <c r="B1980" s="6"/>
      <c r="C1980" s="139"/>
      <c r="D1980" s="139"/>
    </row>
    <row r="1981" spans="1:4">
      <c r="A1981" s="6"/>
      <c r="B1981" s="6"/>
      <c r="C1981" s="139"/>
      <c r="D1981" s="139"/>
    </row>
    <row r="1982" spans="1:4">
      <c r="A1982" s="6"/>
      <c r="B1982" s="6"/>
      <c r="C1982" s="139"/>
      <c r="D1982" s="139"/>
    </row>
    <row r="1983" spans="1:4">
      <c r="A1983" s="6"/>
      <c r="B1983" s="6"/>
      <c r="C1983" s="139"/>
      <c r="D1983" s="139"/>
    </row>
    <row r="1984" spans="1:4">
      <c r="A1984" s="6"/>
      <c r="B1984" s="6"/>
      <c r="C1984" s="139"/>
      <c r="D1984" s="139"/>
    </row>
    <row r="1985" spans="1:4">
      <c r="A1985" s="6"/>
      <c r="B1985" s="6"/>
      <c r="C1985" s="139"/>
      <c r="D1985" s="139"/>
    </row>
    <row r="1986" spans="1:4">
      <c r="A1986" s="6"/>
      <c r="B1986" s="6"/>
      <c r="C1986" s="139"/>
      <c r="D1986" s="139"/>
    </row>
    <row r="1987" spans="1:4">
      <c r="A1987" s="6"/>
      <c r="B1987" s="6"/>
      <c r="C1987" s="139"/>
      <c r="D1987" s="139"/>
    </row>
    <row r="1988" spans="1:4">
      <c r="A1988" s="6"/>
      <c r="B1988" s="6"/>
      <c r="C1988" s="139"/>
      <c r="D1988" s="139"/>
    </row>
    <row r="1989" spans="1:4">
      <c r="A1989" s="6"/>
      <c r="B1989" s="6"/>
      <c r="C1989" s="139"/>
      <c r="D1989" s="139"/>
    </row>
    <row r="1990" spans="1:4">
      <c r="A1990" s="6"/>
      <c r="B1990" s="6"/>
      <c r="C1990" s="139"/>
      <c r="D1990" s="139"/>
    </row>
    <row r="1991" spans="1:4">
      <c r="A1991" s="6"/>
      <c r="B1991" s="6"/>
      <c r="C1991" s="139"/>
      <c r="D1991" s="139"/>
    </row>
    <row r="1992" spans="1:4">
      <c r="A1992" s="6"/>
      <c r="B1992" s="6"/>
      <c r="C1992" s="139"/>
      <c r="D1992" s="139"/>
    </row>
    <row r="1993" spans="1:4">
      <c r="A1993" s="6"/>
      <c r="B1993" s="6"/>
      <c r="C1993" s="139"/>
      <c r="D1993" s="139"/>
    </row>
    <row r="1994" spans="1:4">
      <c r="A1994" s="6"/>
      <c r="B1994" s="6"/>
      <c r="C1994" s="139"/>
      <c r="D1994" s="139"/>
    </row>
    <row r="1995" spans="1:4">
      <c r="A1995" s="6"/>
      <c r="B1995" s="6"/>
      <c r="C1995" s="139"/>
      <c r="D1995" s="139"/>
    </row>
    <row r="1996" spans="1:4">
      <c r="A1996" s="6"/>
      <c r="B1996" s="6"/>
      <c r="C1996" s="139"/>
      <c r="D1996" s="139"/>
    </row>
    <row r="1997" spans="1:4">
      <c r="A1997" s="6"/>
      <c r="B1997" s="6"/>
      <c r="C1997" s="139"/>
      <c r="D1997" s="139"/>
    </row>
    <row r="1998" spans="1:4">
      <c r="A1998" s="6"/>
      <c r="B1998" s="6"/>
      <c r="C1998" s="139"/>
      <c r="D1998" s="139"/>
    </row>
    <row r="1999" spans="1:4">
      <c r="A1999" s="6"/>
      <c r="B1999" s="6"/>
      <c r="C1999" s="139"/>
      <c r="D1999" s="139"/>
    </row>
    <row r="2000" spans="1:4">
      <c r="A2000" s="6"/>
      <c r="B2000" s="6"/>
      <c r="C2000" s="139"/>
      <c r="D2000" s="139"/>
    </row>
    <row r="2001" spans="1:4">
      <c r="A2001" s="6"/>
      <c r="B2001" s="6"/>
      <c r="C2001" s="139"/>
      <c r="D2001" s="139"/>
    </row>
    <row r="2002" spans="1:4">
      <c r="A2002" s="6"/>
      <c r="B2002" s="6"/>
      <c r="C2002" s="139"/>
      <c r="D2002" s="139"/>
    </row>
    <row r="2003" spans="1:4">
      <c r="A2003" s="6"/>
      <c r="B2003" s="6"/>
      <c r="C2003" s="139"/>
      <c r="D2003" s="139"/>
    </row>
    <row r="2004" spans="1:4">
      <c r="A2004" s="6"/>
      <c r="B2004" s="6"/>
      <c r="C2004" s="139"/>
      <c r="D2004" s="139"/>
    </row>
    <row r="2005" spans="1:4">
      <c r="A2005" s="6"/>
      <c r="B2005" s="6"/>
      <c r="C2005" s="139"/>
      <c r="D2005" s="139"/>
    </row>
    <row r="2006" spans="1:4">
      <c r="A2006" s="6"/>
      <c r="B2006" s="6"/>
      <c r="C2006" s="139"/>
      <c r="D2006" s="139"/>
    </row>
    <row r="2007" spans="1:4">
      <c r="A2007" s="6"/>
      <c r="B2007" s="6"/>
      <c r="C2007" s="139"/>
      <c r="D2007" s="139"/>
    </row>
    <row r="2008" spans="1:4">
      <c r="A2008" s="6"/>
      <c r="B2008" s="6"/>
      <c r="C2008" s="139"/>
      <c r="D2008" s="139"/>
    </row>
    <row r="2009" spans="1:4">
      <c r="A2009" s="6"/>
      <c r="B2009" s="6"/>
      <c r="C2009" s="139"/>
      <c r="D2009" s="139"/>
    </row>
    <row r="2010" spans="1:4">
      <c r="A2010" s="6"/>
      <c r="B2010" s="6"/>
      <c r="C2010" s="139"/>
      <c r="D2010" s="139"/>
    </row>
    <row r="2011" spans="1:4">
      <c r="A2011" s="6"/>
      <c r="B2011" s="6"/>
      <c r="C2011" s="139"/>
      <c r="D2011" s="139"/>
    </row>
    <row r="2012" spans="1:4">
      <c r="A2012" s="6"/>
      <c r="B2012" s="6"/>
      <c r="C2012" s="139"/>
      <c r="D2012" s="139"/>
    </row>
    <row r="2013" spans="1:4">
      <c r="A2013" s="6"/>
      <c r="B2013" s="6"/>
      <c r="C2013" s="139"/>
      <c r="D2013" s="139"/>
    </row>
    <row r="2014" spans="1:4">
      <c r="A2014" s="6"/>
      <c r="B2014" s="6"/>
      <c r="C2014" s="139"/>
      <c r="D2014" s="139"/>
    </row>
    <row r="2015" spans="1:4">
      <c r="A2015" s="6"/>
      <c r="B2015" s="6"/>
      <c r="C2015" s="139"/>
      <c r="D2015" s="139"/>
    </row>
    <row r="2016" spans="1:4">
      <c r="A2016" s="6"/>
      <c r="B2016" s="6"/>
      <c r="C2016" s="139"/>
      <c r="D2016" s="139"/>
    </row>
    <row r="2017" spans="1:4">
      <c r="A2017" s="6"/>
      <c r="B2017" s="6"/>
      <c r="C2017" s="139"/>
      <c r="D2017" s="139"/>
    </row>
    <row r="2018" spans="1:4">
      <c r="A2018" s="6"/>
      <c r="B2018" s="6"/>
      <c r="C2018" s="139"/>
      <c r="D2018" s="139"/>
    </row>
    <row r="2019" spans="1:4">
      <c r="A2019" s="6"/>
      <c r="B2019" s="6"/>
      <c r="C2019" s="139"/>
      <c r="D2019" s="139"/>
    </row>
    <row r="2020" spans="1:4">
      <c r="A2020" s="6"/>
      <c r="B2020" s="6"/>
      <c r="C2020" s="139"/>
      <c r="D2020" s="139"/>
    </row>
    <row r="2021" spans="1:4">
      <c r="A2021" s="6"/>
      <c r="B2021" s="6"/>
      <c r="C2021" s="139"/>
      <c r="D2021" s="139"/>
    </row>
    <row r="2022" spans="1:4">
      <c r="A2022" s="6"/>
      <c r="B2022" s="6"/>
      <c r="C2022" s="139"/>
      <c r="D2022" s="139"/>
    </row>
    <row r="2023" spans="1:4">
      <c r="A2023" s="6"/>
      <c r="B2023" s="6"/>
      <c r="C2023" s="139"/>
      <c r="D2023" s="139"/>
    </row>
    <row r="2024" spans="1:4">
      <c r="A2024" s="6"/>
      <c r="B2024" s="6"/>
      <c r="C2024" s="139"/>
      <c r="D2024" s="139"/>
    </row>
    <row r="2025" spans="1:4">
      <c r="A2025" s="6"/>
      <c r="B2025" s="6"/>
      <c r="C2025" s="139"/>
      <c r="D2025" s="139"/>
    </row>
    <row r="2026" spans="1:4">
      <c r="A2026" s="6"/>
      <c r="B2026" s="6"/>
      <c r="C2026" s="139"/>
      <c r="D2026" s="139"/>
    </row>
    <row r="2027" spans="1:4">
      <c r="A2027" s="6"/>
      <c r="B2027" s="6"/>
      <c r="C2027" s="139"/>
      <c r="D2027" s="139"/>
    </row>
    <row r="2028" spans="1:4">
      <c r="A2028" s="6"/>
      <c r="B2028" s="6"/>
      <c r="C2028" s="139"/>
      <c r="D2028" s="139"/>
    </row>
    <row r="2029" spans="1:4">
      <c r="A2029" s="6"/>
      <c r="B2029" s="6"/>
      <c r="C2029" s="139"/>
      <c r="D2029" s="139"/>
    </row>
    <row r="2030" spans="1:4">
      <c r="A2030" s="6"/>
      <c r="B2030" s="6"/>
      <c r="C2030" s="139"/>
      <c r="D2030" s="139"/>
    </row>
    <row r="2031" spans="1:4">
      <c r="A2031" s="6"/>
      <c r="B2031" s="6"/>
      <c r="C2031" s="139"/>
      <c r="D2031" s="139"/>
    </row>
    <row r="2032" spans="1:4">
      <c r="A2032" s="6"/>
      <c r="B2032" s="6"/>
      <c r="C2032" s="139"/>
      <c r="D2032" s="139"/>
    </row>
    <row r="2033" spans="1:4">
      <c r="A2033" s="6"/>
      <c r="B2033" s="6"/>
      <c r="C2033" s="139"/>
      <c r="D2033" s="139"/>
    </row>
    <row r="2034" spans="1:4">
      <c r="A2034" s="6"/>
      <c r="B2034" s="6"/>
      <c r="C2034" s="139"/>
      <c r="D2034" s="139"/>
    </row>
    <row r="2035" spans="1:4">
      <c r="A2035" s="6"/>
      <c r="B2035" s="6"/>
      <c r="C2035" s="139"/>
      <c r="D2035" s="139"/>
    </row>
    <row r="2036" spans="1:4">
      <c r="A2036" s="6"/>
      <c r="B2036" s="6"/>
      <c r="C2036" s="139"/>
      <c r="D2036" s="139"/>
    </row>
    <row r="2037" spans="1:4">
      <c r="A2037" s="6"/>
      <c r="B2037" s="6"/>
      <c r="C2037" s="139"/>
      <c r="D2037" s="139"/>
    </row>
    <row r="2038" spans="1:4">
      <c r="A2038" s="6"/>
      <c r="B2038" s="6"/>
      <c r="C2038" s="139"/>
      <c r="D2038" s="139"/>
    </row>
    <row r="2039" spans="1:4">
      <c r="A2039" s="6"/>
      <c r="B2039" s="6"/>
      <c r="C2039" s="139"/>
      <c r="D2039" s="139"/>
    </row>
    <row r="2040" spans="1:4">
      <c r="A2040" s="6"/>
      <c r="B2040" s="6"/>
      <c r="C2040" s="139"/>
      <c r="D2040" s="139"/>
    </row>
    <row r="2041" spans="1:4">
      <c r="A2041" s="6"/>
      <c r="B2041" s="6"/>
      <c r="C2041" s="139"/>
      <c r="D2041" s="139"/>
    </row>
    <row r="2042" spans="1:4">
      <c r="A2042" s="6"/>
      <c r="B2042" s="6"/>
      <c r="C2042" s="139"/>
      <c r="D2042" s="139"/>
    </row>
    <row r="2043" spans="1:4">
      <c r="A2043" s="6"/>
      <c r="B2043" s="6"/>
      <c r="C2043" s="139"/>
      <c r="D2043" s="139"/>
    </row>
    <row r="2044" spans="1:4">
      <c r="A2044" s="6"/>
      <c r="B2044" s="6"/>
      <c r="C2044" s="139"/>
      <c r="D2044" s="139"/>
    </row>
    <row r="2045" spans="1:4">
      <c r="A2045" s="6"/>
      <c r="B2045" s="6"/>
      <c r="C2045" s="139"/>
      <c r="D2045" s="139"/>
    </row>
    <row r="2046" spans="1:4">
      <c r="A2046" s="6"/>
      <c r="B2046" s="6"/>
      <c r="C2046" s="139"/>
      <c r="D2046" s="139"/>
    </row>
    <row r="2047" spans="1:4">
      <c r="A2047" s="6"/>
      <c r="B2047" s="6"/>
      <c r="C2047" s="139"/>
      <c r="D2047" s="139"/>
    </row>
    <row r="2048" spans="1:4">
      <c r="A2048" s="6"/>
      <c r="B2048" s="6"/>
      <c r="C2048" s="139"/>
      <c r="D2048" s="139"/>
    </row>
    <row r="2049" spans="1:4">
      <c r="A2049" s="6"/>
      <c r="B2049" s="6"/>
      <c r="C2049" s="139"/>
      <c r="D2049" s="139"/>
    </row>
    <row r="2050" spans="1:4">
      <c r="A2050" s="6"/>
      <c r="B2050" s="6"/>
      <c r="C2050" s="139"/>
      <c r="D2050" s="139"/>
    </row>
    <row r="2051" spans="1:4">
      <c r="A2051" s="6"/>
      <c r="B2051" s="6"/>
      <c r="C2051" s="139"/>
      <c r="D2051" s="139"/>
    </row>
    <row r="2052" spans="1:4">
      <c r="A2052" s="6"/>
      <c r="B2052" s="6"/>
      <c r="C2052" s="139"/>
      <c r="D2052" s="139"/>
    </row>
    <row r="2053" spans="1:4">
      <c r="A2053" s="6"/>
      <c r="B2053" s="6"/>
      <c r="C2053" s="139"/>
      <c r="D2053" s="139"/>
    </row>
    <row r="2054" spans="1:4">
      <c r="A2054" s="6"/>
      <c r="B2054" s="6"/>
      <c r="C2054" s="139"/>
      <c r="D2054" s="139"/>
    </row>
    <row r="2055" spans="1:4">
      <c r="A2055" s="6"/>
      <c r="B2055" s="6"/>
      <c r="C2055" s="139"/>
      <c r="D2055" s="139"/>
    </row>
    <row r="2056" spans="1:4">
      <c r="A2056" s="6"/>
      <c r="B2056" s="6"/>
      <c r="C2056" s="139"/>
      <c r="D2056" s="139"/>
    </row>
    <row r="2057" spans="1:4">
      <c r="A2057" s="6"/>
      <c r="B2057" s="6"/>
      <c r="C2057" s="139"/>
      <c r="D2057" s="139"/>
    </row>
    <row r="2058" spans="1:4">
      <c r="A2058" s="6"/>
      <c r="B2058" s="6"/>
      <c r="C2058" s="139"/>
      <c r="D2058" s="139"/>
    </row>
    <row r="2059" spans="1:4">
      <c r="A2059" s="6"/>
      <c r="B2059" s="6"/>
      <c r="C2059" s="139"/>
      <c r="D2059" s="139"/>
    </row>
    <row r="2060" spans="1:4">
      <c r="A2060" s="6"/>
      <c r="B2060" s="6"/>
      <c r="C2060" s="139"/>
      <c r="D2060" s="139"/>
    </row>
    <row r="2061" spans="1:4">
      <c r="A2061" s="6"/>
      <c r="B2061" s="6"/>
      <c r="C2061" s="139"/>
      <c r="D2061" s="139"/>
    </row>
    <row r="2062" spans="1:4">
      <c r="A2062" s="6"/>
      <c r="B2062" s="6"/>
      <c r="C2062" s="139"/>
      <c r="D2062" s="139"/>
    </row>
    <row r="2063" spans="1:4">
      <c r="A2063" s="6"/>
      <c r="B2063" s="6"/>
      <c r="C2063" s="139"/>
      <c r="D2063" s="139"/>
    </row>
    <row r="2064" spans="1:4">
      <c r="A2064" s="6"/>
      <c r="B2064" s="6"/>
      <c r="C2064" s="139"/>
      <c r="D2064" s="139"/>
    </row>
    <row r="2065" spans="1:4">
      <c r="A2065" s="6"/>
      <c r="B2065" s="6"/>
      <c r="C2065" s="139"/>
      <c r="D2065" s="139"/>
    </row>
    <row r="2066" spans="1:4">
      <c r="A2066" s="6"/>
      <c r="B2066" s="6"/>
      <c r="C2066" s="139"/>
      <c r="D2066" s="139"/>
    </row>
    <row r="2067" spans="1:4">
      <c r="A2067" s="6"/>
      <c r="B2067" s="6"/>
      <c r="C2067" s="139"/>
      <c r="D2067" s="139"/>
    </row>
    <row r="2068" spans="1:4">
      <c r="A2068" s="6"/>
      <c r="B2068" s="6"/>
      <c r="C2068" s="139"/>
      <c r="D2068" s="139"/>
    </row>
    <row r="2069" spans="1:4">
      <c r="A2069" s="6"/>
      <c r="B2069" s="6"/>
      <c r="C2069" s="139"/>
      <c r="D2069" s="139"/>
    </row>
    <row r="2070" spans="1:4">
      <c r="A2070" s="6"/>
      <c r="B2070" s="6"/>
      <c r="C2070" s="139"/>
      <c r="D2070" s="139"/>
    </row>
    <row r="2071" spans="1:4">
      <c r="A2071" s="6"/>
      <c r="B2071" s="6"/>
      <c r="C2071" s="139"/>
      <c r="D2071" s="139"/>
    </row>
    <row r="2072" spans="1:4">
      <c r="A2072" s="6"/>
      <c r="B2072" s="6"/>
      <c r="C2072" s="139"/>
      <c r="D2072" s="139"/>
    </row>
    <row r="2073" spans="1:4">
      <c r="A2073" s="6"/>
      <c r="B2073" s="6"/>
      <c r="C2073" s="139"/>
      <c r="D2073" s="139"/>
    </row>
    <row r="2074" spans="1:4">
      <c r="A2074" s="6"/>
      <c r="B2074" s="6"/>
      <c r="C2074" s="139"/>
      <c r="D2074" s="139"/>
    </row>
    <row r="2075" spans="1:4">
      <c r="A2075" s="6"/>
      <c r="B2075" s="6"/>
      <c r="C2075" s="139"/>
      <c r="D2075" s="139"/>
    </row>
    <row r="2076" spans="1:4">
      <c r="A2076" s="6"/>
      <c r="B2076" s="6"/>
      <c r="C2076" s="139"/>
      <c r="D2076" s="139"/>
    </row>
    <row r="2077" spans="1:4">
      <c r="A2077" s="6"/>
      <c r="B2077" s="6"/>
      <c r="C2077" s="139"/>
      <c r="D2077" s="139"/>
    </row>
    <row r="2078" spans="1:4">
      <c r="A2078" s="6"/>
      <c r="B2078" s="6"/>
      <c r="C2078" s="139"/>
      <c r="D2078" s="139"/>
    </row>
    <row r="2079" spans="1:4">
      <c r="A2079" s="6"/>
      <c r="B2079" s="6"/>
      <c r="C2079" s="139"/>
      <c r="D2079" s="139"/>
    </row>
    <row r="2080" spans="1:4">
      <c r="A2080" s="6"/>
      <c r="B2080" s="6"/>
      <c r="C2080" s="139"/>
      <c r="D2080" s="139"/>
    </row>
    <row r="2081" spans="1:4">
      <c r="A2081" s="6"/>
      <c r="B2081" s="6"/>
      <c r="C2081" s="139"/>
      <c r="D2081" s="139"/>
    </row>
    <row r="2082" spans="1:4">
      <c r="A2082" s="6"/>
      <c r="B2082" s="6"/>
      <c r="C2082" s="139"/>
      <c r="D2082" s="139"/>
    </row>
    <row r="2083" spans="1:4">
      <c r="A2083" s="6"/>
      <c r="B2083" s="6"/>
      <c r="C2083" s="139"/>
      <c r="D2083" s="139"/>
    </row>
    <row r="2084" spans="1:4">
      <c r="A2084" s="6"/>
      <c r="B2084" s="6"/>
      <c r="C2084" s="139"/>
      <c r="D2084" s="139"/>
    </row>
    <row r="2085" spans="1:4">
      <c r="A2085" s="6"/>
      <c r="B2085" s="6"/>
      <c r="C2085" s="139"/>
      <c r="D2085" s="139"/>
    </row>
    <row r="2086" spans="1:4">
      <c r="A2086" s="6"/>
      <c r="B2086" s="6"/>
      <c r="C2086" s="139"/>
      <c r="D2086" s="139"/>
    </row>
    <row r="2087" spans="1:4">
      <c r="A2087" s="6"/>
      <c r="B2087" s="6"/>
      <c r="C2087" s="139"/>
      <c r="D2087" s="139"/>
    </row>
    <row r="2088" spans="1:4">
      <c r="A2088" s="6"/>
      <c r="B2088" s="6"/>
      <c r="C2088" s="139"/>
      <c r="D2088" s="139"/>
    </row>
    <row r="2089" spans="1:4">
      <c r="A2089" s="6"/>
      <c r="B2089" s="6"/>
      <c r="C2089" s="139"/>
      <c r="D2089" s="139"/>
    </row>
    <row r="2090" spans="1:4">
      <c r="A2090" s="6"/>
      <c r="B2090" s="6"/>
      <c r="C2090" s="139"/>
      <c r="D2090" s="139"/>
    </row>
    <row r="2091" spans="1:4">
      <c r="A2091" s="6"/>
      <c r="B2091" s="6"/>
      <c r="C2091" s="139"/>
      <c r="D2091" s="139"/>
    </row>
    <row r="2092" spans="1:4">
      <c r="A2092" s="6"/>
      <c r="B2092" s="6"/>
      <c r="C2092" s="139"/>
      <c r="D2092" s="139"/>
    </row>
    <row r="2093" spans="1:4">
      <c r="A2093" s="6"/>
      <c r="B2093" s="6"/>
      <c r="C2093" s="139"/>
      <c r="D2093" s="139"/>
    </row>
    <row r="2094" spans="1:4">
      <c r="A2094" s="6"/>
      <c r="B2094" s="6"/>
      <c r="C2094" s="139"/>
      <c r="D2094" s="139"/>
    </row>
    <row r="2095" spans="1:4">
      <c r="A2095" s="6"/>
      <c r="B2095" s="6"/>
      <c r="C2095" s="139"/>
      <c r="D2095" s="139"/>
    </row>
    <row r="2096" spans="1:4">
      <c r="A2096" s="6"/>
      <c r="B2096" s="6"/>
      <c r="C2096" s="139"/>
      <c r="D2096" s="139"/>
    </row>
    <row r="2097" spans="1:4">
      <c r="A2097" s="6"/>
      <c r="B2097" s="6"/>
      <c r="C2097" s="139"/>
      <c r="D2097" s="139"/>
    </row>
    <row r="2098" spans="1:4">
      <c r="A2098" s="6"/>
      <c r="B2098" s="6"/>
      <c r="C2098" s="139"/>
      <c r="D2098" s="139"/>
    </row>
    <row r="2099" spans="1:4">
      <c r="A2099" s="6"/>
      <c r="B2099" s="6"/>
      <c r="C2099" s="139"/>
      <c r="D2099" s="139"/>
    </row>
    <row r="2100" spans="1:4">
      <c r="A2100" s="6"/>
      <c r="B2100" s="6"/>
      <c r="C2100" s="139"/>
      <c r="D2100" s="139"/>
    </row>
    <row r="2101" spans="1:4">
      <c r="A2101" s="6"/>
      <c r="B2101" s="6"/>
      <c r="C2101" s="139"/>
      <c r="D2101" s="139"/>
    </row>
    <row r="2102" spans="1:4">
      <c r="A2102" s="6"/>
      <c r="B2102" s="6"/>
      <c r="C2102" s="139"/>
      <c r="D2102" s="139"/>
    </row>
    <row r="2103" spans="1:4">
      <c r="A2103" s="6"/>
      <c r="B2103" s="6"/>
      <c r="C2103" s="139"/>
      <c r="D2103" s="139"/>
    </row>
    <row r="2104" spans="1:4">
      <c r="A2104" s="6"/>
      <c r="B2104" s="6"/>
      <c r="C2104" s="139"/>
      <c r="D2104" s="139"/>
    </row>
    <row r="2105" spans="1:4">
      <c r="A2105" s="6"/>
      <c r="B2105" s="6"/>
      <c r="C2105" s="139"/>
      <c r="D2105" s="139"/>
    </row>
    <row r="2106" spans="1:4">
      <c r="A2106" s="6"/>
      <c r="B2106" s="6"/>
      <c r="C2106" s="139"/>
      <c r="D2106" s="139"/>
    </row>
    <row r="2107" spans="1:4">
      <c r="A2107" s="6"/>
      <c r="B2107" s="6"/>
      <c r="C2107" s="139"/>
      <c r="D2107" s="139"/>
    </row>
    <row r="2108" spans="1:4">
      <c r="A2108" s="6"/>
      <c r="B2108" s="6"/>
      <c r="C2108" s="139"/>
      <c r="D2108" s="139"/>
    </row>
    <row r="2109" spans="1:4">
      <c r="A2109" s="6"/>
      <c r="B2109" s="6"/>
      <c r="C2109" s="139"/>
      <c r="D2109" s="139"/>
    </row>
    <row r="2110" spans="1:4">
      <c r="A2110" s="6"/>
      <c r="B2110" s="6"/>
      <c r="C2110" s="139"/>
      <c r="D2110" s="139"/>
    </row>
    <row r="2111" spans="1:4">
      <c r="A2111" s="6"/>
      <c r="B2111" s="6"/>
      <c r="C2111" s="139"/>
      <c r="D2111" s="139"/>
    </row>
    <row r="2112" spans="1:4">
      <c r="A2112" s="6"/>
      <c r="B2112" s="6"/>
      <c r="C2112" s="139"/>
      <c r="D2112" s="139"/>
    </row>
    <row r="2113" spans="1:4">
      <c r="A2113" s="6"/>
      <c r="B2113" s="6"/>
      <c r="C2113" s="139"/>
      <c r="D2113" s="139"/>
    </row>
    <row r="2114" spans="1:4">
      <c r="A2114" s="6"/>
      <c r="B2114" s="6"/>
      <c r="C2114" s="139"/>
      <c r="D2114" s="139"/>
    </row>
    <row r="2115" spans="1:4">
      <c r="A2115" s="6"/>
      <c r="B2115" s="6"/>
      <c r="C2115" s="139"/>
      <c r="D2115" s="139"/>
    </row>
    <row r="2116" spans="1:4">
      <c r="A2116" s="6"/>
      <c r="B2116" s="6"/>
      <c r="C2116" s="139"/>
      <c r="D2116" s="139"/>
    </row>
    <row r="2117" spans="1:4">
      <c r="A2117" s="6"/>
      <c r="B2117" s="6"/>
      <c r="C2117" s="139"/>
      <c r="D2117" s="139"/>
    </row>
    <row r="2118" spans="1:4">
      <c r="A2118" s="6"/>
      <c r="B2118" s="6"/>
      <c r="C2118" s="139"/>
      <c r="D2118" s="139"/>
    </row>
    <row r="2119" spans="1:4">
      <c r="A2119" s="6"/>
      <c r="B2119" s="6"/>
      <c r="C2119" s="139"/>
      <c r="D2119" s="139"/>
    </row>
    <row r="2120" spans="1:4">
      <c r="A2120" s="6"/>
      <c r="B2120" s="6"/>
      <c r="C2120" s="139"/>
      <c r="D2120" s="139"/>
    </row>
    <row r="2121" spans="1:4">
      <c r="A2121" s="6"/>
      <c r="B2121" s="6"/>
      <c r="C2121" s="139"/>
      <c r="D2121" s="139"/>
    </row>
    <row r="2122" spans="1:4">
      <c r="A2122" s="6"/>
      <c r="B2122" s="6"/>
      <c r="C2122" s="139"/>
      <c r="D2122" s="139"/>
    </row>
    <row r="2123" spans="1:4">
      <c r="A2123" s="6"/>
      <c r="B2123" s="6"/>
      <c r="C2123" s="139"/>
      <c r="D2123" s="139"/>
    </row>
    <row r="2124" spans="1:4">
      <c r="A2124" s="6"/>
      <c r="B2124" s="6"/>
      <c r="C2124" s="139"/>
      <c r="D2124" s="139"/>
    </row>
    <row r="2125" spans="1:4">
      <c r="A2125" s="6"/>
      <c r="B2125" s="6"/>
      <c r="C2125" s="139"/>
      <c r="D2125" s="139"/>
    </row>
    <row r="2126" spans="1:4">
      <c r="A2126" s="6"/>
      <c r="B2126" s="6"/>
      <c r="C2126" s="139"/>
      <c r="D2126" s="139"/>
    </row>
    <row r="2127" spans="1:4">
      <c r="A2127" s="6"/>
      <c r="B2127" s="6"/>
      <c r="C2127" s="139"/>
      <c r="D2127" s="139"/>
    </row>
    <row r="2128" spans="1:4">
      <c r="A2128" s="6"/>
      <c r="B2128" s="6"/>
      <c r="C2128" s="139"/>
      <c r="D2128" s="139"/>
    </row>
    <row r="2129" spans="1:4">
      <c r="A2129" s="6"/>
      <c r="B2129" s="6"/>
      <c r="C2129" s="139"/>
      <c r="D2129" s="139"/>
    </row>
    <row r="2130" spans="1:4">
      <c r="A2130" s="6"/>
      <c r="B2130" s="6"/>
      <c r="C2130" s="139"/>
      <c r="D2130" s="139"/>
    </row>
    <row r="2131" spans="1:4">
      <c r="A2131" s="6"/>
      <c r="B2131" s="6"/>
      <c r="C2131" s="139"/>
      <c r="D2131" s="139"/>
    </row>
    <row r="2132" spans="1:4">
      <c r="A2132" s="6"/>
      <c r="B2132" s="6"/>
      <c r="C2132" s="139"/>
      <c r="D2132" s="139"/>
    </row>
    <row r="2133" spans="1:4">
      <c r="A2133" s="6"/>
      <c r="B2133" s="6"/>
      <c r="C2133" s="139"/>
      <c r="D2133" s="139"/>
    </row>
    <row r="2134" spans="1:4">
      <c r="A2134" s="6"/>
      <c r="B2134" s="6"/>
      <c r="C2134" s="139"/>
      <c r="D2134" s="139"/>
    </row>
    <row r="2135" spans="1:4">
      <c r="A2135" s="6"/>
      <c r="B2135" s="6"/>
      <c r="C2135" s="139"/>
      <c r="D2135" s="139"/>
    </row>
    <row r="2136" spans="1:4">
      <c r="A2136" s="6"/>
      <c r="B2136" s="6"/>
      <c r="C2136" s="139"/>
      <c r="D2136" s="139"/>
    </row>
    <row r="2137" spans="1:4">
      <c r="A2137" s="6"/>
      <c r="B2137" s="6"/>
      <c r="C2137" s="139"/>
      <c r="D2137" s="139"/>
    </row>
    <row r="2138" spans="1:4">
      <c r="A2138" s="6"/>
      <c r="B2138" s="6"/>
      <c r="C2138" s="139"/>
      <c r="D2138" s="139"/>
    </row>
    <row r="2139" spans="1:4">
      <c r="A2139" s="6"/>
      <c r="B2139" s="6"/>
      <c r="C2139" s="139"/>
      <c r="D2139" s="139"/>
    </row>
    <row r="2140" spans="1:4">
      <c r="A2140" s="6"/>
      <c r="B2140" s="6"/>
      <c r="C2140" s="139"/>
      <c r="D2140" s="139"/>
    </row>
    <row r="2141" spans="1:4">
      <c r="A2141" s="6"/>
      <c r="B2141" s="6"/>
      <c r="C2141" s="139"/>
      <c r="D2141" s="139"/>
    </row>
    <row r="2142" spans="1:4">
      <c r="A2142" s="6"/>
      <c r="B2142" s="6"/>
      <c r="C2142" s="139"/>
      <c r="D2142" s="139"/>
    </row>
    <row r="2143" spans="1:4">
      <c r="A2143" s="6"/>
      <c r="B2143" s="6"/>
      <c r="C2143" s="139"/>
      <c r="D2143" s="139"/>
    </row>
    <row r="2144" spans="1:4">
      <c r="A2144" s="6"/>
      <c r="B2144" s="6"/>
      <c r="C2144" s="139"/>
      <c r="D2144" s="139"/>
    </row>
    <row r="2145" spans="1:4">
      <c r="A2145" s="6"/>
      <c r="B2145" s="6"/>
      <c r="C2145" s="139"/>
      <c r="D2145" s="139"/>
    </row>
    <row r="2146" spans="1:4">
      <c r="A2146" s="6"/>
      <c r="B2146" s="6"/>
      <c r="C2146" s="139"/>
      <c r="D2146" s="139"/>
    </row>
    <row r="2147" spans="1:4">
      <c r="A2147" s="6"/>
      <c r="B2147" s="6"/>
      <c r="C2147" s="139"/>
      <c r="D2147" s="139"/>
    </row>
    <row r="2148" spans="1:4">
      <c r="A2148" s="6"/>
      <c r="B2148" s="6"/>
      <c r="C2148" s="139"/>
      <c r="D2148" s="139"/>
    </row>
    <row r="2149" spans="1:4">
      <c r="A2149" s="6"/>
      <c r="B2149" s="6"/>
      <c r="C2149" s="139"/>
      <c r="D2149" s="139"/>
    </row>
    <row r="2150" spans="1:4">
      <c r="A2150" s="6"/>
      <c r="B2150" s="6"/>
      <c r="C2150" s="139"/>
      <c r="D2150" s="139"/>
    </row>
    <row r="2151" spans="1:4">
      <c r="A2151" s="6"/>
      <c r="B2151" s="6"/>
      <c r="C2151" s="139"/>
      <c r="D2151" s="139"/>
    </row>
    <row r="2152" spans="1:4">
      <c r="A2152" s="6"/>
      <c r="B2152" s="6"/>
      <c r="C2152" s="139"/>
      <c r="D2152" s="139"/>
    </row>
    <row r="2153" spans="1:4">
      <c r="A2153" s="6"/>
      <c r="B2153" s="6"/>
      <c r="C2153" s="139"/>
      <c r="D2153" s="139"/>
    </row>
    <row r="2154" spans="1:4">
      <c r="A2154" s="6"/>
      <c r="B2154" s="6"/>
      <c r="C2154" s="139"/>
      <c r="D2154" s="139"/>
    </row>
    <row r="2155" spans="1:4">
      <c r="A2155" s="6"/>
      <c r="B2155" s="6"/>
      <c r="C2155" s="139"/>
      <c r="D2155" s="139"/>
    </row>
    <row r="2156" spans="1:4">
      <c r="A2156" s="6"/>
      <c r="B2156" s="6"/>
      <c r="C2156" s="139"/>
      <c r="D2156" s="139"/>
    </row>
    <row r="2157" spans="1:4">
      <c r="A2157" s="6"/>
      <c r="B2157" s="6"/>
      <c r="C2157" s="139"/>
      <c r="D2157" s="139"/>
    </row>
    <row r="2158" spans="1:4">
      <c r="A2158" s="6"/>
      <c r="B2158" s="6"/>
      <c r="C2158" s="139"/>
      <c r="D2158" s="139"/>
    </row>
    <row r="2159" spans="1:4">
      <c r="A2159" s="6"/>
      <c r="B2159" s="6"/>
      <c r="C2159" s="139"/>
      <c r="D2159" s="139"/>
    </row>
    <row r="2160" spans="1:4">
      <c r="A2160" s="6"/>
      <c r="B2160" s="6"/>
      <c r="C2160" s="139"/>
      <c r="D2160" s="139"/>
    </row>
    <row r="2161" spans="1:4">
      <c r="A2161" s="6"/>
      <c r="B2161" s="6"/>
      <c r="C2161" s="139"/>
      <c r="D2161" s="139"/>
    </row>
    <row r="2162" spans="1:4">
      <c r="A2162" s="6"/>
      <c r="B2162" s="6"/>
      <c r="C2162" s="139"/>
      <c r="D2162" s="139"/>
    </row>
    <row r="2163" spans="1:4">
      <c r="A2163" s="6"/>
      <c r="B2163" s="6"/>
      <c r="C2163" s="139"/>
      <c r="D2163" s="139"/>
    </row>
    <row r="2164" spans="1:4">
      <c r="A2164" s="6"/>
      <c r="B2164" s="6"/>
      <c r="C2164" s="139"/>
      <c r="D2164" s="139"/>
    </row>
    <row r="2165" spans="1:4">
      <c r="A2165" s="6"/>
      <c r="B2165" s="6"/>
      <c r="C2165" s="139"/>
      <c r="D2165" s="139"/>
    </row>
    <row r="2166" spans="1:4">
      <c r="A2166" s="6"/>
      <c r="B2166" s="6"/>
      <c r="C2166" s="139"/>
      <c r="D2166" s="139"/>
    </row>
    <row r="2167" spans="1:4">
      <c r="A2167" s="6"/>
      <c r="B2167" s="6"/>
      <c r="C2167" s="139"/>
      <c r="D2167" s="139"/>
    </row>
    <row r="2168" spans="1:4">
      <c r="A2168" s="6"/>
      <c r="B2168" s="6"/>
      <c r="C2168" s="139"/>
      <c r="D2168" s="139"/>
    </row>
    <row r="2169" spans="1:4">
      <c r="A2169" s="6"/>
      <c r="B2169" s="6"/>
      <c r="C2169" s="139"/>
      <c r="D2169" s="139"/>
    </row>
    <row r="2170" spans="1:4">
      <c r="A2170" s="6"/>
      <c r="B2170" s="6"/>
      <c r="C2170" s="139"/>
      <c r="D2170" s="139"/>
    </row>
    <row r="2171" spans="1:4">
      <c r="A2171" s="6"/>
      <c r="B2171" s="6"/>
      <c r="C2171" s="139"/>
      <c r="D2171" s="139"/>
    </row>
    <row r="2172" spans="1:4">
      <c r="A2172" s="6"/>
      <c r="B2172" s="6"/>
      <c r="C2172" s="139"/>
      <c r="D2172" s="139"/>
    </row>
    <row r="2173" spans="1:4">
      <c r="A2173" s="6"/>
      <c r="B2173" s="6"/>
      <c r="C2173" s="139"/>
      <c r="D2173" s="139"/>
    </row>
    <row r="2174" spans="1:4">
      <c r="A2174" s="6"/>
      <c r="B2174" s="6"/>
      <c r="C2174" s="139"/>
      <c r="D2174" s="139"/>
    </row>
    <row r="2175" spans="1:4">
      <c r="A2175" s="6"/>
      <c r="B2175" s="6"/>
      <c r="C2175" s="139"/>
      <c r="D2175" s="139"/>
    </row>
    <row r="2176" spans="1:4">
      <c r="A2176" s="6"/>
      <c r="B2176" s="6"/>
      <c r="C2176" s="139"/>
      <c r="D2176" s="139"/>
    </row>
    <row r="2177" spans="1:4">
      <c r="A2177" s="6"/>
      <c r="B2177" s="6"/>
      <c r="C2177" s="139"/>
      <c r="D2177" s="139"/>
    </row>
    <row r="2178" spans="1:4">
      <c r="A2178" s="6"/>
      <c r="B2178" s="6"/>
      <c r="C2178" s="139"/>
      <c r="D2178" s="139"/>
    </row>
    <row r="2179" spans="1:4">
      <c r="A2179" s="6"/>
      <c r="B2179" s="6"/>
      <c r="C2179" s="139"/>
      <c r="D2179" s="139"/>
    </row>
    <row r="2180" spans="1:4">
      <c r="A2180" s="6"/>
      <c r="B2180" s="6"/>
      <c r="C2180" s="139"/>
      <c r="D2180" s="139"/>
    </row>
    <row r="2181" spans="1:4">
      <c r="A2181" s="6"/>
      <c r="B2181" s="6"/>
      <c r="C2181" s="139"/>
      <c r="D2181" s="139"/>
    </row>
    <row r="2182" spans="1:4">
      <c r="A2182" s="6"/>
      <c r="B2182" s="6"/>
      <c r="C2182" s="139"/>
      <c r="D2182" s="139"/>
    </row>
    <row r="2183" spans="1:4">
      <c r="A2183" s="6"/>
      <c r="B2183" s="6"/>
      <c r="C2183" s="139"/>
      <c r="D2183" s="139"/>
    </row>
    <row r="2184" spans="1:4">
      <c r="A2184" s="6"/>
      <c r="B2184" s="6"/>
      <c r="C2184" s="139"/>
      <c r="D2184" s="139"/>
    </row>
    <row r="2185" spans="1:4">
      <c r="A2185" s="6"/>
      <c r="B2185" s="6"/>
      <c r="C2185" s="139"/>
      <c r="D2185" s="139"/>
    </row>
    <row r="2186" spans="1:4">
      <c r="A2186" s="6"/>
      <c r="B2186" s="6"/>
      <c r="C2186" s="139"/>
      <c r="D2186" s="139"/>
    </row>
    <row r="2187" spans="1:4">
      <c r="A2187" s="6"/>
      <c r="B2187" s="6"/>
      <c r="C2187" s="139"/>
      <c r="D2187" s="139"/>
    </row>
    <row r="2188" spans="1:4">
      <c r="A2188" s="6"/>
      <c r="B2188" s="6"/>
      <c r="C2188" s="139"/>
      <c r="D2188" s="139"/>
    </row>
    <row r="2189" spans="1:4">
      <c r="A2189" s="6"/>
      <c r="B2189" s="6"/>
      <c r="C2189" s="139"/>
      <c r="D2189" s="139"/>
    </row>
    <row r="2190" spans="1:4">
      <c r="A2190" s="6"/>
      <c r="B2190" s="6"/>
      <c r="C2190" s="139"/>
      <c r="D2190" s="139"/>
    </row>
    <row r="2191" spans="1:4">
      <c r="A2191" s="6"/>
      <c r="B2191" s="6"/>
      <c r="C2191" s="139"/>
      <c r="D2191" s="139"/>
    </row>
    <row r="2192" spans="1:4">
      <c r="A2192" s="6"/>
      <c r="B2192" s="6"/>
      <c r="C2192" s="139"/>
      <c r="D2192" s="139"/>
    </row>
    <row r="2193" spans="1:4">
      <c r="A2193" s="6"/>
      <c r="B2193" s="6"/>
      <c r="C2193" s="139"/>
      <c r="D2193" s="139"/>
    </row>
    <row r="2194" spans="1:4">
      <c r="A2194" s="6"/>
      <c r="B2194" s="6"/>
      <c r="C2194" s="139"/>
      <c r="D2194" s="139"/>
    </row>
    <row r="2195" spans="1:4">
      <c r="A2195" s="6"/>
      <c r="B2195" s="6"/>
      <c r="C2195" s="139"/>
      <c r="D2195" s="139"/>
    </row>
    <row r="2196" spans="1:4">
      <c r="A2196" s="6"/>
      <c r="B2196" s="6"/>
      <c r="C2196" s="139"/>
      <c r="D2196" s="139"/>
    </row>
    <row r="2197" spans="1:4">
      <c r="A2197" s="6"/>
      <c r="B2197" s="6"/>
      <c r="C2197" s="139"/>
      <c r="D2197" s="139"/>
    </row>
    <row r="2198" spans="1:4">
      <c r="A2198" s="6"/>
      <c r="B2198" s="6"/>
      <c r="C2198" s="139"/>
      <c r="D2198" s="139"/>
    </row>
    <row r="2199" spans="1:4">
      <c r="A2199" s="6"/>
      <c r="B2199" s="6"/>
      <c r="C2199" s="139"/>
      <c r="D2199" s="139"/>
    </row>
    <row r="2200" spans="1:4">
      <c r="A2200" s="6"/>
      <c r="B2200" s="6"/>
      <c r="C2200" s="139"/>
      <c r="D2200" s="139"/>
    </row>
    <row r="2201" spans="1:4">
      <c r="A2201" s="6"/>
      <c r="B2201" s="6"/>
      <c r="C2201" s="139"/>
      <c r="D2201" s="139"/>
    </row>
    <row r="2202" spans="1:4">
      <c r="A2202" s="6"/>
      <c r="B2202" s="6"/>
      <c r="C2202" s="139"/>
      <c r="D2202" s="139"/>
    </row>
    <row r="2203" spans="1:4">
      <c r="A2203" s="6"/>
      <c r="B2203" s="6"/>
      <c r="C2203" s="139"/>
      <c r="D2203" s="139"/>
    </row>
    <row r="2204" spans="1:4">
      <c r="A2204" s="6"/>
      <c r="B2204" s="6"/>
      <c r="C2204" s="139"/>
      <c r="D2204" s="139"/>
    </row>
    <row r="2205" spans="1:4">
      <c r="A2205" s="6"/>
      <c r="B2205" s="6"/>
      <c r="C2205" s="139"/>
      <c r="D2205" s="139"/>
    </row>
    <row r="2206" spans="1:4">
      <c r="A2206" s="6"/>
      <c r="B2206" s="6"/>
      <c r="C2206" s="139"/>
      <c r="D2206" s="139"/>
    </row>
    <row r="2207" spans="1:4">
      <c r="A2207" s="6"/>
      <c r="B2207" s="6"/>
      <c r="C2207" s="139"/>
      <c r="D2207" s="139"/>
    </row>
    <row r="2208" spans="1:4">
      <c r="A2208" s="6"/>
      <c r="B2208" s="6"/>
      <c r="C2208" s="139"/>
      <c r="D2208" s="139"/>
    </row>
    <row r="2209" spans="1:4">
      <c r="A2209" s="6"/>
      <c r="B2209" s="6"/>
      <c r="C2209" s="139"/>
      <c r="D2209" s="139"/>
    </row>
    <row r="2210" spans="1:4">
      <c r="A2210" s="6"/>
      <c r="B2210" s="6"/>
      <c r="C2210" s="139"/>
      <c r="D2210" s="139"/>
    </row>
    <row r="2211" spans="1:4">
      <c r="A2211" s="6"/>
      <c r="B2211" s="6"/>
      <c r="C2211" s="139"/>
      <c r="D2211" s="139"/>
    </row>
    <row r="2212" spans="1:4">
      <c r="A2212" s="6"/>
      <c r="B2212" s="6"/>
      <c r="C2212" s="139"/>
      <c r="D2212" s="139"/>
    </row>
    <row r="2213" spans="1:4">
      <c r="A2213" s="6"/>
      <c r="B2213" s="6"/>
      <c r="C2213" s="139"/>
      <c r="D2213" s="139"/>
    </row>
    <row r="2214" spans="1:4">
      <c r="A2214" s="6"/>
      <c r="B2214" s="6"/>
      <c r="C2214" s="139"/>
      <c r="D2214" s="139"/>
    </row>
    <row r="2215" spans="1:4">
      <c r="A2215" s="6"/>
      <c r="B2215" s="6"/>
      <c r="C2215" s="139"/>
      <c r="D2215" s="139"/>
    </row>
    <row r="2216" spans="1:4">
      <c r="A2216" s="6"/>
      <c r="B2216" s="6"/>
      <c r="C2216" s="139"/>
      <c r="D2216" s="139"/>
    </row>
    <row r="2217" spans="1:4">
      <c r="A2217" s="6"/>
      <c r="B2217" s="6"/>
      <c r="C2217" s="139"/>
      <c r="D2217" s="139"/>
    </row>
    <row r="2218" spans="1:4">
      <c r="A2218" s="6"/>
      <c r="B2218" s="6"/>
      <c r="C2218" s="139"/>
      <c r="D2218" s="139"/>
    </row>
    <row r="2219" spans="1:4">
      <c r="A2219" s="6"/>
      <c r="B2219" s="6"/>
      <c r="C2219" s="139"/>
      <c r="D2219" s="139"/>
    </row>
    <row r="2220" spans="1:4">
      <c r="A2220" s="6"/>
      <c r="B2220" s="6"/>
      <c r="C2220" s="139"/>
      <c r="D2220" s="139"/>
    </row>
    <row r="2221" spans="1:4">
      <c r="A2221" s="6"/>
      <c r="B2221" s="6"/>
      <c r="C2221" s="139"/>
      <c r="D2221" s="139"/>
    </row>
    <row r="2222" spans="1:4">
      <c r="A2222" s="6"/>
      <c r="B2222" s="6"/>
      <c r="C2222" s="139"/>
      <c r="D2222" s="139"/>
    </row>
    <row r="2223" spans="1:4">
      <c r="A2223" s="6"/>
      <c r="B2223" s="6"/>
      <c r="C2223" s="139"/>
      <c r="D2223" s="139"/>
    </row>
    <row r="2224" spans="1:4">
      <c r="A2224" s="6"/>
      <c r="B2224" s="6"/>
      <c r="C2224" s="139"/>
      <c r="D2224" s="139"/>
    </row>
    <row r="2225" spans="1:4">
      <c r="A2225" s="6"/>
      <c r="B2225" s="6"/>
      <c r="C2225" s="139"/>
      <c r="D2225" s="139"/>
    </row>
    <row r="2226" spans="1:4">
      <c r="A2226" s="6"/>
      <c r="B2226" s="6"/>
      <c r="C2226" s="139"/>
      <c r="D2226" s="139"/>
    </row>
    <row r="2227" spans="1:4">
      <c r="A2227" s="6"/>
      <c r="B2227" s="6"/>
      <c r="C2227" s="139"/>
      <c r="D2227" s="139"/>
    </row>
    <row r="2228" spans="1:4">
      <c r="A2228" s="6"/>
      <c r="B2228" s="6"/>
      <c r="C2228" s="139"/>
      <c r="D2228" s="139"/>
    </row>
    <row r="2229" spans="1:4">
      <c r="A2229" s="6"/>
      <c r="B2229" s="6"/>
      <c r="C2229" s="139"/>
      <c r="D2229" s="139"/>
    </row>
    <row r="2230" spans="1:4">
      <c r="A2230" s="6"/>
      <c r="B2230" s="6"/>
      <c r="C2230" s="139"/>
      <c r="D2230" s="139"/>
    </row>
    <row r="2231" spans="1:4">
      <c r="A2231" s="6"/>
      <c r="B2231" s="6"/>
      <c r="C2231" s="139"/>
      <c r="D2231" s="139"/>
    </row>
    <row r="2232" spans="1:4">
      <c r="A2232" s="6"/>
      <c r="B2232" s="6"/>
      <c r="C2232" s="139"/>
      <c r="D2232" s="139"/>
    </row>
    <row r="2233" spans="1:4">
      <c r="A2233" s="6"/>
      <c r="B2233" s="6"/>
      <c r="C2233" s="139"/>
      <c r="D2233" s="139"/>
    </row>
    <row r="2234" spans="1:4">
      <c r="A2234" s="6"/>
      <c r="B2234" s="6"/>
      <c r="C2234" s="139"/>
      <c r="D2234" s="139"/>
    </row>
    <row r="2235" spans="1:4">
      <c r="A2235" s="6"/>
      <c r="B2235" s="6"/>
      <c r="C2235" s="139"/>
      <c r="D2235" s="139"/>
    </row>
    <row r="2236" spans="1:4">
      <c r="A2236" s="6"/>
      <c r="B2236" s="6"/>
      <c r="C2236" s="139"/>
      <c r="D2236" s="139"/>
    </row>
    <row r="2237" spans="1:4">
      <c r="A2237" s="6"/>
      <c r="B2237" s="6"/>
      <c r="C2237" s="139"/>
      <c r="D2237" s="139"/>
    </row>
    <row r="2238" spans="1:4">
      <c r="A2238" s="6"/>
      <c r="B2238" s="6"/>
      <c r="C2238" s="139"/>
      <c r="D2238" s="139"/>
    </row>
    <row r="2239" spans="1:4">
      <c r="A2239" s="6"/>
      <c r="B2239" s="6"/>
      <c r="C2239" s="139"/>
      <c r="D2239" s="139"/>
    </row>
    <row r="2240" spans="1:4">
      <c r="A2240" s="6"/>
      <c r="B2240" s="6"/>
      <c r="C2240" s="139"/>
      <c r="D2240" s="139"/>
    </row>
    <row r="2241" spans="1:4">
      <c r="A2241" s="6"/>
      <c r="B2241" s="6"/>
      <c r="C2241" s="139"/>
      <c r="D2241" s="139"/>
    </row>
    <row r="2242" spans="1:4">
      <c r="A2242" s="6"/>
      <c r="B2242" s="6"/>
      <c r="C2242" s="139"/>
      <c r="D2242" s="139"/>
    </row>
    <row r="2243" spans="1:4">
      <c r="A2243" s="6"/>
      <c r="B2243" s="6"/>
      <c r="C2243" s="139"/>
      <c r="D2243" s="139"/>
    </row>
    <row r="2244" spans="1:4">
      <c r="A2244" s="6"/>
      <c r="B2244" s="6"/>
      <c r="C2244" s="139"/>
      <c r="D2244" s="139"/>
    </row>
    <row r="2245" spans="1:4">
      <c r="A2245" s="6"/>
      <c r="B2245" s="6"/>
      <c r="C2245" s="139"/>
      <c r="D2245" s="139"/>
    </row>
    <row r="2246" spans="1:4">
      <c r="A2246" s="6"/>
      <c r="B2246" s="6"/>
      <c r="C2246" s="139"/>
      <c r="D2246" s="139"/>
    </row>
    <row r="2247" spans="1:4">
      <c r="A2247" s="6"/>
      <c r="B2247" s="6"/>
      <c r="C2247" s="139"/>
      <c r="D2247" s="139"/>
    </row>
    <row r="2248" spans="1:4">
      <c r="A2248" s="6"/>
      <c r="B2248" s="6"/>
      <c r="C2248" s="139"/>
      <c r="D2248" s="139"/>
    </row>
    <row r="2249" spans="1:4">
      <c r="A2249" s="6"/>
      <c r="B2249" s="6"/>
      <c r="C2249" s="139"/>
      <c r="D2249" s="139"/>
    </row>
    <row r="2250" spans="1:4">
      <c r="A2250" s="6"/>
      <c r="B2250" s="6"/>
      <c r="C2250" s="139"/>
      <c r="D2250" s="139"/>
    </row>
    <row r="2251" spans="1:4">
      <c r="A2251" s="6"/>
      <c r="B2251" s="6"/>
      <c r="C2251" s="139"/>
      <c r="D2251" s="139"/>
    </row>
    <row r="2252" spans="1:4">
      <c r="A2252" s="6"/>
      <c r="B2252" s="6"/>
      <c r="C2252" s="139"/>
      <c r="D2252" s="139"/>
    </row>
    <row r="2253" spans="1:4">
      <c r="A2253" s="6"/>
      <c r="B2253" s="6"/>
      <c r="C2253" s="139"/>
      <c r="D2253" s="139"/>
    </row>
    <row r="2254" spans="1:4">
      <c r="A2254" s="6"/>
      <c r="B2254" s="6"/>
      <c r="C2254" s="139"/>
      <c r="D2254" s="139"/>
    </row>
    <row r="2255" spans="1:4">
      <c r="A2255" s="6"/>
      <c r="B2255" s="6"/>
      <c r="C2255" s="139"/>
      <c r="D2255" s="139"/>
    </row>
    <row r="2256" spans="1:4">
      <c r="A2256" s="6"/>
      <c r="B2256" s="6"/>
      <c r="C2256" s="139"/>
      <c r="D2256" s="139"/>
    </row>
    <row r="2257" spans="1:4">
      <c r="A2257" s="6"/>
      <c r="B2257" s="6"/>
      <c r="C2257" s="139"/>
      <c r="D2257" s="139"/>
    </row>
    <row r="2258" spans="1:4">
      <c r="A2258" s="6"/>
      <c r="B2258" s="6"/>
      <c r="C2258" s="139"/>
      <c r="D2258" s="139"/>
    </row>
    <row r="2259" spans="1:4">
      <c r="A2259" s="6"/>
      <c r="B2259" s="6"/>
      <c r="C2259" s="139"/>
      <c r="D2259" s="139"/>
    </row>
    <row r="2260" spans="1:4">
      <c r="A2260" s="6"/>
      <c r="B2260" s="6"/>
      <c r="C2260" s="139"/>
      <c r="D2260" s="139"/>
    </row>
    <row r="2261" spans="1:4">
      <c r="A2261" s="6"/>
      <c r="B2261" s="6"/>
      <c r="C2261" s="139"/>
      <c r="D2261" s="139"/>
    </row>
    <row r="2262" spans="1:4">
      <c r="A2262" s="6"/>
      <c r="B2262" s="6"/>
      <c r="C2262" s="139"/>
      <c r="D2262" s="139"/>
    </row>
    <row r="2263" spans="1:4">
      <c r="A2263" s="6"/>
      <c r="B2263" s="6"/>
      <c r="C2263" s="139"/>
      <c r="D2263" s="139"/>
    </row>
    <row r="2264" spans="1:4">
      <c r="A2264" s="6"/>
      <c r="B2264" s="6"/>
      <c r="C2264" s="139"/>
      <c r="D2264" s="139"/>
    </row>
    <row r="2265" spans="1:4">
      <c r="A2265" s="6"/>
      <c r="B2265" s="6"/>
      <c r="C2265" s="139"/>
      <c r="D2265" s="139"/>
    </row>
    <row r="2266" spans="1:4">
      <c r="A2266" s="6"/>
      <c r="B2266" s="6"/>
      <c r="C2266" s="139"/>
      <c r="D2266" s="139"/>
    </row>
    <row r="2267" spans="1:4">
      <c r="A2267" s="6"/>
      <c r="B2267" s="6"/>
      <c r="C2267" s="139"/>
      <c r="D2267" s="139"/>
    </row>
    <row r="2268" spans="1:4">
      <c r="A2268" s="6"/>
      <c r="B2268" s="6"/>
      <c r="C2268" s="139"/>
      <c r="D2268" s="139"/>
    </row>
    <row r="2269" spans="1:4">
      <c r="A2269" s="6"/>
      <c r="B2269" s="6"/>
      <c r="C2269" s="139"/>
      <c r="D2269" s="139"/>
    </row>
    <row r="2270" spans="1:4">
      <c r="A2270" s="6"/>
      <c r="B2270" s="6"/>
      <c r="C2270" s="139"/>
      <c r="D2270" s="139"/>
    </row>
    <row r="2271" spans="1:4">
      <c r="A2271" s="6"/>
      <c r="B2271" s="6"/>
      <c r="C2271" s="139"/>
      <c r="D2271" s="139"/>
    </row>
    <row r="2272" spans="1:4">
      <c r="A2272" s="6"/>
      <c r="B2272" s="6"/>
      <c r="C2272" s="139"/>
      <c r="D2272" s="139"/>
    </row>
    <row r="2273" spans="1:4">
      <c r="A2273" s="6"/>
      <c r="B2273" s="6"/>
      <c r="C2273" s="139"/>
      <c r="D2273" s="139"/>
    </row>
    <row r="2274" spans="1:4">
      <c r="A2274" s="6"/>
      <c r="B2274" s="6"/>
      <c r="C2274" s="139"/>
      <c r="D2274" s="139"/>
    </row>
    <row r="2275" spans="1:4">
      <c r="A2275" s="6"/>
      <c r="B2275" s="6"/>
      <c r="C2275" s="139"/>
      <c r="D2275" s="139"/>
    </row>
    <row r="2276" spans="1:4">
      <c r="A2276" s="6"/>
      <c r="B2276" s="6"/>
      <c r="C2276" s="139"/>
      <c r="D2276" s="139"/>
    </row>
    <row r="2277" spans="1:4">
      <c r="A2277" s="6"/>
      <c r="B2277" s="6"/>
      <c r="C2277" s="139"/>
      <c r="D2277" s="139"/>
    </row>
    <row r="2278" spans="1:4">
      <c r="A2278" s="6"/>
      <c r="B2278" s="6"/>
      <c r="C2278" s="139"/>
      <c r="D2278" s="139"/>
    </row>
    <row r="2279" spans="1:4">
      <c r="A2279" s="6"/>
      <c r="B2279" s="6"/>
      <c r="C2279" s="139"/>
      <c r="D2279" s="139"/>
    </row>
    <row r="2280" spans="1:4">
      <c r="A2280" s="6"/>
      <c r="B2280" s="6"/>
      <c r="C2280" s="139"/>
      <c r="D2280" s="139"/>
    </row>
    <row r="2281" spans="1:4">
      <c r="A2281" s="6"/>
      <c r="B2281" s="6"/>
      <c r="C2281" s="139"/>
      <c r="D2281" s="139"/>
    </row>
    <row r="2282" spans="1:4">
      <c r="A2282" s="6"/>
      <c r="B2282" s="6"/>
      <c r="C2282" s="139"/>
      <c r="D2282" s="139"/>
    </row>
    <row r="2283" spans="1:4">
      <c r="A2283" s="6"/>
      <c r="B2283" s="6"/>
      <c r="C2283" s="139"/>
      <c r="D2283" s="139"/>
    </row>
    <row r="2284" spans="1:4">
      <c r="A2284" s="6"/>
      <c r="B2284" s="6"/>
      <c r="C2284" s="139"/>
      <c r="D2284" s="139"/>
    </row>
    <row r="2285" spans="1:4">
      <c r="A2285" s="6"/>
      <c r="B2285" s="6"/>
      <c r="C2285" s="139"/>
      <c r="D2285" s="139"/>
    </row>
    <row r="2286" spans="1:4">
      <c r="A2286" s="6"/>
      <c r="B2286" s="6"/>
      <c r="C2286" s="139"/>
      <c r="D2286" s="139"/>
    </row>
    <row r="2287" spans="1:4">
      <c r="A2287" s="6"/>
      <c r="B2287" s="6"/>
      <c r="C2287" s="139"/>
      <c r="D2287" s="139"/>
    </row>
    <row r="2288" spans="1:4">
      <c r="A2288" s="6"/>
      <c r="B2288" s="6"/>
      <c r="C2288" s="139"/>
      <c r="D2288" s="139"/>
    </row>
    <row r="2289" spans="1:4">
      <c r="A2289" s="6"/>
      <c r="B2289" s="6"/>
      <c r="C2289" s="139"/>
      <c r="D2289" s="139"/>
    </row>
    <row r="2290" spans="1:4">
      <c r="A2290" s="6"/>
      <c r="B2290" s="6"/>
      <c r="C2290" s="139"/>
      <c r="D2290" s="139"/>
    </row>
    <row r="2291" spans="1:4">
      <c r="A2291" s="6"/>
      <c r="B2291" s="6"/>
      <c r="C2291" s="139"/>
      <c r="D2291" s="139"/>
    </row>
    <row r="2292" spans="1:4">
      <c r="A2292" s="6"/>
      <c r="B2292" s="6"/>
      <c r="C2292" s="139"/>
      <c r="D2292" s="139"/>
    </row>
    <row r="2293" spans="1:4">
      <c r="A2293" s="6"/>
      <c r="B2293" s="6"/>
      <c r="C2293" s="139"/>
      <c r="D2293" s="139"/>
    </row>
    <row r="2294" spans="1:4">
      <c r="A2294" s="6"/>
      <c r="B2294" s="6"/>
      <c r="C2294" s="139"/>
      <c r="D2294" s="139"/>
    </row>
    <row r="2295" spans="1:4">
      <c r="A2295" s="6"/>
      <c r="B2295" s="6"/>
      <c r="C2295" s="139"/>
      <c r="D2295" s="139"/>
    </row>
    <row r="2296" spans="1:4">
      <c r="A2296" s="6"/>
      <c r="B2296" s="6"/>
      <c r="C2296" s="139"/>
      <c r="D2296" s="139"/>
    </row>
    <row r="2297" spans="1:4">
      <c r="A2297" s="6"/>
      <c r="B2297" s="6"/>
      <c r="C2297" s="139"/>
      <c r="D2297" s="139"/>
    </row>
    <row r="2298" spans="1:4">
      <c r="A2298" s="6"/>
      <c r="B2298" s="6"/>
      <c r="C2298" s="139"/>
      <c r="D2298" s="139"/>
    </row>
    <row r="2299" spans="1:4">
      <c r="A2299" s="6"/>
      <c r="B2299" s="6"/>
      <c r="C2299" s="139"/>
      <c r="D2299" s="139"/>
    </row>
    <row r="2300" spans="1:4">
      <c r="A2300" s="6"/>
      <c r="B2300" s="6"/>
      <c r="C2300" s="139"/>
      <c r="D2300" s="139"/>
    </row>
    <row r="2301" spans="1:4">
      <c r="A2301" s="6"/>
      <c r="B2301" s="6"/>
      <c r="C2301" s="139"/>
      <c r="D2301" s="139"/>
    </row>
    <row r="2302" spans="1:4">
      <c r="A2302" s="6"/>
      <c r="B2302" s="6"/>
      <c r="C2302" s="139"/>
      <c r="D2302" s="139"/>
    </row>
    <row r="2303" spans="1:4">
      <c r="A2303" s="6"/>
      <c r="B2303" s="6"/>
      <c r="C2303" s="139"/>
      <c r="D2303" s="139"/>
    </row>
    <row r="2304" spans="1:4">
      <c r="A2304" s="6"/>
      <c r="B2304" s="6"/>
      <c r="C2304" s="139"/>
      <c r="D2304" s="139"/>
    </row>
    <row r="2305" spans="1:4">
      <c r="A2305" s="6"/>
      <c r="B2305" s="6"/>
      <c r="C2305" s="139"/>
      <c r="D2305" s="139"/>
    </row>
    <row r="2306" spans="1:4">
      <c r="A2306" s="6"/>
      <c r="B2306" s="6"/>
      <c r="C2306" s="139"/>
      <c r="D2306" s="139"/>
    </row>
    <row r="2307" spans="1:4">
      <c r="A2307" s="6"/>
      <c r="B2307" s="6"/>
      <c r="C2307" s="139"/>
      <c r="D2307" s="139"/>
    </row>
    <row r="2308" spans="1:4">
      <c r="A2308" s="6"/>
      <c r="B2308" s="6"/>
      <c r="C2308" s="139"/>
      <c r="D2308" s="139"/>
    </row>
    <row r="2309" spans="1:4">
      <c r="A2309" s="6"/>
      <c r="B2309" s="6"/>
      <c r="C2309" s="139"/>
      <c r="D2309" s="139"/>
    </row>
    <row r="2310" spans="1:4">
      <c r="A2310" s="6"/>
      <c r="B2310" s="6"/>
      <c r="C2310" s="139"/>
      <c r="D2310" s="139"/>
    </row>
    <row r="2311" spans="1:4">
      <c r="A2311" s="6"/>
      <c r="B2311" s="6"/>
      <c r="C2311" s="139"/>
      <c r="D2311" s="139"/>
    </row>
    <row r="2312" spans="1:4">
      <c r="A2312" s="6"/>
      <c r="B2312" s="6"/>
      <c r="C2312" s="139"/>
      <c r="D2312" s="139"/>
    </row>
    <row r="2313" spans="1:4">
      <c r="A2313" s="6"/>
      <c r="B2313" s="6"/>
      <c r="C2313" s="139"/>
      <c r="D2313" s="139"/>
    </row>
    <row r="2314" spans="1:4">
      <c r="A2314" s="6"/>
      <c r="B2314" s="6"/>
      <c r="C2314" s="139"/>
      <c r="D2314" s="139"/>
    </row>
    <row r="2315" spans="1:4">
      <c r="A2315" s="6"/>
      <c r="B2315" s="6"/>
      <c r="C2315" s="139"/>
      <c r="D2315" s="139"/>
    </row>
    <row r="2316" spans="1:4">
      <c r="A2316" s="6"/>
      <c r="B2316" s="6"/>
      <c r="C2316" s="139"/>
      <c r="D2316" s="139"/>
    </row>
    <row r="2317" spans="1:4">
      <c r="A2317" s="6"/>
      <c r="B2317" s="6"/>
      <c r="C2317" s="139"/>
      <c r="D2317" s="139"/>
    </row>
    <row r="2318" spans="1:4">
      <c r="A2318" s="6"/>
      <c r="B2318" s="6"/>
      <c r="C2318" s="139"/>
      <c r="D2318" s="139"/>
    </row>
    <row r="2319" spans="1:4">
      <c r="A2319" s="6"/>
      <c r="B2319" s="6"/>
      <c r="C2319" s="139"/>
      <c r="D2319" s="139"/>
    </row>
    <row r="2320" spans="1:4">
      <c r="A2320" s="6"/>
      <c r="B2320" s="6"/>
      <c r="C2320" s="139"/>
      <c r="D2320" s="139"/>
    </row>
    <row r="2321" spans="1:4">
      <c r="A2321" s="6"/>
      <c r="B2321" s="6"/>
      <c r="C2321" s="139"/>
      <c r="D2321" s="139"/>
    </row>
    <row r="2322" spans="1:4">
      <c r="A2322" s="6"/>
      <c r="B2322" s="6"/>
      <c r="C2322" s="139"/>
      <c r="D2322" s="139"/>
    </row>
    <row r="2323" spans="1:4">
      <c r="A2323" s="6"/>
      <c r="B2323" s="6"/>
      <c r="C2323" s="139"/>
      <c r="D2323" s="139"/>
    </row>
    <row r="2324" spans="1:4">
      <c r="A2324" s="6"/>
      <c r="B2324" s="6"/>
      <c r="C2324" s="139"/>
      <c r="D2324" s="139"/>
    </row>
    <row r="2325" spans="1:4">
      <c r="A2325" s="6"/>
      <c r="B2325" s="6"/>
      <c r="C2325" s="139"/>
      <c r="D2325" s="139"/>
    </row>
    <row r="2326" spans="1:4">
      <c r="A2326" s="6"/>
      <c r="B2326" s="6"/>
      <c r="C2326" s="139"/>
      <c r="D2326" s="139"/>
    </row>
    <row r="2327" spans="1:4">
      <c r="A2327" s="6"/>
      <c r="B2327" s="6"/>
      <c r="C2327" s="139"/>
      <c r="D2327" s="139"/>
    </row>
    <row r="2328" spans="1:4">
      <c r="A2328" s="6"/>
      <c r="B2328" s="6"/>
      <c r="C2328" s="139"/>
      <c r="D2328" s="139"/>
    </row>
    <row r="2329" spans="1:4">
      <c r="A2329" s="6"/>
      <c r="B2329" s="6"/>
      <c r="C2329" s="139"/>
      <c r="D2329" s="139"/>
    </row>
    <row r="2330" spans="1:4">
      <c r="A2330" s="6"/>
      <c r="B2330" s="6"/>
      <c r="C2330" s="139"/>
      <c r="D2330" s="139"/>
    </row>
    <row r="2331" spans="1:4">
      <c r="A2331" s="6"/>
      <c r="B2331" s="6"/>
      <c r="C2331" s="139"/>
      <c r="D2331" s="139"/>
    </row>
    <row r="2332" spans="1:4">
      <c r="A2332" s="6"/>
      <c r="B2332" s="6"/>
      <c r="C2332" s="139"/>
      <c r="D2332" s="139"/>
    </row>
    <row r="2333" spans="1:4">
      <c r="A2333" s="6"/>
      <c r="B2333" s="6"/>
      <c r="C2333" s="139"/>
      <c r="D2333" s="139"/>
    </row>
    <row r="2334" spans="1:4">
      <c r="A2334" s="6"/>
      <c r="B2334" s="6"/>
      <c r="C2334" s="139"/>
      <c r="D2334" s="139"/>
    </row>
    <row r="2335" spans="1:4">
      <c r="A2335" s="6"/>
      <c r="B2335" s="6"/>
      <c r="C2335" s="139"/>
      <c r="D2335" s="139"/>
    </row>
    <row r="2336" spans="1:4">
      <c r="A2336" s="6"/>
      <c r="B2336" s="6"/>
      <c r="C2336" s="139"/>
      <c r="D2336" s="139"/>
    </row>
    <row r="2337" spans="1:4">
      <c r="A2337" s="6"/>
      <c r="B2337" s="6"/>
      <c r="C2337" s="139"/>
      <c r="D2337" s="139"/>
    </row>
    <row r="2338" spans="1:4">
      <c r="A2338" s="6"/>
      <c r="B2338" s="6"/>
      <c r="C2338" s="139"/>
      <c r="D2338" s="139"/>
    </row>
    <row r="2339" spans="1:4">
      <c r="A2339" s="6"/>
      <c r="B2339" s="6"/>
      <c r="C2339" s="139"/>
      <c r="D2339" s="139"/>
    </row>
    <row r="2340" spans="1:4">
      <c r="A2340" s="6"/>
      <c r="B2340" s="6"/>
      <c r="C2340" s="139"/>
      <c r="D2340" s="139"/>
    </row>
    <row r="2341" spans="1:4">
      <c r="A2341" s="6"/>
      <c r="B2341" s="6"/>
      <c r="C2341" s="139"/>
      <c r="D2341" s="139"/>
    </row>
    <row r="2342" spans="1:4">
      <c r="A2342" s="6"/>
      <c r="B2342" s="6"/>
      <c r="C2342" s="139"/>
      <c r="D2342" s="139"/>
    </row>
    <row r="2343" spans="1:4">
      <c r="A2343" s="6"/>
      <c r="B2343" s="6"/>
      <c r="C2343" s="139"/>
      <c r="D2343" s="139"/>
    </row>
    <row r="2344" spans="1:4">
      <c r="A2344" s="6"/>
      <c r="B2344" s="6"/>
      <c r="C2344" s="139"/>
      <c r="D2344" s="139"/>
    </row>
    <row r="2345" spans="1:4">
      <c r="A2345" s="6"/>
      <c r="B2345" s="6"/>
      <c r="C2345" s="139"/>
      <c r="D2345" s="139"/>
    </row>
    <row r="2346" spans="1:4">
      <c r="A2346" s="6"/>
      <c r="B2346" s="6"/>
      <c r="C2346" s="139"/>
      <c r="D2346" s="139"/>
    </row>
    <row r="2347" spans="1:4">
      <c r="A2347" s="6"/>
      <c r="B2347" s="6"/>
      <c r="C2347" s="139"/>
      <c r="D2347" s="139"/>
    </row>
    <row r="2348" spans="1:4">
      <c r="A2348" s="6"/>
      <c r="B2348" s="6"/>
      <c r="C2348" s="139"/>
      <c r="D2348" s="139"/>
    </row>
    <row r="2349" spans="1:4">
      <c r="A2349" s="6"/>
      <c r="B2349" s="6"/>
      <c r="C2349" s="139"/>
      <c r="D2349" s="139"/>
    </row>
    <row r="2350" spans="1:4">
      <c r="A2350" s="6"/>
      <c r="B2350" s="6"/>
      <c r="C2350" s="139"/>
      <c r="D2350" s="139"/>
    </row>
    <row r="2351" spans="1:4">
      <c r="A2351" s="6"/>
      <c r="B2351" s="6"/>
      <c r="C2351" s="139"/>
      <c r="D2351" s="139"/>
    </row>
    <row r="2352" spans="1:4">
      <c r="A2352" s="6"/>
      <c r="B2352" s="6"/>
      <c r="C2352" s="139"/>
      <c r="D2352" s="139"/>
    </row>
    <row r="2353" spans="1:4">
      <c r="A2353" s="6"/>
      <c r="B2353" s="6"/>
      <c r="C2353" s="139"/>
      <c r="D2353" s="139"/>
    </row>
    <row r="2354" spans="1:4">
      <c r="A2354" s="6"/>
      <c r="B2354" s="6"/>
      <c r="C2354" s="139"/>
      <c r="D2354" s="139"/>
    </row>
    <row r="2355" spans="1:4">
      <c r="A2355" s="6"/>
      <c r="B2355" s="6"/>
      <c r="C2355" s="139"/>
      <c r="D2355" s="139"/>
    </row>
    <row r="2356" spans="1:4">
      <c r="A2356" s="6"/>
      <c r="B2356" s="6"/>
      <c r="C2356" s="139"/>
      <c r="D2356" s="139"/>
    </row>
    <row r="2357" spans="1:4">
      <c r="A2357" s="6"/>
      <c r="B2357" s="6"/>
      <c r="C2357" s="139"/>
      <c r="D2357" s="139"/>
    </row>
    <row r="2358" spans="1:4">
      <c r="A2358" s="6"/>
      <c r="B2358" s="6"/>
      <c r="C2358" s="139"/>
      <c r="D2358" s="139"/>
    </row>
    <row r="2359" spans="1:4">
      <c r="A2359" s="6"/>
      <c r="B2359" s="6"/>
      <c r="C2359" s="139"/>
      <c r="D2359" s="139"/>
    </row>
    <row r="2360" spans="1:4">
      <c r="A2360" s="6"/>
      <c r="B2360" s="6"/>
      <c r="C2360" s="139"/>
      <c r="D2360" s="139"/>
    </row>
    <row r="2361" spans="1:4">
      <c r="A2361" s="6"/>
      <c r="B2361" s="6"/>
      <c r="C2361" s="139"/>
      <c r="D2361" s="139"/>
    </row>
    <row r="2362" spans="1:4">
      <c r="A2362" s="6"/>
      <c r="B2362" s="6"/>
      <c r="C2362" s="139"/>
      <c r="D2362" s="139"/>
    </row>
    <row r="2363" spans="1:4">
      <c r="A2363" s="6"/>
      <c r="B2363" s="6"/>
      <c r="C2363" s="139"/>
      <c r="D2363" s="139"/>
    </row>
    <row r="2364" spans="1:4">
      <c r="A2364" s="6"/>
      <c r="B2364" s="6"/>
      <c r="C2364" s="139"/>
      <c r="D2364" s="139"/>
    </row>
    <row r="2365" spans="1:4">
      <c r="A2365" s="6"/>
      <c r="B2365" s="6"/>
      <c r="C2365" s="139"/>
      <c r="D2365" s="139"/>
    </row>
    <row r="2366" spans="1:4">
      <c r="A2366" s="6"/>
      <c r="B2366" s="6"/>
      <c r="C2366" s="139"/>
      <c r="D2366" s="139"/>
    </row>
    <row r="2367" spans="1:4">
      <c r="A2367" s="6"/>
      <c r="B2367" s="6"/>
      <c r="C2367" s="139"/>
      <c r="D2367" s="139"/>
    </row>
    <row r="2368" spans="1:4">
      <c r="A2368" s="6"/>
      <c r="B2368" s="6"/>
      <c r="C2368" s="139"/>
      <c r="D2368" s="139"/>
    </row>
    <row r="2369" spans="1:4">
      <c r="A2369" s="6"/>
      <c r="B2369" s="6"/>
      <c r="C2369" s="139"/>
      <c r="D2369" s="139"/>
    </row>
    <row r="2370" spans="1:4">
      <c r="A2370" s="6"/>
      <c r="B2370" s="6"/>
      <c r="C2370" s="139"/>
      <c r="D2370" s="139"/>
    </row>
    <row r="2371" spans="1:4">
      <c r="A2371" s="6"/>
      <c r="B2371" s="6"/>
      <c r="C2371" s="139"/>
      <c r="D2371" s="139"/>
    </row>
    <row r="2372" spans="1:4">
      <c r="A2372" s="6"/>
      <c r="B2372" s="6"/>
      <c r="C2372" s="139"/>
      <c r="D2372" s="139"/>
    </row>
    <row r="2373" spans="1:4">
      <c r="A2373" s="6"/>
      <c r="B2373" s="6"/>
      <c r="C2373" s="139"/>
      <c r="D2373" s="139"/>
    </row>
    <row r="2374" spans="1:4">
      <c r="A2374" s="6"/>
      <c r="B2374" s="6"/>
      <c r="C2374" s="139"/>
      <c r="D2374" s="139"/>
    </row>
    <row r="2375" spans="1:4">
      <c r="A2375" s="6"/>
      <c r="B2375" s="6"/>
      <c r="C2375" s="139"/>
      <c r="D2375" s="139"/>
    </row>
    <row r="2376" spans="1:4">
      <c r="A2376" s="6"/>
      <c r="B2376" s="6"/>
      <c r="C2376" s="139"/>
      <c r="D2376" s="139"/>
    </row>
    <row r="2377" spans="1:4">
      <c r="A2377" s="6"/>
      <c r="B2377" s="6"/>
      <c r="C2377" s="139"/>
      <c r="D2377" s="139"/>
    </row>
    <row r="2378" spans="1:4">
      <c r="A2378" s="6"/>
      <c r="B2378" s="6"/>
      <c r="C2378" s="139"/>
      <c r="D2378" s="139"/>
    </row>
    <row r="2379" spans="1:4">
      <c r="A2379" s="6"/>
      <c r="B2379" s="6"/>
      <c r="C2379" s="139"/>
      <c r="D2379" s="139"/>
    </row>
    <row r="2380" spans="1:4">
      <c r="A2380" s="6"/>
      <c r="B2380" s="6"/>
      <c r="C2380" s="139"/>
      <c r="D2380" s="139"/>
    </row>
    <row r="2381" spans="1:4">
      <c r="A2381" s="6"/>
      <c r="B2381" s="6"/>
      <c r="C2381" s="139"/>
      <c r="D2381" s="139"/>
    </row>
    <row r="2382" spans="1:4">
      <c r="A2382" s="6"/>
      <c r="B2382" s="6"/>
      <c r="C2382" s="139"/>
      <c r="D2382" s="139"/>
    </row>
    <row r="2383" spans="1:4">
      <c r="A2383" s="6"/>
      <c r="B2383" s="6"/>
      <c r="C2383" s="139"/>
      <c r="D2383" s="139"/>
    </row>
    <row r="2384" spans="1:4">
      <c r="A2384" s="6"/>
      <c r="B2384" s="6"/>
      <c r="C2384" s="139"/>
      <c r="D2384" s="139"/>
    </row>
    <row r="2385" spans="1:4">
      <c r="A2385" s="6"/>
      <c r="B2385" s="6"/>
      <c r="C2385" s="139"/>
      <c r="D2385" s="139"/>
    </row>
    <row r="2386" spans="1:4">
      <c r="A2386" s="6"/>
      <c r="B2386" s="6"/>
      <c r="C2386" s="139"/>
      <c r="D2386" s="139"/>
    </row>
    <row r="2387" spans="1:4">
      <c r="A2387" s="6"/>
      <c r="B2387" s="6"/>
      <c r="C2387" s="139"/>
      <c r="D2387" s="139"/>
    </row>
    <row r="2388" spans="1:4">
      <c r="A2388" s="6"/>
      <c r="B2388" s="6"/>
      <c r="C2388" s="139"/>
      <c r="D2388" s="139"/>
    </row>
    <row r="2389" spans="1:4">
      <c r="A2389" s="6"/>
      <c r="B2389" s="6"/>
      <c r="C2389" s="139"/>
      <c r="D2389" s="139"/>
    </row>
    <row r="2390" spans="1:4">
      <c r="A2390" s="6"/>
      <c r="B2390" s="6"/>
      <c r="C2390" s="139"/>
      <c r="D2390" s="139"/>
    </row>
    <row r="2391" spans="1:4">
      <c r="A2391" s="6"/>
      <c r="B2391" s="6"/>
      <c r="C2391" s="139"/>
      <c r="D2391" s="139"/>
    </row>
    <row r="2392" spans="1:4">
      <c r="A2392" s="6"/>
      <c r="B2392" s="6"/>
      <c r="C2392" s="139"/>
      <c r="D2392" s="139"/>
    </row>
    <row r="2393" spans="1:4">
      <c r="A2393" s="6"/>
      <c r="B2393" s="6"/>
      <c r="C2393" s="139"/>
      <c r="D2393" s="139"/>
    </row>
    <row r="2394" spans="1:4">
      <c r="A2394" s="6"/>
      <c r="B2394" s="6"/>
      <c r="C2394" s="139"/>
      <c r="D2394" s="139"/>
    </row>
    <row r="2395" spans="1:4">
      <c r="A2395" s="6"/>
      <c r="B2395" s="6"/>
      <c r="C2395" s="139"/>
      <c r="D2395" s="139"/>
    </row>
    <row r="2396" spans="1:4">
      <c r="A2396" s="6"/>
      <c r="B2396" s="6"/>
      <c r="C2396" s="139"/>
      <c r="D2396" s="139"/>
    </row>
    <row r="2397" spans="1:4">
      <c r="A2397" s="6"/>
      <c r="B2397" s="6"/>
      <c r="C2397" s="139"/>
      <c r="D2397" s="139"/>
    </row>
    <row r="2398" spans="1:4">
      <c r="A2398" s="6"/>
      <c r="B2398" s="6"/>
      <c r="C2398" s="139"/>
      <c r="D2398" s="139"/>
    </row>
    <row r="2399" spans="1:4">
      <c r="A2399" s="6"/>
      <c r="B2399" s="6"/>
      <c r="C2399" s="139"/>
      <c r="D2399" s="139"/>
    </row>
    <row r="2400" spans="1:4">
      <c r="A2400" s="6"/>
      <c r="B2400" s="6"/>
      <c r="C2400" s="139"/>
      <c r="D2400" s="139"/>
    </row>
    <row r="2401" spans="1:4">
      <c r="A2401" s="6"/>
      <c r="B2401" s="6"/>
      <c r="C2401" s="139"/>
      <c r="D2401" s="139"/>
    </row>
    <row r="2402" spans="1:4">
      <c r="A2402" s="6"/>
      <c r="B2402" s="6"/>
      <c r="C2402" s="139"/>
      <c r="D2402" s="139"/>
    </row>
    <row r="2403" spans="1:4">
      <c r="A2403" s="6"/>
      <c r="B2403" s="6"/>
      <c r="C2403" s="139"/>
      <c r="D2403" s="139"/>
    </row>
    <row r="2404" spans="1:4">
      <c r="A2404" s="6"/>
      <c r="B2404" s="6"/>
      <c r="C2404" s="139"/>
      <c r="D2404" s="139"/>
    </row>
    <row r="2405" spans="1:4">
      <c r="A2405" s="6"/>
      <c r="B2405" s="6"/>
      <c r="C2405" s="139"/>
      <c r="D2405" s="139"/>
    </row>
    <row r="2406" spans="1:4">
      <c r="A2406" s="6"/>
      <c r="B2406" s="6"/>
      <c r="C2406" s="139"/>
      <c r="D2406" s="139"/>
    </row>
    <row r="2407" spans="1:4">
      <c r="A2407" s="6"/>
      <c r="B2407" s="6"/>
      <c r="C2407" s="139"/>
      <c r="D2407" s="139"/>
    </row>
    <row r="2408" spans="1:4">
      <c r="A2408" s="6"/>
      <c r="B2408" s="6"/>
      <c r="C2408" s="139"/>
      <c r="D2408" s="139"/>
    </row>
    <row r="2409" spans="1:4">
      <c r="A2409" s="6"/>
      <c r="B2409" s="6"/>
      <c r="C2409" s="139"/>
      <c r="D2409" s="139"/>
    </row>
    <row r="2410" spans="1:4">
      <c r="A2410" s="6"/>
      <c r="B2410" s="6"/>
      <c r="C2410" s="139"/>
      <c r="D2410" s="139"/>
    </row>
    <row r="2411" spans="1:4">
      <c r="A2411" s="6"/>
      <c r="B2411" s="6"/>
      <c r="C2411" s="139"/>
      <c r="D2411" s="139"/>
    </row>
    <row r="2412" spans="1:4">
      <c r="A2412" s="6"/>
      <c r="B2412" s="6"/>
      <c r="C2412" s="139"/>
      <c r="D2412" s="139"/>
    </row>
    <row r="2413" spans="1:4">
      <c r="A2413" s="6"/>
      <c r="B2413" s="6"/>
      <c r="C2413" s="139"/>
      <c r="D2413" s="139"/>
    </row>
    <row r="2414" spans="1:4">
      <c r="A2414" s="6"/>
      <c r="B2414" s="6"/>
      <c r="C2414" s="139"/>
      <c r="D2414" s="139"/>
    </row>
    <row r="2415" spans="1:4">
      <c r="A2415" s="6"/>
      <c r="B2415" s="6"/>
      <c r="C2415" s="139"/>
      <c r="D2415" s="139"/>
    </row>
    <row r="2416" spans="1:4">
      <c r="A2416" s="6"/>
      <c r="B2416" s="6"/>
      <c r="C2416" s="139"/>
      <c r="D2416" s="139"/>
    </row>
    <row r="2417" spans="1:4">
      <c r="A2417" s="6"/>
      <c r="B2417" s="6"/>
      <c r="C2417" s="139"/>
      <c r="D2417" s="139"/>
    </row>
    <row r="2418" spans="1:4">
      <c r="A2418" s="6"/>
      <c r="B2418" s="6"/>
      <c r="C2418" s="139"/>
      <c r="D2418" s="139"/>
    </row>
    <row r="2419" spans="1:4">
      <c r="A2419" s="6"/>
      <c r="B2419" s="6"/>
      <c r="C2419" s="139"/>
      <c r="D2419" s="139"/>
    </row>
    <row r="2420" spans="1:4">
      <c r="A2420" s="6"/>
      <c r="B2420" s="6"/>
      <c r="C2420" s="139"/>
      <c r="D2420" s="139"/>
    </row>
    <row r="2421" spans="1:4">
      <c r="A2421" s="6"/>
      <c r="B2421" s="6"/>
      <c r="C2421" s="139"/>
      <c r="D2421" s="139"/>
    </row>
    <row r="2422" spans="1:4">
      <c r="A2422" s="6"/>
      <c r="B2422" s="6"/>
      <c r="C2422" s="139"/>
      <c r="D2422" s="139"/>
    </row>
    <row r="2423" spans="1:4">
      <c r="A2423" s="6"/>
      <c r="B2423" s="6"/>
      <c r="C2423" s="139"/>
      <c r="D2423" s="139"/>
    </row>
    <row r="2424" spans="1:4">
      <c r="A2424" s="6"/>
      <c r="B2424" s="6"/>
      <c r="C2424" s="139"/>
      <c r="D2424" s="139"/>
    </row>
    <row r="2425" spans="1:4">
      <c r="A2425" s="6"/>
      <c r="B2425" s="6"/>
      <c r="C2425" s="139"/>
      <c r="D2425" s="139"/>
    </row>
    <row r="2426" spans="1:4">
      <c r="A2426" s="6"/>
      <c r="B2426" s="6"/>
      <c r="C2426" s="139"/>
      <c r="D2426" s="139"/>
    </row>
    <row r="2427" spans="1:4">
      <c r="A2427" s="6"/>
      <c r="B2427" s="6"/>
      <c r="C2427" s="139"/>
      <c r="D2427" s="139"/>
    </row>
    <row r="2428" spans="1:4">
      <c r="A2428" s="6"/>
      <c r="B2428" s="6"/>
      <c r="C2428" s="139"/>
      <c r="D2428" s="139"/>
    </row>
    <row r="2429" spans="1:4">
      <c r="A2429" s="6"/>
      <c r="B2429" s="6"/>
      <c r="C2429" s="139"/>
      <c r="D2429" s="139"/>
    </row>
    <row r="2430" spans="1:4">
      <c r="A2430" s="6"/>
      <c r="B2430" s="6"/>
      <c r="C2430" s="139"/>
      <c r="D2430" s="139"/>
    </row>
    <row r="2431" spans="1:4">
      <c r="A2431" s="6"/>
      <c r="B2431" s="6"/>
      <c r="C2431" s="139"/>
      <c r="D2431" s="139"/>
    </row>
    <row r="2432" spans="1:4">
      <c r="A2432" s="6"/>
      <c r="B2432" s="6"/>
      <c r="C2432" s="139"/>
      <c r="D2432" s="139"/>
    </row>
    <row r="2433" spans="1:4">
      <c r="A2433" s="6"/>
      <c r="B2433" s="6"/>
      <c r="C2433" s="139"/>
      <c r="D2433" s="139"/>
    </row>
    <row r="2434" spans="1:4">
      <c r="A2434" s="6"/>
      <c r="B2434" s="6"/>
      <c r="C2434" s="139"/>
      <c r="D2434" s="139"/>
    </row>
    <row r="2435" spans="1:4">
      <c r="A2435" s="6"/>
      <c r="B2435" s="6"/>
      <c r="C2435" s="139"/>
      <c r="D2435" s="139"/>
    </row>
    <row r="2436" spans="1:4">
      <c r="A2436" s="6"/>
      <c r="B2436" s="6"/>
      <c r="C2436" s="139"/>
      <c r="D2436" s="139"/>
    </row>
    <row r="2437" spans="1:4">
      <c r="A2437" s="6"/>
      <c r="B2437" s="6"/>
      <c r="C2437" s="139"/>
      <c r="D2437" s="139"/>
    </row>
    <row r="2438" spans="1:4">
      <c r="A2438" s="6"/>
      <c r="B2438" s="6"/>
      <c r="C2438" s="139"/>
      <c r="D2438" s="139"/>
    </row>
    <row r="2439" spans="1:4">
      <c r="A2439" s="6"/>
      <c r="B2439" s="6"/>
      <c r="C2439" s="139"/>
      <c r="D2439" s="139"/>
    </row>
    <row r="2440" spans="1:4">
      <c r="A2440" s="6"/>
      <c r="B2440" s="6"/>
      <c r="C2440" s="139"/>
      <c r="D2440" s="139"/>
    </row>
    <row r="2441" spans="1:4">
      <c r="A2441" s="6"/>
      <c r="B2441" s="6"/>
      <c r="C2441" s="139"/>
      <c r="D2441" s="139"/>
    </row>
    <row r="2442" spans="1:4">
      <c r="A2442" s="6"/>
      <c r="B2442" s="6"/>
      <c r="C2442" s="139"/>
      <c r="D2442" s="139"/>
    </row>
    <row r="2443" spans="1:4">
      <c r="A2443" s="6"/>
      <c r="B2443" s="6"/>
      <c r="C2443" s="139"/>
      <c r="D2443" s="139"/>
    </row>
    <row r="2444" spans="1:4">
      <c r="A2444" s="6"/>
      <c r="B2444" s="6"/>
      <c r="C2444" s="139"/>
      <c r="D2444" s="139"/>
    </row>
    <row r="2445" spans="1:4">
      <c r="A2445" s="6"/>
      <c r="B2445" s="6"/>
      <c r="C2445" s="139"/>
      <c r="D2445" s="139"/>
    </row>
    <row r="2446" spans="1:4">
      <c r="A2446" s="6"/>
      <c r="B2446" s="6"/>
      <c r="C2446" s="139"/>
      <c r="D2446" s="139"/>
    </row>
    <row r="2447" spans="1:4">
      <c r="A2447" s="6"/>
      <c r="B2447" s="6"/>
      <c r="C2447" s="139"/>
      <c r="D2447" s="139"/>
    </row>
    <row r="2448" spans="1:4">
      <c r="A2448" s="6"/>
      <c r="B2448" s="6"/>
      <c r="C2448" s="139"/>
      <c r="D2448" s="139"/>
    </row>
    <row r="2449" spans="1:4">
      <c r="A2449" s="6"/>
      <c r="B2449" s="6"/>
      <c r="C2449" s="139"/>
      <c r="D2449" s="139"/>
    </row>
    <row r="2450" spans="1:4">
      <c r="A2450" s="6"/>
      <c r="B2450" s="6"/>
      <c r="C2450" s="139"/>
      <c r="D2450" s="139"/>
    </row>
    <row r="2451" spans="1:4">
      <c r="A2451" s="6"/>
      <c r="B2451" s="6"/>
      <c r="C2451" s="139"/>
      <c r="D2451" s="139"/>
    </row>
    <row r="2452" spans="1:4">
      <c r="A2452" s="6"/>
      <c r="B2452" s="6"/>
      <c r="C2452" s="139"/>
      <c r="D2452" s="139"/>
    </row>
    <row r="2453" spans="1:4">
      <c r="A2453" s="6"/>
      <c r="B2453" s="6"/>
      <c r="C2453" s="139"/>
      <c r="D2453" s="139"/>
    </row>
    <row r="2454" spans="1:4">
      <c r="A2454" s="6"/>
      <c r="B2454" s="6"/>
      <c r="C2454" s="139"/>
      <c r="D2454" s="139"/>
    </row>
    <row r="2455" spans="1:4">
      <c r="A2455" s="6"/>
      <c r="B2455" s="6"/>
      <c r="C2455" s="139"/>
      <c r="D2455" s="139"/>
    </row>
    <row r="2456" spans="1:4">
      <c r="A2456" s="6"/>
      <c r="B2456" s="6"/>
      <c r="C2456" s="139"/>
      <c r="D2456" s="139"/>
    </row>
    <row r="2457" spans="1:4">
      <c r="A2457" s="6"/>
      <c r="B2457" s="6"/>
      <c r="C2457" s="139"/>
      <c r="D2457" s="139"/>
    </row>
    <row r="2458" spans="1:4">
      <c r="A2458" s="6"/>
      <c r="B2458" s="6"/>
      <c r="C2458" s="139"/>
      <c r="D2458" s="139"/>
    </row>
    <row r="2459" spans="1:4">
      <c r="A2459" s="6"/>
      <c r="B2459" s="6"/>
      <c r="C2459" s="139"/>
      <c r="D2459" s="139"/>
    </row>
    <row r="2460" spans="1:4">
      <c r="A2460" s="6"/>
      <c r="B2460" s="6"/>
      <c r="C2460" s="139"/>
      <c r="D2460" s="139"/>
    </row>
    <row r="2461" spans="1:4">
      <c r="A2461" s="6"/>
      <c r="B2461" s="6"/>
      <c r="C2461" s="139"/>
      <c r="D2461" s="139"/>
    </row>
    <row r="2462" spans="1:4">
      <c r="A2462" s="6"/>
      <c r="B2462" s="6"/>
      <c r="C2462" s="139"/>
      <c r="D2462" s="139"/>
    </row>
    <row r="2463" spans="1:4">
      <c r="A2463" s="6"/>
      <c r="B2463" s="6"/>
      <c r="C2463" s="139"/>
      <c r="D2463" s="139"/>
    </row>
    <row r="2464" spans="1:4">
      <c r="A2464" s="6"/>
      <c r="B2464" s="6"/>
      <c r="C2464" s="139"/>
      <c r="D2464" s="139"/>
    </row>
    <row r="2465" spans="1:4">
      <c r="A2465" s="6"/>
      <c r="B2465" s="6"/>
      <c r="C2465" s="139"/>
      <c r="D2465" s="139"/>
    </row>
    <row r="2466" spans="1:4">
      <c r="A2466" s="6"/>
      <c r="B2466" s="6"/>
      <c r="C2466" s="139"/>
      <c r="D2466" s="139"/>
    </row>
    <row r="2467" spans="1:4">
      <c r="A2467" s="6"/>
      <c r="B2467" s="6"/>
      <c r="C2467" s="139"/>
      <c r="D2467" s="139"/>
    </row>
    <row r="2468" spans="1:4">
      <c r="A2468" s="6"/>
      <c r="B2468" s="6"/>
      <c r="C2468" s="139"/>
      <c r="D2468" s="139"/>
    </row>
    <row r="2469" spans="1:4">
      <c r="A2469" s="6"/>
      <c r="B2469" s="6"/>
      <c r="C2469" s="139"/>
      <c r="D2469" s="139"/>
    </row>
    <row r="2470" spans="1:4">
      <c r="A2470" s="6"/>
      <c r="B2470" s="6"/>
      <c r="C2470" s="139"/>
      <c r="D2470" s="139"/>
    </row>
    <row r="2471" spans="1:4">
      <c r="A2471" s="6"/>
      <c r="B2471" s="6"/>
      <c r="C2471" s="139"/>
      <c r="D2471" s="139"/>
    </row>
    <row r="2472" spans="1:4">
      <c r="A2472" s="6"/>
      <c r="B2472" s="6"/>
      <c r="C2472" s="139"/>
      <c r="D2472" s="139"/>
    </row>
    <row r="2473" spans="1:4">
      <c r="A2473" s="6"/>
      <c r="B2473" s="6"/>
      <c r="C2473" s="139"/>
      <c r="D2473" s="139"/>
    </row>
    <row r="2474" spans="1:4">
      <c r="A2474" s="6"/>
      <c r="B2474" s="6"/>
      <c r="C2474" s="139"/>
      <c r="D2474" s="139"/>
    </row>
    <row r="2475" spans="1:4">
      <c r="A2475" s="6"/>
      <c r="B2475" s="6"/>
      <c r="C2475" s="139"/>
      <c r="D2475" s="139"/>
    </row>
    <row r="2476" spans="1:4">
      <c r="A2476" s="6"/>
      <c r="B2476" s="6"/>
      <c r="C2476" s="139"/>
      <c r="D2476" s="139"/>
    </row>
    <row r="2477" spans="1:4">
      <c r="A2477" s="6"/>
      <c r="B2477" s="6"/>
      <c r="C2477" s="139"/>
      <c r="D2477" s="139"/>
    </row>
    <row r="2478" spans="1:4">
      <c r="A2478" s="6"/>
      <c r="B2478" s="6"/>
      <c r="C2478" s="139"/>
      <c r="D2478" s="139"/>
    </row>
    <row r="2479" spans="1:4">
      <c r="A2479" s="6"/>
      <c r="B2479" s="6"/>
      <c r="C2479" s="139"/>
      <c r="D2479" s="139"/>
    </row>
    <row r="2480" spans="1:4">
      <c r="A2480" s="6"/>
      <c r="B2480" s="6"/>
      <c r="C2480" s="139"/>
      <c r="D2480" s="139"/>
    </row>
    <row r="2481" spans="1:4">
      <c r="A2481" s="6"/>
      <c r="B2481" s="6"/>
      <c r="C2481" s="139"/>
      <c r="D2481" s="139"/>
    </row>
    <row r="2482" spans="1:4">
      <c r="A2482" s="6"/>
      <c r="B2482" s="6"/>
      <c r="C2482" s="139"/>
      <c r="D2482" s="139"/>
    </row>
    <row r="2483" spans="1:4">
      <c r="A2483" s="6"/>
      <c r="B2483" s="6"/>
      <c r="C2483" s="139"/>
      <c r="D2483" s="139"/>
    </row>
    <row r="2484" spans="1:4">
      <c r="A2484" s="6"/>
      <c r="B2484" s="6"/>
      <c r="C2484" s="139"/>
      <c r="D2484" s="139"/>
    </row>
    <row r="2485" spans="1:4">
      <c r="A2485" s="6"/>
      <c r="B2485" s="6"/>
      <c r="C2485" s="139"/>
      <c r="D2485" s="139"/>
    </row>
    <row r="2486" spans="1:4">
      <c r="A2486" s="6"/>
      <c r="B2486" s="6"/>
      <c r="C2486" s="139"/>
      <c r="D2486" s="139"/>
    </row>
    <row r="2487" spans="1:4">
      <c r="A2487" s="6"/>
      <c r="B2487" s="6"/>
      <c r="C2487" s="139"/>
      <c r="D2487" s="139"/>
    </row>
    <row r="2488" spans="1:4">
      <c r="A2488" s="6"/>
      <c r="B2488" s="6"/>
      <c r="C2488" s="139"/>
      <c r="D2488" s="139"/>
    </row>
    <row r="2489" spans="1:4">
      <c r="A2489" s="6"/>
      <c r="B2489" s="6"/>
      <c r="C2489" s="139"/>
      <c r="D2489" s="139"/>
    </row>
    <row r="2490" spans="1:4">
      <c r="A2490" s="6"/>
      <c r="B2490" s="6"/>
      <c r="C2490" s="139"/>
      <c r="D2490" s="139"/>
    </row>
    <row r="2491" spans="1:4">
      <c r="A2491" s="6"/>
      <c r="B2491" s="6"/>
      <c r="C2491" s="139"/>
      <c r="D2491" s="139"/>
    </row>
    <row r="2492" spans="1:4">
      <c r="A2492" s="6"/>
      <c r="B2492" s="6"/>
      <c r="C2492" s="139"/>
      <c r="D2492" s="139"/>
    </row>
    <row r="2493" spans="1:4">
      <c r="A2493" s="6"/>
      <c r="B2493" s="6"/>
      <c r="C2493" s="139"/>
      <c r="D2493" s="139"/>
    </row>
    <row r="2494" spans="1:4">
      <c r="A2494" s="6"/>
      <c r="B2494" s="6"/>
      <c r="C2494" s="139"/>
      <c r="D2494" s="139"/>
    </row>
    <row r="2495" spans="1:4">
      <c r="A2495" s="6"/>
      <c r="B2495" s="6"/>
      <c r="C2495" s="139"/>
      <c r="D2495" s="139"/>
    </row>
    <row r="2496" spans="1:4">
      <c r="A2496" s="6"/>
      <c r="B2496" s="6"/>
      <c r="C2496" s="139"/>
      <c r="D2496" s="139"/>
    </row>
    <row r="2497" spans="1:4">
      <c r="A2497" s="6"/>
      <c r="B2497" s="6"/>
      <c r="C2497" s="139"/>
      <c r="D2497" s="139"/>
    </row>
    <row r="2498" spans="1:4">
      <c r="A2498" s="6"/>
      <c r="B2498" s="6"/>
      <c r="C2498" s="139"/>
      <c r="D2498" s="139"/>
    </row>
    <row r="2499" spans="1:4">
      <c r="A2499" s="6"/>
      <c r="B2499" s="6"/>
      <c r="C2499" s="139"/>
      <c r="D2499" s="139"/>
    </row>
    <row r="2500" spans="1:4">
      <c r="A2500" s="6"/>
      <c r="B2500" s="6"/>
      <c r="C2500" s="139"/>
      <c r="D2500" s="139"/>
    </row>
    <row r="2501" spans="1:4">
      <c r="A2501" s="6"/>
      <c r="B2501" s="6"/>
      <c r="C2501" s="139"/>
      <c r="D2501" s="139"/>
    </row>
    <row r="2502" spans="1:4">
      <c r="A2502" s="6"/>
      <c r="B2502" s="6"/>
      <c r="C2502" s="139"/>
      <c r="D2502" s="139"/>
    </row>
    <row r="2503" spans="1:4">
      <c r="A2503" s="6"/>
      <c r="B2503" s="6"/>
      <c r="C2503" s="139"/>
      <c r="D2503" s="139"/>
    </row>
    <row r="2504" spans="1:4">
      <c r="A2504" s="6"/>
      <c r="B2504" s="6"/>
      <c r="C2504" s="139"/>
      <c r="D2504" s="139"/>
    </row>
    <row r="2505" spans="1:4">
      <c r="A2505" s="6"/>
      <c r="B2505" s="6"/>
      <c r="C2505" s="139"/>
      <c r="D2505" s="139"/>
    </row>
    <row r="2506" spans="1:4">
      <c r="A2506" s="6"/>
      <c r="B2506" s="6"/>
      <c r="C2506" s="139"/>
      <c r="D2506" s="139"/>
    </row>
    <row r="2507" spans="1:4">
      <c r="A2507" s="6"/>
      <c r="B2507" s="6"/>
      <c r="C2507" s="139"/>
      <c r="D2507" s="139"/>
    </row>
    <row r="2508" spans="1:4">
      <c r="A2508" s="6"/>
      <c r="B2508" s="6"/>
      <c r="C2508" s="139"/>
      <c r="D2508" s="139"/>
    </row>
    <row r="2509" spans="1:4">
      <c r="A2509" s="6"/>
      <c r="B2509" s="6"/>
      <c r="C2509" s="139"/>
      <c r="D2509" s="139"/>
    </row>
    <row r="2510" spans="1:4">
      <c r="A2510" s="6"/>
      <c r="B2510" s="6"/>
      <c r="C2510" s="139"/>
      <c r="D2510" s="139"/>
    </row>
    <row r="2511" spans="1:4">
      <c r="A2511" s="6"/>
      <c r="B2511" s="6"/>
      <c r="C2511" s="139"/>
      <c r="D2511" s="139"/>
    </row>
    <row r="2512" spans="1:4">
      <c r="A2512" s="6"/>
      <c r="B2512" s="6"/>
      <c r="C2512" s="139"/>
      <c r="D2512" s="139"/>
    </row>
    <row r="2513" spans="1:4">
      <c r="A2513" s="6"/>
      <c r="B2513" s="6"/>
      <c r="C2513" s="139"/>
      <c r="D2513" s="139"/>
    </row>
    <row r="2514" spans="1:4">
      <c r="A2514" s="6"/>
      <c r="B2514" s="6"/>
      <c r="C2514" s="139"/>
      <c r="D2514" s="139"/>
    </row>
    <row r="2515" spans="1:4">
      <c r="A2515" s="6"/>
      <c r="B2515" s="6"/>
      <c r="C2515" s="139"/>
      <c r="D2515" s="139"/>
    </row>
    <row r="2516" spans="1:4">
      <c r="A2516" s="6"/>
      <c r="B2516" s="6"/>
      <c r="C2516" s="139"/>
      <c r="D2516" s="139"/>
    </row>
    <row r="2517" spans="1:4">
      <c r="A2517" s="6"/>
      <c r="B2517" s="6"/>
      <c r="C2517" s="139"/>
      <c r="D2517" s="139"/>
    </row>
    <row r="2518" spans="1:4">
      <c r="A2518" s="6"/>
      <c r="B2518" s="6"/>
      <c r="C2518" s="139"/>
      <c r="D2518" s="139"/>
    </row>
    <row r="2519" spans="1:4">
      <c r="A2519" s="6"/>
      <c r="B2519" s="6"/>
      <c r="C2519" s="139"/>
      <c r="D2519" s="139"/>
    </row>
    <row r="2520" spans="1:4">
      <c r="A2520" s="6"/>
      <c r="B2520" s="6"/>
      <c r="C2520" s="139"/>
      <c r="D2520" s="139"/>
    </row>
    <row r="2521" spans="1:4">
      <c r="A2521" s="6"/>
      <c r="B2521" s="6"/>
      <c r="C2521" s="139"/>
      <c r="D2521" s="139"/>
    </row>
    <row r="2522" spans="1:4">
      <c r="A2522" s="6"/>
      <c r="B2522" s="6"/>
      <c r="C2522" s="139"/>
      <c r="D2522" s="139"/>
    </row>
    <row r="2523" spans="1:4">
      <c r="A2523" s="6"/>
      <c r="B2523" s="6"/>
      <c r="C2523" s="139"/>
      <c r="D2523" s="139"/>
    </row>
    <row r="2524" spans="1:4">
      <c r="A2524" s="6"/>
      <c r="B2524" s="6"/>
      <c r="C2524" s="139"/>
      <c r="D2524" s="139"/>
    </row>
    <row r="2525" spans="1:4">
      <c r="A2525" s="6"/>
      <c r="B2525" s="6"/>
      <c r="C2525" s="139"/>
      <c r="D2525" s="139"/>
    </row>
    <row r="2526" spans="1:4">
      <c r="A2526" s="6"/>
      <c r="B2526" s="6"/>
      <c r="C2526" s="139"/>
      <c r="D2526" s="139"/>
    </row>
    <row r="2527" spans="1:4">
      <c r="A2527" s="6"/>
      <c r="B2527" s="6"/>
      <c r="C2527" s="139"/>
      <c r="D2527" s="139"/>
    </row>
    <row r="2528" spans="1:4">
      <c r="A2528" s="6"/>
      <c r="B2528" s="6"/>
      <c r="C2528" s="139"/>
      <c r="D2528" s="139"/>
    </row>
    <row r="2529" spans="1:4">
      <c r="A2529" s="6"/>
      <c r="B2529" s="6"/>
      <c r="C2529" s="139"/>
      <c r="D2529" s="139"/>
    </row>
    <row r="2530" spans="1:4">
      <c r="A2530" s="6"/>
      <c r="B2530" s="6"/>
      <c r="C2530" s="139"/>
      <c r="D2530" s="139"/>
    </row>
    <row r="2531" spans="1:4">
      <c r="A2531" s="6"/>
      <c r="B2531" s="6"/>
      <c r="C2531" s="139"/>
      <c r="D2531" s="139"/>
    </row>
    <row r="2532" spans="1:4">
      <c r="A2532" s="6"/>
      <c r="B2532" s="6"/>
      <c r="C2532" s="139"/>
      <c r="D2532" s="139"/>
    </row>
    <row r="2533" spans="1:4">
      <c r="A2533" s="6"/>
      <c r="B2533" s="6"/>
      <c r="C2533" s="139"/>
      <c r="D2533" s="139"/>
    </row>
    <row r="2534" spans="1:4">
      <c r="A2534" s="6"/>
      <c r="B2534" s="6"/>
      <c r="C2534" s="139"/>
      <c r="D2534" s="139"/>
    </row>
    <row r="2535" spans="1:4">
      <c r="A2535" s="6"/>
      <c r="B2535" s="6"/>
      <c r="C2535" s="139"/>
      <c r="D2535" s="139"/>
    </row>
    <row r="2536" spans="1:4">
      <c r="A2536" s="6"/>
      <c r="B2536" s="6"/>
      <c r="C2536" s="139"/>
      <c r="D2536" s="139"/>
    </row>
    <row r="2537" spans="1:4">
      <c r="A2537" s="6"/>
      <c r="B2537" s="6"/>
      <c r="C2537" s="139"/>
      <c r="D2537" s="139"/>
    </row>
    <row r="2538" spans="1:4">
      <c r="A2538" s="6"/>
      <c r="B2538" s="6"/>
      <c r="C2538" s="139"/>
      <c r="D2538" s="139"/>
    </row>
    <row r="2539" spans="1:4">
      <c r="A2539" s="6"/>
      <c r="B2539" s="6"/>
      <c r="C2539" s="139"/>
      <c r="D2539" s="139"/>
    </row>
    <row r="2540" spans="1:4">
      <c r="A2540" s="6"/>
      <c r="B2540" s="6"/>
      <c r="C2540" s="139"/>
      <c r="D2540" s="139"/>
    </row>
    <row r="2541" spans="1:4">
      <c r="A2541" s="6"/>
      <c r="B2541" s="6"/>
      <c r="C2541" s="139"/>
      <c r="D2541" s="139"/>
    </row>
    <row r="2542" spans="1:4">
      <c r="A2542" s="6"/>
      <c r="B2542" s="6"/>
      <c r="C2542" s="139"/>
      <c r="D2542" s="139"/>
    </row>
    <row r="2543" spans="1:4">
      <c r="A2543" s="6"/>
      <c r="B2543" s="6"/>
      <c r="C2543" s="139"/>
      <c r="D2543" s="139"/>
    </row>
    <row r="2544" spans="1:4">
      <c r="A2544" s="6"/>
      <c r="B2544" s="6"/>
      <c r="C2544" s="139"/>
      <c r="D2544" s="139"/>
    </row>
    <row r="2545" spans="1:4">
      <c r="A2545" s="6"/>
      <c r="B2545" s="6"/>
      <c r="C2545" s="139"/>
      <c r="D2545" s="139"/>
    </row>
    <row r="2546" spans="1:4">
      <c r="A2546" s="6"/>
      <c r="B2546" s="6"/>
      <c r="C2546" s="139"/>
      <c r="D2546" s="139"/>
    </row>
    <row r="2547" spans="1:4">
      <c r="A2547" s="6"/>
      <c r="B2547" s="6"/>
      <c r="C2547" s="139"/>
      <c r="D2547" s="139"/>
    </row>
    <row r="2548" spans="1:4">
      <c r="A2548" s="6"/>
      <c r="B2548" s="6"/>
      <c r="C2548" s="139"/>
      <c r="D2548" s="139"/>
    </row>
    <row r="2549" spans="1:4">
      <c r="A2549" s="6"/>
      <c r="B2549" s="6"/>
      <c r="C2549" s="139"/>
      <c r="D2549" s="139"/>
    </row>
    <row r="2550" spans="1:4">
      <c r="A2550" s="6"/>
      <c r="B2550" s="6"/>
      <c r="C2550" s="139"/>
      <c r="D2550" s="139"/>
    </row>
    <row r="2551" spans="1:4">
      <c r="A2551" s="6"/>
      <c r="B2551" s="6"/>
      <c r="C2551" s="139"/>
      <c r="D2551" s="139"/>
    </row>
    <row r="2552" spans="1:4">
      <c r="A2552" s="6"/>
      <c r="B2552" s="6"/>
      <c r="C2552" s="139"/>
      <c r="D2552" s="139"/>
    </row>
    <row r="2553" spans="1:4">
      <c r="A2553" s="6"/>
      <c r="B2553" s="6"/>
      <c r="C2553" s="139"/>
      <c r="D2553" s="139"/>
    </row>
    <row r="2554" spans="1:4">
      <c r="A2554" s="6"/>
      <c r="B2554" s="6"/>
      <c r="C2554" s="139"/>
      <c r="D2554" s="139"/>
    </row>
    <row r="2555" spans="1:4">
      <c r="A2555" s="6"/>
      <c r="B2555" s="6"/>
      <c r="C2555" s="139"/>
      <c r="D2555" s="139"/>
    </row>
    <row r="2556" spans="1:4">
      <c r="A2556" s="6"/>
      <c r="B2556" s="6"/>
      <c r="C2556" s="139"/>
      <c r="D2556" s="139"/>
    </row>
    <row r="2557" spans="1:4">
      <c r="A2557" s="6"/>
      <c r="B2557" s="6"/>
      <c r="C2557" s="139"/>
      <c r="D2557" s="139"/>
    </row>
    <row r="2558" spans="1:4">
      <c r="A2558" s="6"/>
      <c r="B2558" s="6"/>
      <c r="C2558" s="139"/>
      <c r="D2558" s="139"/>
    </row>
    <row r="2559" spans="1:4">
      <c r="A2559" s="6"/>
      <c r="B2559" s="6"/>
      <c r="C2559" s="139"/>
      <c r="D2559" s="139"/>
    </row>
    <row r="2560" spans="1:4">
      <c r="A2560" s="6"/>
      <c r="B2560" s="6"/>
      <c r="C2560" s="139"/>
      <c r="D2560" s="139"/>
    </row>
    <row r="2561" spans="1:4">
      <c r="A2561" s="6"/>
      <c r="B2561" s="6"/>
      <c r="C2561" s="139"/>
      <c r="D2561" s="139"/>
    </row>
    <row r="2562" spans="1:4">
      <c r="A2562" s="6"/>
      <c r="B2562" s="6"/>
      <c r="C2562" s="139"/>
      <c r="D2562" s="139"/>
    </row>
    <row r="2563" spans="1:4">
      <c r="A2563" s="6"/>
      <c r="B2563" s="6"/>
      <c r="C2563" s="139"/>
      <c r="D2563" s="139"/>
    </row>
    <row r="2564" spans="1:4">
      <c r="A2564" s="6"/>
      <c r="B2564" s="6"/>
      <c r="C2564" s="139"/>
      <c r="D2564" s="139"/>
    </row>
    <row r="2565" spans="1:4">
      <c r="A2565" s="6"/>
      <c r="B2565" s="6"/>
      <c r="C2565" s="139"/>
      <c r="D2565" s="139"/>
    </row>
    <row r="2566" spans="1:4">
      <c r="A2566" s="6"/>
      <c r="B2566" s="6"/>
      <c r="C2566" s="139"/>
      <c r="D2566" s="139"/>
    </row>
    <row r="2567" spans="1:4">
      <c r="A2567" s="6"/>
      <c r="B2567" s="6"/>
      <c r="C2567" s="139"/>
      <c r="D2567" s="139"/>
    </row>
    <row r="2568" spans="1:4">
      <c r="A2568" s="6"/>
      <c r="B2568" s="6"/>
      <c r="C2568" s="139"/>
      <c r="D2568" s="139"/>
    </row>
    <row r="2569" spans="1:4">
      <c r="A2569" s="6"/>
      <c r="B2569" s="6"/>
      <c r="C2569" s="139"/>
      <c r="D2569" s="139"/>
    </row>
    <row r="2570" spans="1:4">
      <c r="A2570" s="6"/>
      <c r="B2570" s="6"/>
      <c r="C2570" s="139"/>
      <c r="D2570" s="139"/>
    </row>
    <row r="2571" spans="1:4">
      <c r="A2571" s="6"/>
      <c r="B2571" s="6"/>
      <c r="C2571" s="139"/>
      <c r="D2571" s="139"/>
    </row>
    <row r="2572" spans="1:4">
      <c r="A2572" s="6"/>
      <c r="B2572" s="6"/>
      <c r="C2572" s="139"/>
      <c r="D2572" s="139"/>
    </row>
    <row r="2573" spans="1:4">
      <c r="A2573" s="6"/>
      <c r="B2573" s="6"/>
      <c r="C2573" s="139"/>
      <c r="D2573" s="139"/>
    </row>
    <row r="2574" spans="1:4">
      <c r="A2574" s="6"/>
      <c r="B2574" s="6"/>
      <c r="C2574" s="139"/>
      <c r="D2574" s="139"/>
    </row>
    <row r="2575" spans="1:4">
      <c r="A2575" s="6"/>
      <c r="B2575" s="6"/>
      <c r="C2575" s="139"/>
      <c r="D2575" s="139"/>
    </row>
    <row r="2576" spans="1:4">
      <c r="A2576" s="6"/>
      <c r="B2576" s="6"/>
      <c r="C2576" s="139"/>
      <c r="D2576" s="139"/>
    </row>
    <row r="2577" spans="1:4">
      <c r="A2577" s="6"/>
      <c r="B2577" s="6"/>
      <c r="C2577" s="139"/>
      <c r="D2577" s="139"/>
    </row>
    <row r="2578" spans="1:4">
      <c r="A2578" s="6"/>
      <c r="B2578" s="6"/>
      <c r="C2578" s="139"/>
      <c r="D2578" s="139"/>
    </row>
    <row r="2579" spans="1:4">
      <c r="A2579" s="6"/>
      <c r="B2579" s="6"/>
      <c r="C2579" s="139"/>
      <c r="D2579" s="139"/>
    </row>
    <row r="2580" spans="1:4">
      <c r="A2580" s="6"/>
      <c r="B2580" s="6"/>
      <c r="C2580" s="139"/>
      <c r="D2580" s="139"/>
    </row>
    <row r="2581" spans="1:4">
      <c r="A2581" s="6"/>
      <c r="B2581" s="6"/>
      <c r="C2581" s="139"/>
      <c r="D2581" s="139"/>
    </row>
    <row r="2582" spans="1:4">
      <c r="A2582" s="6"/>
      <c r="B2582" s="6"/>
      <c r="C2582" s="139"/>
      <c r="D2582" s="139"/>
    </row>
    <row r="2583" spans="1:4">
      <c r="A2583" s="6"/>
      <c r="B2583" s="6"/>
      <c r="C2583" s="139"/>
      <c r="D2583" s="139"/>
    </row>
    <row r="2584" spans="1:4">
      <c r="A2584" s="6"/>
      <c r="B2584" s="6"/>
      <c r="C2584" s="139"/>
      <c r="D2584" s="139"/>
    </row>
    <row r="2585" spans="1:4">
      <c r="A2585" s="6"/>
      <c r="B2585" s="6"/>
      <c r="C2585" s="139"/>
      <c r="D2585" s="139"/>
    </row>
    <row r="2586" spans="1:4">
      <c r="A2586" s="6"/>
      <c r="B2586" s="6"/>
      <c r="C2586" s="139"/>
      <c r="D2586" s="139"/>
    </row>
    <row r="2587" spans="1:4">
      <c r="A2587" s="6"/>
      <c r="B2587" s="6"/>
      <c r="C2587" s="139"/>
      <c r="D2587" s="139"/>
    </row>
    <row r="2588" spans="1:4">
      <c r="A2588" s="6"/>
      <c r="B2588" s="6"/>
      <c r="C2588" s="139"/>
      <c r="D2588" s="139"/>
    </row>
    <row r="2589" spans="1:4">
      <c r="A2589" s="6"/>
      <c r="B2589" s="6"/>
      <c r="C2589" s="139"/>
      <c r="D2589" s="139"/>
    </row>
    <row r="2590" spans="1:4">
      <c r="A2590" s="6"/>
      <c r="B2590" s="6"/>
      <c r="C2590" s="139"/>
      <c r="D2590" s="139"/>
    </row>
    <row r="2591" spans="1:4">
      <c r="A2591" s="6"/>
      <c r="B2591" s="6"/>
      <c r="C2591" s="139"/>
      <c r="D2591" s="139"/>
    </row>
    <row r="2592" spans="1:4">
      <c r="A2592" s="6"/>
      <c r="B2592" s="6"/>
      <c r="C2592" s="139"/>
      <c r="D2592" s="139"/>
    </row>
    <row r="2593" spans="1:4">
      <c r="A2593" s="6"/>
      <c r="B2593" s="6"/>
      <c r="C2593" s="139"/>
      <c r="D2593" s="139"/>
    </row>
    <row r="2594" spans="1:4">
      <c r="A2594" s="6"/>
      <c r="B2594" s="6"/>
      <c r="C2594" s="139"/>
      <c r="D2594" s="139"/>
    </row>
    <row r="2595" spans="1:4">
      <c r="A2595" s="6"/>
      <c r="B2595" s="6"/>
      <c r="C2595" s="139"/>
      <c r="D2595" s="139"/>
    </row>
    <row r="2596" spans="1:4">
      <c r="A2596" s="6"/>
      <c r="B2596" s="6"/>
      <c r="C2596" s="139"/>
      <c r="D2596" s="139"/>
    </row>
    <row r="2597" spans="1:4">
      <c r="A2597" s="6"/>
      <c r="B2597" s="6"/>
      <c r="C2597" s="139"/>
      <c r="D2597" s="139"/>
    </row>
    <row r="2598" spans="1:4">
      <c r="A2598" s="6"/>
      <c r="B2598" s="6"/>
      <c r="C2598" s="139"/>
      <c r="D2598" s="139"/>
    </row>
    <row r="2599" spans="1:4">
      <c r="A2599" s="6"/>
      <c r="B2599" s="6"/>
      <c r="C2599" s="139"/>
      <c r="D2599" s="139"/>
    </row>
    <row r="2600" spans="1:4">
      <c r="A2600" s="6"/>
      <c r="B2600" s="6"/>
      <c r="C2600" s="139"/>
      <c r="D2600" s="139"/>
    </row>
    <row r="2601" spans="1:4">
      <c r="A2601" s="6"/>
      <c r="B2601" s="6"/>
      <c r="C2601" s="139"/>
      <c r="D2601" s="139"/>
    </row>
    <row r="2602" spans="1:4">
      <c r="A2602" s="6"/>
      <c r="B2602" s="6"/>
      <c r="C2602" s="139"/>
      <c r="D2602" s="139"/>
    </row>
    <row r="2603" spans="1:4">
      <c r="A2603" s="6"/>
      <c r="B2603" s="6"/>
      <c r="C2603" s="139"/>
      <c r="D2603" s="139"/>
    </row>
    <row r="2604" spans="1:4">
      <c r="A2604" s="6"/>
      <c r="B2604" s="6"/>
      <c r="C2604" s="139"/>
      <c r="D2604" s="139"/>
    </row>
    <row r="2605" spans="1:4">
      <c r="A2605" s="6"/>
      <c r="B2605" s="6"/>
      <c r="C2605" s="139"/>
      <c r="D2605" s="139"/>
    </row>
    <row r="2606" spans="1:4">
      <c r="A2606" s="6"/>
      <c r="B2606" s="6"/>
      <c r="C2606" s="139"/>
      <c r="D2606" s="139"/>
    </row>
    <row r="2607" spans="1:4">
      <c r="A2607" s="6"/>
      <c r="B2607" s="6"/>
      <c r="C2607" s="139"/>
      <c r="D2607" s="139"/>
    </row>
    <row r="2608" spans="1:4">
      <c r="A2608" s="6"/>
      <c r="B2608" s="6"/>
      <c r="C2608" s="139"/>
      <c r="D2608" s="139"/>
    </row>
    <row r="2609" spans="1:4">
      <c r="A2609" s="6"/>
      <c r="B2609" s="6"/>
      <c r="C2609" s="139"/>
      <c r="D2609" s="139"/>
    </row>
    <row r="2610" spans="1:4">
      <c r="A2610" s="6"/>
      <c r="B2610" s="6"/>
      <c r="C2610" s="139"/>
      <c r="D2610" s="139"/>
    </row>
    <row r="2611" spans="1:4">
      <c r="A2611" s="6"/>
      <c r="B2611" s="6"/>
      <c r="C2611" s="139"/>
      <c r="D2611" s="139"/>
    </row>
    <row r="2612" spans="1:4">
      <c r="A2612" s="6"/>
      <c r="B2612" s="6"/>
      <c r="C2612" s="139"/>
      <c r="D2612" s="139"/>
    </row>
    <row r="2613" spans="1:4">
      <c r="A2613" s="6"/>
      <c r="B2613" s="6"/>
      <c r="C2613" s="139"/>
      <c r="D2613" s="139"/>
    </row>
    <row r="2614" spans="1:4">
      <c r="A2614" s="6"/>
      <c r="B2614" s="6"/>
      <c r="C2614" s="139"/>
      <c r="D2614" s="139"/>
    </row>
    <row r="2615" spans="1:4">
      <c r="A2615" s="6"/>
      <c r="B2615" s="6"/>
      <c r="C2615" s="139"/>
      <c r="D2615" s="139"/>
    </row>
    <row r="2616" spans="1:4">
      <c r="A2616" s="6"/>
      <c r="B2616" s="6"/>
      <c r="C2616" s="139"/>
      <c r="D2616" s="139"/>
    </row>
    <row r="2617" spans="1:4">
      <c r="A2617" s="6"/>
      <c r="B2617" s="6"/>
      <c r="C2617" s="139"/>
      <c r="D2617" s="139"/>
    </row>
    <row r="2618" spans="1:4">
      <c r="A2618" s="6"/>
      <c r="B2618" s="6"/>
      <c r="C2618" s="139"/>
      <c r="D2618" s="139"/>
    </row>
    <row r="2619" spans="1:4">
      <c r="A2619" s="6"/>
      <c r="B2619" s="6"/>
      <c r="C2619" s="139"/>
      <c r="D2619" s="139"/>
    </row>
    <row r="2620" spans="1:4">
      <c r="A2620" s="6"/>
      <c r="B2620" s="6"/>
      <c r="C2620" s="139"/>
      <c r="D2620" s="139"/>
    </row>
    <row r="2621" spans="1:4">
      <c r="A2621" s="6"/>
      <c r="B2621" s="6"/>
      <c r="C2621" s="139"/>
      <c r="D2621" s="139"/>
    </row>
    <row r="2622" spans="1:4">
      <c r="A2622" s="6"/>
      <c r="B2622" s="6"/>
      <c r="C2622" s="139"/>
      <c r="D2622" s="139"/>
    </row>
    <row r="2623" spans="1:4">
      <c r="A2623" s="6"/>
      <c r="B2623" s="6"/>
      <c r="C2623" s="139"/>
      <c r="D2623" s="139"/>
    </row>
    <row r="2624" spans="1:4">
      <c r="A2624" s="6"/>
      <c r="B2624" s="6"/>
      <c r="C2624" s="139"/>
      <c r="D2624" s="139"/>
    </row>
    <row r="2625" spans="1:4">
      <c r="A2625" s="6"/>
      <c r="B2625" s="6"/>
      <c r="C2625" s="139"/>
      <c r="D2625" s="139"/>
    </row>
    <row r="2626" spans="1:4">
      <c r="A2626" s="6"/>
      <c r="B2626" s="6"/>
      <c r="C2626" s="139"/>
      <c r="D2626" s="139"/>
    </row>
    <row r="2627" spans="1:4">
      <c r="A2627" s="6"/>
      <c r="B2627" s="6"/>
      <c r="C2627" s="139"/>
      <c r="D2627" s="139"/>
    </row>
    <row r="2628" spans="1:4">
      <c r="A2628" s="6"/>
      <c r="B2628" s="6"/>
      <c r="C2628" s="139"/>
      <c r="D2628" s="139"/>
    </row>
    <row r="2629" spans="1:4">
      <c r="A2629" s="6"/>
      <c r="B2629" s="6"/>
      <c r="C2629" s="139"/>
      <c r="D2629" s="139"/>
    </row>
    <row r="2630" spans="1:4">
      <c r="A2630" s="6"/>
      <c r="B2630" s="6"/>
      <c r="C2630" s="139"/>
      <c r="D2630" s="139"/>
    </row>
    <row r="2631" spans="1:4">
      <c r="A2631" s="6"/>
      <c r="B2631" s="6"/>
      <c r="C2631" s="139"/>
      <c r="D2631" s="139"/>
    </row>
    <row r="2632" spans="1:4">
      <c r="A2632" s="6"/>
      <c r="B2632" s="6"/>
      <c r="C2632" s="139"/>
      <c r="D2632" s="139"/>
    </row>
    <row r="2633" spans="1:4">
      <c r="A2633" s="6"/>
      <c r="B2633" s="6"/>
      <c r="C2633" s="139"/>
      <c r="D2633" s="139"/>
    </row>
    <row r="2634" spans="1:4">
      <c r="A2634" s="6"/>
      <c r="B2634" s="6"/>
      <c r="C2634" s="139"/>
      <c r="D2634" s="139"/>
    </row>
    <row r="2635" spans="1:4">
      <c r="A2635" s="6"/>
      <c r="B2635" s="6"/>
      <c r="C2635" s="139"/>
      <c r="D2635" s="139"/>
    </row>
    <row r="2636" spans="1:4">
      <c r="A2636" s="6"/>
      <c r="B2636" s="6"/>
      <c r="C2636" s="139"/>
      <c r="D2636" s="139"/>
    </row>
    <row r="2637" spans="1:4">
      <c r="A2637" s="6"/>
      <c r="B2637" s="6"/>
      <c r="C2637" s="139"/>
      <c r="D2637" s="139"/>
    </row>
    <row r="2638" spans="1:4">
      <c r="A2638" s="6"/>
      <c r="B2638" s="6"/>
      <c r="C2638" s="139"/>
      <c r="D2638" s="139"/>
    </row>
    <row r="2639" spans="1:4">
      <c r="A2639" s="6"/>
      <c r="B2639" s="6"/>
      <c r="C2639" s="139"/>
      <c r="D2639" s="139"/>
    </row>
    <row r="2640" spans="1:4">
      <c r="A2640" s="6"/>
      <c r="B2640" s="6"/>
      <c r="C2640" s="139"/>
      <c r="D2640" s="139"/>
    </row>
    <row r="2641" spans="1:4">
      <c r="A2641" s="6"/>
      <c r="B2641" s="6"/>
      <c r="C2641" s="139"/>
      <c r="D2641" s="139"/>
    </row>
    <row r="2642" spans="1:4">
      <c r="A2642" s="6"/>
      <c r="B2642" s="6"/>
      <c r="C2642" s="139"/>
      <c r="D2642" s="139"/>
    </row>
    <row r="2643" spans="1:4">
      <c r="A2643" s="6"/>
      <c r="B2643" s="6"/>
      <c r="C2643" s="139"/>
      <c r="D2643" s="139"/>
    </row>
    <row r="2644" spans="1:4">
      <c r="A2644" s="6"/>
      <c r="B2644" s="6"/>
      <c r="C2644" s="139"/>
      <c r="D2644" s="139"/>
    </row>
    <row r="2645" spans="1:4">
      <c r="A2645" s="6"/>
      <c r="B2645" s="6"/>
      <c r="C2645" s="139"/>
      <c r="D2645" s="139"/>
    </row>
    <row r="2646" spans="1:4">
      <c r="A2646" s="6"/>
      <c r="B2646" s="6"/>
      <c r="C2646" s="139"/>
      <c r="D2646" s="139"/>
    </row>
    <row r="2647" spans="1:4">
      <c r="A2647" s="6"/>
      <c r="B2647" s="6"/>
      <c r="C2647" s="139"/>
      <c r="D2647" s="139"/>
    </row>
    <row r="2648" spans="1:4">
      <c r="A2648" s="6"/>
      <c r="B2648" s="6"/>
      <c r="C2648" s="139"/>
      <c r="D2648" s="139"/>
    </row>
    <row r="2649" spans="1:4">
      <c r="A2649" s="6"/>
      <c r="B2649" s="6"/>
      <c r="C2649" s="139"/>
      <c r="D2649" s="139"/>
    </row>
    <row r="2650" spans="1:4">
      <c r="A2650" s="6"/>
      <c r="B2650" s="6"/>
      <c r="C2650" s="139"/>
      <c r="D2650" s="139"/>
    </row>
    <row r="2651" spans="1:4">
      <c r="A2651" s="6"/>
      <c r="B2651" s="6"/>
      <c r="C2651" s="139"/>
      <c r="D2651" s="139"/>
    </row>
    <row r="2652" spans="1:4">
      <c r="A2652" s="6"/>
      <c r="B2652" s="6"/>
      <c r="C2652" s="139"/>
      <c r="D2652" s="139"/>
    </row>
    <row r="2653" spans="1:4">
      <c r="A2653" s="6"/>
      <c r="B2653" s="6"/>
      <c r="C2653" s="139"/>
      <c r="D2653" s="139"/>
    </row>
    <row r="2654" spans="1:4">
      <c r="A2654" s="6"/>
      <c r="B2654" s="6"/>
      <c r="C2654" s="139"/>
      <c r="D2654" s="139"/>
    </row>
    <row r="2655" spans="1:4">
      <c r="A2655" s="6"/>
      <c r="B2655" s="6"/>
      <c r="C2655" s="139"/>
      <c r="D2655" s="139"/>
    </row>
    <row r="2656" spans="1:4">
      <c r="A2656" s="6"/>
      <c r="B2656" s="6"/>
      <c r="C2656" s="139"/>
      <c r="D2656" s="139"/>
    </row>
    <row r="2657" spans="1:4">
      <c r="A2657" s="6"/>
      <c r="B2657" s="6"/>
      <c r="C2657" s="139"/>
      <c r="D2657" s="139"/>
    </row>
    <row r="2658" spans="1:4">
      <c r="A2658" s="6"/>
      <c r="B2658" s="6"/>
      <c r="C2658" s="139"/>
      <c r="D2658" s="139"/>
    </row>
    <row r="2659" spans="1:4">
      <c r="A2659" s="6"/>
      <c r="B2659" s="6"/>
      <c r="C2659" s="139"/>
      <c r="D2659" s="139"/>
    </row>
    <row r="2660" spans="1:4">
      <c r="A2660" s="6"/>
      <c r="B2660" s="6"/>
      <c r="C2660" s="139"/>
      <c r="D2660" s="139"/>
    </row>
    <row r="2661" spans="1:4">
      <c r="A2661" s="6"/>
      <c r="B2661" s="6"/>
      <c r="C2661" s="139"/>
      <c r="D2661" s="139"/>
    </row>
    <row r="2662" spans="1:4">
      <c r="A2662" s="6"/>
      <c r="B2662" s="6"/>
      <c r="C2662" s="139"/>
      <c r="D2662" s="139"/>
    </row>
    <row r="2663" spans="1:4">
      <c r="A2663" s="6"/>
      <c r="B2663" s="6"/>
      <c r="C2663" s="139"/>
      <c r="D2663" s="139"/>
    </row>
    <row r="2664" spans="1:4">
      <c r="A2664" s="6"/>
      <c r="B2664" s="6"/>
      <c r="C2664" s="139"/>
      <c r="D2664" s="139"/>
    </row>
    <row r="2665" spans="1:4">
      <c r="A2665" s="6"/>
      <c r="B2665" s="6"/>
      <c r="C2665" s="139"/>
      <c r="D2665" s="139"/>
    </row>
    <row r="2666" spans="1:4">
      <c r="A2666" s="6"/>
      <c r="B2666" s="6"/>
      <c r="C2666" s="139"/>
      <c r="D2666" s="139"/>
    </row>
    <row r="2667" spans="1:4">
      <c r="A2667" s="6"/>
      <c r="B2667" s="6"/>
      <c r="C2667" s="139"/>
      <c r="D2667" s="139"/>
    </row>
    <row r="2668" spans="1:4">
      <c r="A2668" s="6"/>
      <c r="B2668" s="6"/>
      <c r="C2668" s="139"/>
      <c r="D2668" s="139"/>
    </row>
    <row r="2669" spans="1:4">
      <c r="A2669" s="6"/>
      <c r="B2669" s="6"/>
      <c r="C2669" s="139"/>
      <c r="D2669" s="139"/>
    </row>
    <row r="2670" spans="1:4">
      <c r="A2670" s="6"/>
      <c r="B2670" s="6"/>
      <c r="C2670" s="139"/>
      <c r="D2670" s="139"/>
    </row>
    <row r="2671" spans="1:4">
      <c r="A2671" s="6"/>
      <c r="B2671" s="6"/>
      <c r="C2671" s="139"/>
      <c r="D2671" s="139"/>
    </row>
    <row r="2672" spans="1:4">
      <c r="A2672" s="6"/>
      <c r="B2672" s="6"/>
      <c r="C2672" s="139"/>
      <c r="D2672" s="139"/>
    </row>
    <row r="2673" spans="1:4">
      <c r="A2673" s="6"/>
      <c r="B2673" s="6"/>
      <c r="C2673" s="139"/>
      <c r="D2673" s="139"/>
    </row>
    <row r="2674" spans="1:4">
      <c r="A2674" s="6"/>
      <c r="B2674" s="6"/>
      <c r="C2674" s="139"/>
      <c r="D2674" s="139"/>
    </row>
    <row r="2675" spans="1:4">
      <c r="A2675" s="6"/>
      <c r="B2675" s="6"/>
      <c r="C2675" s="139"/>
      <c r="D2675" s="139"/>
    </row>
    <row r="2676" spans="1:4">
      <c r="A2676" s="6"/>
      <c r="B2676" s="6"/>
      <c r="C2676" s="139"/>
      <c r="D2676" s="139"/>
    </row>
    <row r="2677" spans="1:4">
      <c r="A2677" s="6"/>
      <c r="B2677" s="6"/>
      <c r="C2677" s="139"/>
      <c r="D2677" s="139"/>
    </row>
    <row r="2678" spans="1:4">
      <c r="A2678" s="6"/>
      <c r="B2678" s="6"/>
      <c r="C2678" s="139"/>
      <c r="D2678" s="139"/>
    </row>
    <row r="2679" spans="1:4">
      <c r="A2679" s="6"/>
      <c r="B2679" s="6"/>
      <c r="C2679" s="139"/>
      <c r="D2679" s="139"/>
    </row>
    <row r="2680" spans="1:4">
      <c r="A2680" s="6"/>
      <c r="B2680" s="6"/>
      <c r="C2680" s="139"/>
      <c r="D2680" s="139"/>
    </row>
    <row r="2681" spans="1:4">
      <c r="A2681" s="6"/>
      <c r="B2681" s="6"/>
      <c r="C2681" s="139"/>
      <c r="D2681" s="139"/>
    </row>
    <row r="2682" spans="1:4">
      <c r="A2682" s="6"/>
      <c r="B2682" s="6"/>
      <c r="C2682" s="139"/>
      <c r="D2682" s="139"/>
    </row>
    <row r="2683" spans="1:4">
      <c r="A2683" s="6"/>
      <c r="B2683" s="6"/>
      <c r="C2683" s="139"/>
      <c r="D2683" s="139"/>
    </row>
    <row r="2684" spans="1:4">
      <c r="A2684" s="6"/>
      <c r="B2684" s="6"/>
      <c r="C2684" s="139"/>
      <c r="D2684" s="139"/>
    </row>
    <row r="2685" spans="1:4">
      <c r="A2685" s="6"/>
      <c r="B2685" s="6"/>
      <c r="C2685" s="139"/>
      <c r="D2685" s="139"/>
    </row>
    <row r="2686" spans="1:4">
      <c r="A2686" s="6"/>
      <c r="B2686" s="6"/>
      <c r="C2686" s="139"/>
      <c r="D2686" s="139"/>
    </row>
    <row r="2687" spans="1:4">
      <c r="A2687" s="6"/>
      <c r="B2687" s="6"/>
      <c r="C2687" s="139"/>
      <c r="D2687" s="139"/>
    </row>
    <row r="2688" spans="1:4">
      <c r="A2688" s="6"/>
      <c r="B2688" s="6"/>
      <c r="C2688" s="139"/>
      <c r="D2688" s="139"/>
    </row>
    <row r="2689" spans="1:4">
      <c r="A2689" s="6"/>
      <c r="B2689" s="6"/>
      <c r="C2689" s="139"/>
      <c r="D2689" s="139"/>
    </row>
    <row r="2690" spans="1:4">
      <c r="A2690" s="6"/>
      <c r="B2690" s="6"/>
      <c r="C2690" s="139"/>
      <c r="D2690" s="139"/>
    </row>
    <row r="2691" spans="1:4">
      <c r="A2691" s="6"/>
      <c r="B2691" s="6"/>
      <c r="C2691" s="139"/>
      <c r="D2691" s="139"/>
    </row>
    <row r="2692" spans="1:4">
      <c r="A2692" s="6"/>
      <c r="B2692" s="6"/>
      <c r="C2692" s="139"/>
      <c r="D2692" s="139"/>
    </row>
    <row r="2693" spans="1:4">
      <c r="A2693" s="6"/>
      <c r="B2693" s="6"/>
      <c r="C2693" s="139"/>
      <c r="D2693" s="139"/>
    </row>
    <row r="2694" spans="1:4">
      <c r="A2694" s="6"/>
      <c r="B2694" s="6"/>
      <c r="C2694" s="139"/>
      <c r="D2694" s="139"/>
    </row>
    <row r="2695" spans="1:4">
      <c r="A2695" s="6"/>
      <c r="B2695" s="6"/>
      <c r="C2695" s="139"/>
      <c r="D2695" s="139"/>
    </row>
    <row r="2696" spans="1:4">
      <c r="A2696" s="6"/>
      <c r="B2696" s="6"/>
      <c r="C2696" s="139"/>
      <c r="D2696" s="139"/>
    </row>
    <row r="2697" spans="1:4">
      <c r="A2697" s="6"/>
      <c r="B2697" s="6"/>
      <c r="C2697" s="139"/>
      <c r="D2697" s="139"/>
    </row>
    <row r="2698" spans="1:4">
      <c r="A2698" s="6"/>
      <c r="B2698" s="6"/>
      <c r="C2698" s="139"/>
      <c r="D2698" s="139"/>
    </row>
    <row r="2699" spans="1:4">
      <c r="A2699" s="6"/>
      <c r="B2699" s="6"/>
      <c r="C2699" s="139"/>
      <c r="D2699" s="139"/>
    </row>
    <row r="2700" spans="1:4">
      <c r="A2700" s="6"/>
      <c r="B2700" s="6"/>
      <c r="C2700" s="139"/>
      <c r="D2700" s="139"/>
    </row>
    <row r="2701" spans="1:4">
      <c r="A2701" s="6"/>
      <c r="B2701" s="6"/>
      <c r="C2701" s="139"/>
      <c r="D2701" s="139"/>
    </row>
    <row r="2702" spans="1:4">
      <c r="A2702" s="6"/>
      <c r="B2702" s="6"/>
      <c r="C2702" s="139"/>
      <c r="D2702" s="139"/>
    </row>
    <row r="2703" spans="1:4">
      <c r="A2703" s="6"/>
      <c r="B2703" s="6"/>
      <c r="C2703" s="139"/>
      <c r="D2703" s="139"/>
    </row>
    <row r="2704" spans="1:4">
      <c r="A2704" s="6"/>
      <c r="B2704" s="6"/>
      <c r="C2704" s="139"/>
      <c r="D2704" s="139"/>
    </row>
    <row r="2705" spans="1:4">
      <c r="A2705" s="6"/>
      <c r="B2705" s="6"/>
      <c r="C2705" s="139"/>
      <c r="D2705" s="139"/>
    </row>
    <row r="2706" spans="1:4">
      <c r="A2706" s="6"/>
      <c r="B2706" s="6"/>
      <c r="C2706" s="139"/>
      <c r="D2706" s="139"/>
    </row>
    <row r="2707" spans="1:4">
      <c r="A2707" s="6"/>
      <c r="B2707" s="6"/>
      <c r="C2707" s="139"/>
      <c r="D2707" s="139"/>
    </row>
    <row r="2708" spans="1:4">
      <c r="A2708" s="6"/>
      <c r="B2708" s="6"/>
      <c r="C2708" s="139"/>
      <c r="D2708" s="139"/>
    </row>
    <row r="2709" spans="1:4">
      <c r="A2709" s="6"/>
      <c r="B2709" s="6"/>
      <c r="C2709" s="139"/>
      <c r="D2709" s="139"/>
    </row>
    <row r="2710" spans="1:4">
      <c r="A2710" s="6"/>
      <c r="B2710" s="6"/>
      <c r="C2710" s="139"/>
      <c r="D2710" s="139"/>
    </row>
    <row r="2711" spans="1:4">
      <c r="A2711" s="6"/>
      <c r="B2711" s="6"/>
      <c r="C2711" s="139"/>
      <c r="D2711" s="139"/>
    </row>
    <row r="2712" spans="1:4">
      <c r="A2712" s="6"/>
      <c r="B2712" s="6"/>
      <c r="C2712" s="139"/>
      <c r="D2712" s="139"/>
    </row>
    <row r="2713" spans="1:4">
      <c r="A2713" s="6"/>
      <c r="B2713" s="6"/>
      <c r="C2713" s="139"/>
      <c r="D2713" s="139"/>
    </row>
    <row r="2714" spans="1:4">
      <c r="A2714" s="6"/>
      <c r="B2714" s="6"/>
      <c r="C2714" s="139"/>
      <c r="D2714" s="139"/>
    </row>
    <row r="2715" spans="1:4">
      <c r="A2715" s="6"/>
      <c r="B2715" s="6"/>
      <c r="C2715" s="139"/>
      <c r="D2715" s="139"/>
    </row>
    <row r="2716" spans="1:4">
      <c r="A2716" s="6"/>
      <c r="B2716" s="6"/>
      <c r="C2716" s="139"/>
      <c r="D2716" s="139"/>
    </row>
    <row r="2717" spans="1:4">
      <c r="A2717" s="6"/>
      <c r="B2717" s="6"/>
      <c r="C2717" s="139"/>
      <c r="D2717" s="139"/>
    </row>
    <row r="2718" spans="1:4">
      <c r="A2718" s="6"/>
      <c r="B2718" s="6"/>
      <c r="C2718" s="139"/>
      <c r="D2718" s="139"/>
    </row>
    <row r="2719" spans="1:4">
      <c r="A2719" s="6"/>
      <c r="B2719" s="6"/>
      <c r="C2719" s="139"/>
      <c r="D2719" s="139"/>
    </row>
    <row r="2720" spans="1:4">
      <c r="A2720" s="6"/>
      <c r="B2720" s="6"/>
      <c r="C2720" s="139"/>
      <c r="D2720" s="139"/>
    </row>
    <row r="2721" spans="1:4">
      <c r="A2721" s="6"/>
      <c r="B2721" s="6"/>
      <c r="C2721" s="139"/>
      <c r="D2721" s="139"/>
    </row>
    <row r="2722" spans="1:4">
      <c r="A2722" s="6"/>
      <c r="B2722" s="6"/>
      <c r="C2722" s="139"/>
      <c r="D2722" s="139"/>
    </row>
    <row r="2723" spans="1:4">
      <c r="A2723" s="6"/>
      <c r="B2723" s="6"/>
      <c r="C2723" s="139"/>
      <c r="D2723" s="139"/>
    </row>
    <row r="2724" spans="1:4">
      <c r="A2724" s="6"/>
      <c r="B2724" s="6"/>
      <c r="C2724" s="139"/>
      <c r="D2724" s="139"/>
    </row>
    <row r="2725" spans="1:4">
      <c r="A2725" s="6"/>
      <c r="B2725" s="6"/>
      <c r="C2725" s="139"/>
      <c r="D2725" s="139"/>
    </row>
    <row r="2726" spans="1:4">
      <c r="A2726" s="6"/>
      <c r="B2726" s="6"/>
      <c r="C2726" s="139"/>
      <c r="D2726" s="139"/>
    </row>
    <row r="2727" spans="1:4">
      <c r="A2727" s="6"/>
      <c r="B2727" s="6"/>
      <c r="C2727" s="139"/>
      <c r="D2727" s="139"/>
    </row>
    <row r="2728" spans="1:4">
      <c r="A2728" s="6"/>
      <c r="B2728" s="6"/>
      <c r="C2728" s="139"/>
      <c r="D2728" s="139"/>
    </row>
    <row r="2729" spans="1:4">
      <c r="A2729" s="6"/>
      <c r="B2729" s="6"/>
      <c r="C2729" s="139"/>
      <c r="D2729" s="139"/>
    </row>
    <row r="2730" spans="1:4">
      <c r="A2730" s="6"/>
      <c r="B2730" s="6"/>
      <c r="C2730" s="139"/>
      <c r="D2730" s="139"/>
    </row>
    <row r="2731" spans="1:4">
      <c r="A2731" s="6"/>
      <c r="B2731" s="6"/>
      <c r="C2731" s="139"/>
      <c r="D2731" s="139"/>
    </row>
    <row r="2732" spans="1:4">
      <c r="A2732" s="6"/>
      <c r="B2732" s="6"/>
      <c r="C2732" s="139"/>
      <c r="D2732" s="139"/>
    </row>
    <row r="2733" spans="1:4">
      <c r="A2733" s="6"/>
      <c r="B2733" s="6"/>
      <c r="C2733" s="139"/>
      <c r="D2733" s="139"/>
    </row>
    <row r="2734" spans="1:4">
      <c r="A2734" s="6"/>
      <c r="B2734" s="6"/>
      <c r="C2734" s="139"/>
      <c r="D2734" s="139"/>
    </row>
    <row r="2735" spans="1:4">
      <c r="A2735" s="6"/>
      <c r="B2735" s="6"/>
      <c r="C2735" s="139"/>
      <c r="D2735" s="139"/>
    </row>
    <row r="2736" spans="1:4">
      <c r="A2736" s="6"/>
      <c r="B2736" s="6"/>
      <c r="C2736" s="139"/>
      <c r="D2736" s="139"/>
    </row>
    <row r="2737" spans="1:4">
      <c r="A2737" s="6"/>
      <c r="B2737" s="6"/>
      <c r="C2737" s="139"/>
      <c r="D2737" s="139"/>
    </row>
    <row r="2738" spans="1:4">
      <c r="A2738" s="6"/>
      <c r="B2738" s="6"/>
      <c r="C2738" s="139"/>
      <c r="D2738" s="139"/>
    </row>
    <row r="2739" spans="1:4">
      <c r="A2739" s="6"/>
      <c r="B2739" s="6"/>
      <c r="C2739" s="139"/>
      <c r="D2739" s="139"/>
    </row>
    <row r="2740" spans="1:4">
      <c r="A2740" s="6"/>
      <c r="B2740" s="6"/>
      <c r="C2740" s="139"/>
      <c r="D2740" s="139"/>
    </row>
    <row r="2741" spans="1:4">
      <c r="A2741" s="6"/>
      <c r="B2741" s="6"/>
      <c r="C2741" s="139"/>
      <c r="D2741" s="139"/>
    </row>
    <row r="2742" spans="1:4">
      <c r="A2742" s="6"/>
      <c r="B2742" s="6"/>
      <c r="C2742" s="139"/>
      <c r="D2742" s="139"/>
    </row>
    <row r="2743" spans="1:4">
      <c r="A2743" s="6"/>
      <c r="B2743" s="6"/>
      <c r="C2743" s="139"/>
      <c r="D2743" s="139"/>
    </row>
    <row r="2744" spans="1:4">
      <c r="A2744" s="6"/>
      <c r="B2744" s="6"/>
      <c r="C2744" s="139"/>
      <c r="D2744" s="139"/>
    </row>
    <row r="2745" spans="1:4">
      <c r="A2745" s="6"/>
      <c r="B2745" s="6"/>
      <c r="C2745" s="139"/>
      <c r="D2745" s="139"/>
    </row>
    <row r="2746" spans="1:4">
      <c r="A2746" s="6"/>
      <c r="B2746" s="6"/>
      <c r="C2746" s="139"/>
      <c r="D2746" s="139"/>
    </row>
    <row r="2747" spans="1:4">
      <c r="A2747" s="6"/>
      <c r="B2747" s="6"/>
      <c r="C2747" s="139"/>
      <c r="D2747" s="139"/>
    </row>
    <row r="2748" spans="1:4">
      <c r="A2748" s="6"/>
      <c r="B2748" s="6"/>
      <c r="C2748" s="139"/>
      <c r="D2748" s="139"/>
    </row>
    <row r="2749" spans="1:4">
      <c r="A2749" s="6"/>
      <c r="B2749" s="6"/>
      <c r="C2749" s="139"/>
      <c r="D2749" s="139"/>
    </row>
    <row r="2750" spans="1:4">
      <c r="A2750" s="6"/>
      <c r="B2750" s="6"/>
      <c r="C2750" s="139"/>
      <c r="D2750" s="139"/>
    </row>
    <row r="2751" spans="1:4">
      <c r="A2751" s="6"/>
      <c r="B2751" s="6"/>
      <c r="C2751" s="139"/>
      <c r="D2751" s="139"/>
    </row>
    <row r="2752" spans="1:4">
      <c r="A2752" s="6"/>
      <c r="B2752" s="6"/>
      <c r="C2752" s="139"/>
      <c r="D2752" s="139"/>
    </row>
    <row r="2753" spans="1:4">
      <c r="A2753" s="6"/>
      <c r="B2753" s="6"/>
      <c r="C2753" s="139"/>
      <c r="D2753" s="139"/>
    </row>
    <row r="2754" spans="1:4">
      <c r="A2754" s="6"/>
      <c r="B2754" s="6"/>
      <c r="C2754" s="139"/>
      <c r="D2754" s="139"/>
    </row>
    <row r="2755" spans="1:4">
      <c r="A2755" s="6"/>
      <c r="B2755" s="6"/>
      <c r="C2755" s="139"/>
      <c r="D2755" s="139"/>
    </row>
    <row r="2756" spans="1:4">
      <c r="A2756" s="6"/>
      <c r="B2756" s="6"/>
      <c r="C2756" s="139"/>
      <c r="D2756" s="139"/>
    </row>
    <row r="2757" spans="1:4">
      <c r="A2757" s="6"/>
      <c r="B2757" s="6"/>
      <c r="C2757" s="139"/>
      <c r="D2757" s="139"/>
    </row>
    <row r="2758" spans="1:4">
      <c r="A2758" s="6"/>
      <c r="B2758" s="6"/>
      <c r="C2758" s="139"/>
      <c r="D2758" s="139"/>
    </row>
    <row r="2759" spans="1:4">
      <c r="A2759" s="6"/>
      <c r="B2759" s="6"/>
      <c r="C2759" s="139"/>
      <c r="D2759" s="139"/>
    </row>
    <row r="2760" spans="1:4">
      <c r="A2760" s="6"/>
      <c r="B2760" s="6"/>
      <c r="C2760" s="139"/>
      <c r="D2760" s="139"/>
    </row>
    <row r="2761" spans="1:4">
      <c r="A2761" s="6"/>
      <c r="B2761" s="6"/>
      <c r="C2761" s="139"/>
      <c r="D2761" s="139"/>
    </row>
    <row r="2762" spans="1:4">
      <c r="A2762" s="6"/>
      <c r="B2762" s="6"/>
      <c r="C2762" s="139"/>
      <c r="D2762" s="139"/>
    </row>
    <row r="2763" spans="1:4">
      <c r="A2763" s="6"/>
      <c r="B2763" s="6"/>
      <c r="C2763" s="139"/>
      <c r="D2763" s="139"/>
    </row>
    <row r="2764" spans="1:4">
      <c r="A2764" s="6"/>
      <c r="B2764" s="6"/>
      <c r="C2764" s="139"/>
      <c r="D2764" s="139"/>
    </row>
    <row r="2765" spans="1:4">
      <c r="A2765" s="6"/>
      <c r="B2765" s="6"/>
      <c r="C2765" s="139"/>
      <c r="D2765" s="139"/>
    </row>
    <row r="2766" spans="1:4">
      <c r="A2766" s="6"/>
      <c r="B2766" s="6"/>
      <c r="C2766" s="139"/>
      <c r="D2766" s="139"/>
    </row>
    <row r="2767" spans="1:4">
      <c r="A2767" s="6"/>
      <c r="B2767" s="6"/>
      <c r="C2767" s="139"/>
      <c r="D2767" s="139"/>
    </row>
    <row r="2768" spans="1:4">
      <c r="A2768" s="6"/>
      <c r="B2768" s="6"/>
      <c r="C2768" s="139"/>
      <c r="D2768" s="139"/>
    </row>
    <row r="2769" spans="1:4">
      <c r="A2769" s="6"/>
      <c r="B2769" s="6"/>
      <c r="C2769" s="139"/>
      <c r="D2769" s="139"/>
    </row>
    <row r="2770" spans="1:4">
      <c r="A2770" s="6"/>
      <c r="B2770" s="6"/>
      <c r="C2770" s="139"/>
      <c r="D2770" s="139"/>
    </row>
    <row r="2771" spans="1:4">
      <c r="A2771" s="6"/>
      <c r="B2771" s="6"/>
      <c r="C2771" s="139"/>
      <c r="D2771" s="139"/>
    </row>
    <row r="2772" spans="1:4">
      <c r="A2772" s="6"/>
      <c r="B2772" s="6"/>
      <c r="C2772" s="139"/>
      <c r="D2772" s="139"/>
    </row>
    <row r="2773" spans="1:4">
      <c r="A2773" s="6"/>
      <c r="B2773" s="6"/>
      <c r="C2773" s="139"/>
      <c r="D2773" s="139"/>
    </row>
    <row r="2774" spans="1:4">
      <c r="A2774" s="6"/>
      <c r="B2774" s="6"/>
      <c r="C2774" s="139"/>
      <c r="D2774" s="139"/>
    </row>
    <row r="2775" spans="1:4">
      <c r="A2775" s="6"/>
      <c r="B2775" s="6"/>
      <c r="C2775" s="139"/>
      <c r="D2775" s="139"/>
    </row>
    <row r="2776" spans="1:4">
      <c r="A2776" s="6"/>
      <c r="B2776" s="6"/>
      <c r="C2776" s="139"/>
      <c r="D2776" s="139"/>
    </row>
    <row r="2777" spans="1:4">
      <c r="A2777" s="6"/>
      <c r="B2777" s="6"/>
      <c r="C2777" s="139"/>
      <c r="D2777" s="139"/>
    </row>
    <row r="2778" spans="1:4">
      <c r="A2778" s="6"/>
      <c r="B2778" s="6"/>
      <c r="C2778" s="139"/>
      <c r="D2778" s="139"/>
    </row>
    <row r="2779" spans="1:4">
      <c r="A2779" s="6"/>
      <c r="B2779" s="6"/>
      <c r="C2779" s="139"/>
      <c r="D2779" s="139"/>
    </row>
    <row r="2780" spans="1:4">
      <c r="A2780" s="6"/>
      <c r="B2780" s="6"/>
      <c r="C2780" s="139"/>
      <c r="D2780" s="139"/>
    </row>
    <row r="2781" spans="1:4">
      <c r="A2781" s="6"/>
      <c r="B2781" s="6"/>
      <c r="C2781" s="139"/>
      <c r="D2781" s="139"/>
    </row>
    <row r="2782" spans="1:4">
      <c r="A2782" s="6"/>
      <c r="B2782" s="6"/>
      <c r="C2782" s="139"/>
      <c r="D2782" s="139"/>
    </row>
    <row r="2783" spans="1:4">
      <c r="A2783" s="6"/>
      <c r="B2783" s="6"/>
      <c r="C2783" s="139"/>
      <c r="D2783" s="139"/>
    </row>
    <row r="2784" spans="1:4">
      <c r="A2784" s="6"/>
      <c r="B2784" s="6"/>
      <c r="C2784" s="139"/>
      <c r="D2784" s="139"/>
    </row>
    <row r="2785" spans="1:4">
      <c r="A2785" s="6"/>
      <c r="B2785" s="6"/>
      <c r="C2785" s="139"/>
      <c r="D2785" s="139"/>
    </row>
    <row r="2786" spans="1:4">
      <c r="A2786" s="6"/>
      <c r="B2786" s="6"/>
      <c r="C2786" s="139"/>
      <c r="D2786" s="139"/>
    </row>
    <row r="2787" spans="1:4">
      <c r="A2787" s="6"/>
      <c r="B2787" s="6"/>
      <c r="C2787" s="139"/>
      <c r="D2787" s="139"/>
    </row>
    <row r="2788" spans="1:4">
      <c r="A2788" s="6"/>
      <c r="B2788" s="6"/>
      <c r="C2788" s="139"/>
      <c r="D2788" s="139"/>
    </row>
    <row r="2789" spans="1:4">
      <c r="A2789" s="6"/>
      <c r="B2789" s="6"/>
      <c r="C2789" s="139"/>
      <c r="D2789" s="139"/>
    </row>
    <row r="2790" spans="1:4">
      <c r="A2790" s="6"/>
      <c r="B2790" s="6"/>
      <c r="C2790" s="139"/>
      <c r="D2790" s="139"/>
    </row>
    <row r="2791" spans="1:4">
      <c r="A2791" s="6"/>
      <c r="B2791" s="6"/>
      <c r="C2791" s="139"/>
      <c r="D2791" s="139"/>
    </row>
    <row r="2792" spans="1:4">
      <c r="A2792" s="6"/>
      <c r="B2792" s="6"/>
      <c r="C2792" s="139"/>
      <c r="D2792" s="139"/>
    </row>
    <row r="2793" spans="1:4">
      <c r="A2793" s="6"/>
      <c r="B2793" s="6"/>
      <c r="C2793" s="139"/>
      <c r="D2793" s="139"/>
    </row>
    <row r="2794" spans="1:4">
      <c r="A2794" s="6"/>
      <c r="B2794" s="6"/>
      <c r="C2794" s="139"/>
      <c r="D2794" s="139"/>
    </row>
    <row r="2795" spans="1:4">
      <c r="A2795" s="6"/>
      <c r="B2795" s="6"/>
      <c r="C2795" s="139"/>
      <c r="D2795" s="139"/>
    </row>
    <row r="2796" spans="1:4">
      <c r="A2796" s="6"/>
      <c r="B2796" s="6"/>
      <c r="C2796" s="139"/>
      <c r="D2796" s="139"/>
    </row>
    <row r="2797" spans="1:4">
      <c r="A2797" s="6"/>
      <c r="B2797" s="6"/>
      <c r="C2797" s="139"/>
      <c r="D2797" s="139"/>
    </row>
    <row r="2798" spans="1:4">
      <c r="A2798" s="6"/>
      <c r="B2798" s="6"/>
      <c r="C2798" s="139"/>
      <c r="D2798" s="139"/>
    </row>
    <row r="2799" spans="1:4">
      <c r="A2799" s="6"/>
      <c r="B2799" s="6"/>
      <c r="C2799" s="139"/>
      <c r="D2799" s="139"/>
    </row>
    <row r="2800" spans="1:4">
      <c r="A2800" s="6"/>
      <c r="B2800" s="6"/>
      <c r="C2800" s="139"/>
      <c r="D2800" s="139"/>
    </row>
    <row r="2801" spans="1:4">
      <c r="A2801" s="6"/>
      <c r="B2801" s="6"/>
      <c r="C2801" s="139"/>
      <c r="D2801" s="139"/>
    </row>
    <row r="2802" spans="1:4">
      <c r="A2802" s="6"/>
      <c r="B2802" s="6"/>
      <c r="C2802" s="139"/>
      <c r="D2802" s="139"/>
    </row>
    <row r="2803" spans="1:4">
      <c r="A2803" s="6"/>
      <c r="B2803" s="6"/>
      <c r="C2803" s="139"/>
      <c r="D2803" s="139"/>
    </row>
    <row r="2804" spans="1:4">
      <c r="A2804" s="6"/>
      <c r="B2804" s="6"/>
      <c r="C2804" s="139"/>
      <c r="D2804" s="139"/>
    </row>
    <row r="2805" spans="1:4">
      <c r="A2805" s="6"/>
      <c r="B2805" s="6"/>
      <c r="C2805" s="139"/>
      <c r="D2805" s="139"/>
    </row>
    <row r="2806" spans="1:4">
      <c r="A2806" s="6"/>
      <c r="B2806" s="6"/>
      <c r="C2806" s="139"/>
      <c r="D2806" s="139"/>
    </row>
    <row r="2807" spans="1:4">
      <c r="A2807" s="6"/>
      <c r="B2807" s="6"/>
      <c r="C2807" s="139"/>
      <c r="D2807" s="139"/>
    </row>
    <row r="2808" spans="1:4">
      <c r="A2808" s="6"/>
      <c r="B2808" s="6"/>
      <c r="C2808" s="139"/>
      <c r="D2808" s="139"/>
    </row>
    <row r="2809" spans="1:4">
      <c r="A2809" s="6"/>
      <c r="B2809" s="6"/>
      <c r="C2809" s="139"/>
      <c r="D2809" s="139"/>
    </row>
    <row r="2810" spans="1:4">
      <c r="A2810" s="6"/>
      <c r="B2810" s="6"/>
      <c r="C2810" s="139"/>
      <c r="D2810" s="139"/>
    </row>
    <row r="2811" spans="1:4">
      <c r="A2811" s="6"/>
      <c r="B2811" s="6"/>
      <c r="C2811" s="139"/>
      <c r="D2811" s="139"/>
    </row>
    <row r="2812" spans="1:4">
      <c r="A2812" s="6"/>
      <c r="B2812" s="6"/>
      <c r="C2812" s="139"/>
      <c r="D2812" s="139"/>
    </row>
    <row r="2813" spans="1:4">
      <c r="A2813" s="6"/>
      <c r="B2813" s="6"/>
      <c r="C2813" s="139"/>
      <c r="D2813" s="139"/>
    </row>
    <row r="2814" spans="1:4">
      <c r="A2814" s="6"/>
      <c r="B2814" s="6"/>
      <c r="C2814" s="139"/>
      <c r="D2814" s="139"/>
    </row>
    <row r="2815" spans="1:4">
      <c r="A2815" s="6"/>
      <c r="B2815" s="6"/>
      <c r="C2815" s="139"/>
      <c r="D2815" s="139"/>
    </row>
    <row r="2816" spans="1:4">
      <c r="A2816" s="6"/>
      <c r="B2816" s="6"/>
      <c r="C2816" s="139"/>
      <c r="D2816" s="139"/>
    </row>
    <row r="2817" spans="1:4">
      <c r="A2817" s="6"/>
      <c r="B2817" s="6"/>
      <c r="C2817" s="139"/>
      <c r="D2817" s="139"/>
    </row>
    <row r="2818" spans="1:4">
      <c r="A2818" s="6"/>
      <c r="B2818" s="6"/>
      <c r="C2818" s="139"/>
      <c r="D2818" s="139"/>
    </row>
    <row r="2819" spans="1:4">
      <c r="A2819" s="6"/>
      <c r="B2819" s="6"/>
      <c r="C2819" s="139"/>
      <c r="D2819" s="139"/>
    </row>
    <row r="2820" spans="1:4">
      <c r="A2820" s="6"/>
      <c r="B2820" s="6"/>
      <c r="C2820" s="139"/>
      <c r="D2820" s="139"/>
    </row>
    <row r="2821" spans="1:4">
      <c r="A2821" s="6"/>
      <c r="B2821" s="6"/>
      <c r="C2821" s="139"/>
      <c r="D2821" s="139"/>
    </row>
    <row r="2822" spans="1:4">
      <c r="A2822" s="6"/>
      <c r="B2822" s="6"/>
      <c r="C2822" s="139"/>
      <c r="D2822" s="139"/>
    </row>
    <row r="2823" spans="1:4">
      <c r="A2823" s="6"/>
      <c r="B2823" s="6"/>
      <c r="C2823" s="139"/>
      <c r="D2823" s="139"/>
    </row>
    <row r="2824" spans="1:4">
      <c r="A2824" s="6"/>
      <c r="B2824" s="6"/>
      <c r="C2824" s="139"/>
      <c r="D2824" s="139"/>
    </row>
    <row r="2825" spans="1:4">
      <c r="A2825" s="6"/>
      <c r="B2825" s="6"/>
      <c r="C2825" s="139"/>
      <c r="D2825" s="139"/>
    </row>
    <row r="2826" spans="1:4">
      <c r="A2826" s="6"/>
      <c r="B2826" s="6"/>
      <c r="C2826" s="139"/>
      <c r="D2826" s="139"/>
    </row>
    <row r="2827" spans="1:4">
      <c r="A2827" s="6"/>
      <c r="B2827" s="6"/>
      <c r="C2827" s="139"/>
      <c r="D2827" s="139"/>
    </row>
    <row r="2828" spans="1:4">
      <c r="A2828" s="6"/>
      <c r="B2828" s="6"/>
      <c r="C2828" s="139"/>
      <c r="D2828" s="139"/>
    </row>
    <row r="2829" spans="1:4">
      <c r="A2829" s="6"/>
      <c r="B2829" s="6"/>
      <c r="C2829" s="139"/>
      <c r="D2829" s="139"/>
    </row>
    <row r="2830" spans="1:4">
      <c r="A2830" s="6"/>
      <c r="B2830" s="6"/>
      <c r="C2830" s="139"/>
      <c r="D2830" s="139"/>
    </row>
    <row r="2831" spans="1:4">
      <c r="A2831" s="6"/>
      <c r="B2831" s="6"/>
      <c r="C2831" s="139"/>
      <c r="D2831" s="139"/>
    </row>
    <row r="2832" spans="1:4">
      <c r="A2832" s="6"/>
      <c r="B2832" s="6"/>
      <c r="C2832" s="139"/>
      <c r="D2832" s="139"/>
    </row>
    <row r="2833" spans="1:4">
      <c r="A2833" s="6"/>
      <c r="B2833" s="6"/>
      <c r="C2833" s="139"/>
      <c r="D2833" s="139"/>
    </row>
    <row r="2834" spans="1:4">
      <c r="A2834" s="6"/>
      <c r="B2834" s="6"/>
      <c r="C2834" s="139"/>
      <c r="D2834" s="139"/>
    </row>
    <row r="2835" spans="1:4">
      <c r="A2835" s="6"/>
      <c r="B2835" s="6"/>
      <c r="C2835" s="139"/>
      <c r="D2835" s="139"/>
    </row>
    <row r="2836" spans="1:4">
      <c r="A2836" s="6"/>
      <c r="B2836" s="6"/>
      <c r="C2836" s="139"/>
      <c r="D2836" s="139"/>
    </row>
    <row r="2837" spans="1:4">
      <c r="A2837" s="6"/>
      <c r="B2837" s="6"/>
      <c r="C2837" s="139"/>
      <c r="D2837" s="139"/>
    </row>
    <row r="2838" spans="1:4">
      <c r="A2838" s="6"/>
      <c r="B2838" s="6"/>
      <c r="C2838" s="139"/>
      <c r="D2838" s="139"/>
    </row>
    <row r="2839" spans="1:4">
      <c r="A2839" s="6"/>
      <c r="B2839" s="6"/>
      <c r="C2839" s="139"/>
      <c r="D2839" s="139"/>
    </row>
    <row r="2840" spans="1:4">
      <c r="A2840" s="6"/>
      <c r="B2840" s="6"/>
      <c r="C2840" s="139"/>
      <c r="D2840" s="139"/>
    </row>
    <row r="2841" spans="1:4">
      <c r="A2841" s="6"/>
      <c r="B2841" s="6"/>
      <c r="C2841" s="139"/>
      <c r="D2841" s="139"/>
    </row>
    <row r="2842" spans="1:4">
      <c r="A2842" s="6"/>
      <c r="B2842" s="6"/>
      <c r="C2842" s="139"/>
      <c r="D2842" s="139"/>
    </row>
    <row r="2843" spans="1:4">
      <c r="A2843" s="6"/>
      <c r="B2843" s="6"/>
      <c r="C2843" s="139"/>
      <c r="D2843" s="139"/>
    </row>
    <row r="2844" spans="1:4">
      <c r="A2844" s="6"/>
      <c r="B2844" s="6"/>
      <c r="C2844" s="139"/>
      <c r="D2844" s="139"/>
    </row>
    <row r="2845" spans="1:4">
      <c r="A2845" s="6"/>
      <c r="B2845" s="6"/>
      <c r="C2845" s="139"/>
      <c r="D2845" s="139"/>
    </row>
    <row r="2846" spans="1:4">
      <c r="A2846" s="6"/>
      <c r="B2846" s="6"/>
      <c r="C2846" s="139"/>
      <c r="D2846" s="139"/>
    </row>
    <row r="2847" spans="1:4">
      <c r="A2847" s="6"/>
      <c r="B2847" s="6"/>
      <c r="C2847" s="139"/>
      <c r="D2847" s="139"/>
    </row>
    <row r="2848" spans="1:4">
      <c r="A2848" s="6"/>
      <c r="B2848" s="6"/>
      <c r="C2848" s="139"/>
      <c r="D2848" s="139"/>
    </row>
    <row r="2849" spans="1:4">
      <c r="A2849" s="6"/>
      <c r="B2849" s="6"/>
      <c r="C2849" s="139"/>
      <c r="D2849" s="139"/>
    </row>
    <row r="2850" spans="1:4">
      <c r="A2850" s="6"/>
      <c r="B2850" s="6"/>
      <c r="C2850" s="139"/>
      <c r="D2850" s="139"/>
    </row>
    <row r="2851" spans="1:4">
      <c r="A2851" s="6"/>
      <c r="B2851" s="6"/>
      <c r="C2851" s="139"/>
      <c r="D2851" s="139"/>
    </row>
    <row r="2852" spans="1:4">
      <c r="A2852" s="6"/>
      <c r="B2852" s="6"/>
      <c r="C2852" s="139"/>
      <c r="D2852" s="139"/>
    </row>
    <row r="2853" spans="1:4">
      <c r="A2853" s="6"/>
      <c r="B2853" s="6"/>
      <c r="C2853" s="139"/>
      <c r="D2853" s="139"/>
    </row>
    <row r="2854" spans="1:4">
      <c r="A2854" s="6"/>
      <c r="B2854" s="6"/>
      <c r="C2854" s="139"/>
      <c r="D2854" s="139"/>
    </row>
    <row r="2855" spans="1:4">
      <c r="A2855" s="6"/>
      <c r="B2855" s="6"/>
      <c r="C2855" s="139"/>
      <c r="D2855" s="139"/>
    </row>
    <row r="2856" spans="1:4">
      <c r="A2856" s="6"/>
      <c r="B2856" s="6"/>
      <c r="C2856" s="139"/>
      <c r="D2856" s="139"/>
    </row>
    <row r="2857" spans="1:4">
      <c r="A2857" s="6"/>
      <c r="B2857" s="6"/>
      <c r="C2857" s="139"/>
      <c r="D2857" s="139"/>
    </row>
    <row r="2858" spans="1:4">
      <c r="A2858" s="6"/>
      <c r="B2858" s="6"/>
      <c r="C2858" s="139"/>
      <c r="D2858" s="139"/>
    </row>
    <row r="2859" spans="1:4">
      <c r="A2859" s="6"/>
      <c r="B2859" s="6"/>
      <c r="C2859" s="139"/>
      <c r="D2859" s="139"/>
    </row>
    <row r="2860" spans="1:4">
      <c r="A2860" s="6"/>
      <c r="B2860" s="6"/>
      <c r="C2860" s="139"/>
      <c r="D2860" s="139"/>
    </row>
    <row r="2861" spans="1:4">
      <c r="A2861" s="6"/>
      <c r="B2861" s="6"/>
      <c r="C2861" s="139"/>
      <c r="D2861" s="139"/>
    </row>
    <row r="2862" spans="1:4">
      <c r="A2862" s="6"/>
      <c r="B2862" s="6"/>
      <c r="C2862" s="139"/>
      <c r="D2862" s="139"/>
    </row>
    <row r="2863" spans="1:4">
      <c r="A2863" s="6"/>
      <c r="B2863" s="6"/>
      <c r="C2863" s="139"/>
      <c r="D2863" s="139"/>
    </row>
    <row r="2864" spans="1:4">
      <c r="A2864" s="6"/>
      <c r="B2864" s="6"/>
      <c r="C2864" s="139"/>
      <c r="D2864" s="139"/>
    </row>
    <row r="2865" spans="1:4">
      <c r="A2865" s="6"/>
      <c r="B2865" s="6"/>
      <c r="C2865" s="139"/>
      <c r="D2865" s="139"/>
    </row>
    <row r="2866" spans="1:4">
      <c r="A2866" s="6"/>
      <c r="B2866" s="6"/>
      <c r="C2866" s="139"/>
      <c r="D2866" s="139"/>
    </row>
    <row r="2867" spans="1:4">
      <c r="A2867" s="6"/>
      <c r="B2867" s="6"/>
      <c r="C2867" s="139"/>
      <c r="D2867" s="139"/>
    </row>
    <row r="2868" spans="1:4">
      <c r="A2868" s="6"/>
      <c r="B2868" s="6"/>
      <c r="C2868" s="139"/>
      <c r="D2868" s="139"/>
    </row>
    <row r="2869" spans="1:4">
      <c r="A2869" s="6"/>
      <c r="B2869" s="6"/>
      <c r="C2869" s="139"/>
      <c r="D2869" s="139"/>
    </row>
    <row r="2870" spans="1:4">
      <c r="A2870" s="6"/>
      <c r="B2870" s="6"/>
      <c r="C2870" s="139"/>
      <c r="D2870" s="139"/>
    </row>
    <row r="2871" spans="1:4">
      <c r="A2871" s="6"/>
      <c r="B2871" s="6"/>
      <c r="C2871" s="139"/>
      <c r="D2871" s="139"/>
    </row>
    <row r="2872" spans="1:4">
      <c r="A2872" s="6"/>
      <c r="B2872" s="6"/>
      <c r="C2872" s="139"/>
      <c r="D2872" s="139"/>
    </row>
    <row r="2873" spans="1:4">
      <c r="A2873" s="6"/>
      <c r="B2873" s="6"/>
      <c r="C2873" s="139"/>
      <c r="D2873" s="139"/>
    </row>
    <row r="2874" spans="1:4">
      <c r="A2874" s="6"/>
      <c r="B2874" s="6"/>
      <c r="C2874" s="139"/>
      <c r="D2874" s="139"/>
    </row>
    <row r="2875" spans="1:4">
      <c r="A2875" s="6"/>
      <c r="B2875" s="6"/>
      <c r="C2875" s="139"/>
      <c r="D2875" s="139"/>
    </row>
    <row r="2876" spans="1:4">
      <c r="A2876" s="6"/>
      <c r="B2876" s="6"/>
      <c r="C2876" s="139"/>
      <c r="D2876" s="139"/>
    </row>
    <row r="2877" spans="1:4">
      <c r="A2877" s="6"/>
      <c r="B2877" s="6"/>
      <c r="C2877" s="139"/>
      <c r="D2877" s="139"/>
    </row>
    <row r="2878" spans="1:4">
      <c r="A2878" s="6"/>
      <c r="B2878" s="6"/>
      <c r="C2878" s="139"/>
      <c r="D2878" s="139"/>
    </row>
    <row r="2879" spans="1:4">
      <c r="A2879" s="6"/>
      <c r="B2879" s="6"/>
      <c r="C2879" s="139"/>
      <c r="D2879" s="139"/>
    </row>
    <row r="2880" spans="1:4">
      <c r="A2880" s="6"/>
      <c r="B2880" s="6"/>
      <c r="C2880" s="139"/>
      <c r="D2880" s="139"/>
    </row>
    <row r="2881" spans="1:4">
      <c r="A2881" s="6"/>
      <c r="B2881" s="6"/>
      <c r="C2881" s="139"/>
      <c r="D2881" s="139"/>
    </row>
    <row r="2882" spans="1:4">
      <c r="A2882" s="6"/>
      <c r="B2882" s="6"/>
      <c r="C2882" s="139"/>
      <c r="D2882" s="139"/>
    </row>
    <row r="2883" spans="1:4">
      <c r="A2883" s="6"/>
      <c r="B2883" s="6"/>
      <c r="C2883" s="139"/>
      <c r="D2883" s="139"/>
    </row>
    <row r="2884" spans="1:4">
      <c r="A2884" s="6"/>
      <c r="B2884" s="6"/>
      <c r="C2884" s="139"/>
      <c r="D2884" s="139"/>
    </row>
    <row r="2885" spans="1:4">
      <c r="A2885" s="6"/>
      <c r="B2885" s="6"/>
      <c r="C2885" s="139"/>
      <c r="D2885" s="139"/>
    </row>
    <row r="2886" spans="1:4">
      <c r="A2886" s="6"/>
      <c r="B2886" s="6"/>
      <c r="C2886" s="139"/>
      <c r="D2886" s="139"/>
    </row>
    <row r="2887" spans="1:4">
      <c r="A2887" s="6"/>
      <c r="B2887" s="6"/>
      <c r="C2887" s="139"/>
      <c r="D2887" s="139"/>
    </row>
    <row r="2888" spans="1:4">
      <c r="A2888" s="6"/>
      <c r="B2888" s="6"/>
      <c r="C2888" s="139"/>
      <c r="D2888" s="139"/>
    </row>
    <row r="2889" spans="1:4">
      <c r="A2889" s="6"/>
      <c r="B2889" s="6"/>
      <c r="C2889" s="139"/>
      <c r="D2889" s="139"/>
    </row>
    <row r="2890" spans="1:4">
      <c r="A2890" s="6"/>
      <c r="B2890" s="6"/>
      <c r="C2890" s="139"/>
      <c r="D2890" s="139"/>
    </row>
    <row r="2891" spans="1:4">
      <c r="A2891" s="6"/>
      <c r="B2891" s="6"/>
      <c r="C2891" s="139"/>
      <c r="D2891" s="139"/>
    </row>
    <row r="2892" spans="1:4">
      <c r="A2892" s="6"/>
      <c r="B2892" s="6"/>
      <c r="C2892" s="139"/>
      <c r="D2892" s="139"/>
    </row>
    <row r="2893" spans="1:4">
      <c r="A2893" s="6"/>
      <c r="B2893" s="6"/>
      <c r="C2893" s="139"/>
      <c r="D2893" s="139"/>
    </row>
    <row r="2894" spans="1:4">
      <c r="A2894" s="6"/>
      <c r="B2894" s="6"/>
      <c r="C2894" s="139"/>
      <c r="D2894" s="139"/>
    </row>
    <row r="2895" spans="1:4">
      <c r="A2895" s="6"/>
      <c r="B2895" s="6"/>
      <c r="C2895" s="139"/>
      <c r="D2895" s="139"/>
    </row>
    <row r="2896" spans="1:4">
      <c r="A2896" s="6"/>
      <c r="B2896" s="6"/>
      <c r="C2896" s="139"/>
      <c r="D2896" s="139"/>
    </row>
    <row r="2897" spans="1:4">
      <c r="A2897" s="6"/>
      <c r="B2897" s="6"/>
      <c r="C2897" s="139"/>
      <c r="D2897" s="139"/>
    </row>
    <row r="2898" spans="1:4">
      <c r="A2898" s="6"/>
      <c r="B2898" s="6"/>
      <c r="C2898" s="139"/>
      <c r="D2898" s="139"/>
    </row>
    <row r="2899" spans="1:4">
      <c r="A2899" s="6"/>
      <c r="B2899" s="6"/>
      <c r="C2899" s="139"/>
      <c r="D2899" s="139"/>
    </row>
    <row r="2900" spans="1:4">
      <c r="A2900" s="6"/>
      <c r="B2900" s="6"/>
      <c r="C2900" s="139"/>
      <c r="D2900" s="139"/>
    </row>
    <row r="2901" spans="1:4">
      <c r="A2901" s="6"/>
      <c r="B2901" s="6"/>
      <c r="C2901" s="139"/>
      <c r="D2901" s="139"/>
    </row>
    <row r="2902" spans="1:4">
      <c r="A2902" s="6"/>
      <c r="B2902" s="6"/>
      <c r="C2902" s="139"/>
      <c r="D2902" s="139"/>
    </row>
    <row r="2903" spans="1:4">
      <c r="A2903" s="6"/>
      <c r="B2903" s="6"/>
      <c r="C2903" s="139"/>
      <c r="D2903" s="139"/>
    </row>
    <row r="2904" spans="1:4">
      <c r="A2904" s="6"/>
      <c r="B2904" s="6"/>
      <c r="C2904" s="139"/>
      <c r="D2904" s="139"/>
    </row>
    <row r="2905" spans="1:4">
      <c r="A2905" s="6"/>
      <c r="B2905" s="6"/>
      <c r="C2905" s="139"/>
      <c r="D2905" s="139"/>
    </row>
    <row r="2906" spans="1:4">
      <c r="A2906" s="6"/>
      <c r="B2906" s="6"/>
      <c r="C2906" s="139"/>
      <c r="D2906" s="139"/>
    </row>
    <row r="2907" spans="1:4">
      <c r="A2907" s="6"/>
      <c r="B2907" s="6"/>
      <c r="C2907" s="139"/>
      <c r="D2907" s="139"/>
    </row>
    <row r="2908" spans="1:4">
      <c r="A2908" s="6"/>
      <c r="B2908" s="6"/>
      <c r="C2908" s="139"/>
      <c r="D2908" s="139"/>
    </row>
    <row r="2909" spans="1:4">
      <c r="A2909" s="6"/>
      <c r="B2909" s="6"/>
      <c r="C2909" s="139"/>
      <c r="D2909" s="139"/>
    </row>
    <row r="2910" spans="1:4">
      <c r="A2910" s="6"/>
      <c r="B2910" s="6"/>
      <c r="C2910" s="139"/>
      <c r="D2910" s="139"/>
    </row>
    <row r="2911" spans="1:4">
      <c r="A2911" s="6"/>
      <c r="B2911" s="6"/>
      <c r="C2911" s="139"/>
      <c r="D2911" s="139"/>
    </row>
    <row r="2912" spans="1:4">
      <c r="A2912" s="6"/>
      <c r="B2912" s="6"/>
      <c r="C2912" s="139"/>
      <c r="D2912" s="139"/>
    </row>
    <row r="2913" spans="1:4">
      <c r="A2913" s="6"/>
      <c r="B2913" s="6"/>
      <c r="C2913" s="139"/>
      <c r="D2913" s="139"/>
    </row>
    <row r="2914" spans="1:4">
      <c r="A2914" s="6"/>
      <c r="B2914" s="6"/>
      <c r="C2914" s="139"/>
      <c r="D2914" s="139"/>
    </row>
    <row r="2915" spans="1:4">
      <c r="A2915" s="6"/>
      <c r="B2915" s="6"/>
      <c r="C2915" s="139"/>
      <c r="D2915" s="139"/>
    </row>
    <row r="2916" spans="1:4">
      <c r="A2916" s="6"/>
      <c r="B2916" s="6"/>
      <c r="C2916" s="139"/>
      <c r="D2916" s="139"/>
    </row>
    <row r="2917" spans="1:4">
      <c r="A2917" s="6"/>
      <c r="B2917" s="6"/>
      <c r="C2917" s="139"/>
      <c r="D2917" s="139"/>
    </row>
    <row r="2918" spans="1:4">
      <c r="A2918" s="6"/>
      <c r="B2918" s="6"/>
      <c r="C2918" s="139"/>
      <c r="D2918" s="139"/>
    </row>
    <row r="2919" spans="1:4">
      <c r="A2919" s="6"/>
      <c r="B2919" s="6"/>
      <c r="C2919" s="139"/>
      <c r="D2919" s="139"/>
    </row>
    <row r="2920" spans="1:4">
      <c r="A2920" s="6"/>
      <c r="B2920" s="6"/>
      <c r="C2920" s="139"/>
      <c r="D2920" s="139"/>
    </row>
    <row r="2921" spans="1:4">
      <c r="A2921" s="6"/>
      <c r="B2921" s="6"/>
      <c r="C2921" s="139"/>
      <c r="D2921" s="139"/>
    </row>
    <row r="2922" spans="1:4">
      <c r="A2922" s="6"/>
      <c r="B2922" s="6"/>
      <c r="C2922" s="139"/>
      <c r="D2922" s="139"/>
    </row>
    <row r="2923" spans="1:4">
      <c r="A2923" s="6"/>
      <c r="B2923" s="6"/>
      <c r="C2923" s="139"/>
      <c r="D2923" s="139"/>
    </row>
    <row r="2924" spans="1:4">
      <c r="A2924" s="6"/>
      <c r="B2924" s="6"/>
      <c r="C2924" s="139"/>
      <c r="D2924" s="139"/>
    </row>
    <row r="2925" spans="1:4">
      <c r="A2925" s="6"/>
      <c r="B2925" s="6"/>
      <c r="C2925" s="139"/>
      <c r="D2925" s="139"/>
    </row>
    <row r="2926" spans="1:4">
      <c r="A2926" s="6"/>
      <c r="B2926" s="6"/>
      <c r="C2926" s="139"/>
      <c r="D2926" s="139"/>
    </row>
    <row r="2927" spans="1:4">
      <c r="A2927" s="6"/>
      <c r="B2927" s="6"/>
      <c r="C2927" s="139"/>
      <c r="D2927" s="139"/>
    </row>
    <row r="2928" spans="1:4">
      <c r="A2928" s="6"/>
      <c r="B2928" s="6"/>
      <c r="C2928" s="139"/>
      <c r="D2928" s="139"/>
    </row>
    <row r="2929" spans="1:4">
      <c r="A2929" s="6"/>
      <c r="B2929" s="6"/>
      <c r="C2929" s="139"/>
      <c r="D2929" s="139"/>
    </row>
    <row r="2930" spans="1:4">
      <c r="A2930" s="6"/>
      <c r="B2930" s="6"/>
      <c r="C2930" s="139"/>
      <c r="D2930" s="139"/>
    </row>
    <row r="2931" spans="1:4">
      <c r="A2931" s="6"/>
      <c r="B2931" s="6"/>
      <c r="C2931" s="139"/>
      <c r="D2931" s="139"/>
    </row>
    <row r="2932" spans="1:4">
      <c r="A2932" s="6"/>
      <c r="B2932" s="6"/>
      <c r="C2932" s="139"/>
      <c r="D2932" s="139"/>
    </row>
    <row r="2933" spans="1:4">
      <c r="A2933" s="6"/>
      <c r="B2933" s="6"/>
      <c r="C2933" s="139"/>
      <c r="D2933" s="139"/>
    </row>
    <row r="2934" spans="1:4">
      <c r="A2934" s="6"/>
      <c r="B2934" s="6"/>
      <c r="C2934" s="139"/>
      <c r="D2934" s="139"/>
    </row>
    <row r="2935" spans="1:4">
      <c r="A2935" s="6"/>
      <c r="B2935" s="6"/>
      <c r="C2935" s="139"/>
      <c r="D2935" s="139"/>
    </row>
    <row r="2936" spans="1:4">
      <c r="A2936" s="6"/>
      <c r="B2936" s="6"/>
      <c r="C2936" s="139"/>
      <c r="D2936" s="139"/>
    </row>
    <row r="2937" spans="1:4">
      <c r="A2937" s="6"/>
      <c r="B2937" s="6"/>
      <c r="C2937" s="139"/>
      <c r="D2937" s="139"/>
    </row>
    <row r="2938" spans="1:4">
      <c r="A2938" s="6"/>
      <c r="B2938" s="6"/>
      <c r="C2938" s="139"/>
      <c r="D2938" s="139"/>
    </row>
    <row r="2939" spans="1:4">
      <c r="A2939" s="6"/>
      <c r="B2939" s="6"/>
      <c r="C2939" s="139"/>
      <c r="D2939" s="139"/>
    </row>
    <row r="2940" spans="1:4">
      <c r="A2940" s="6"/>
      <c r="B2940" s="6"/>
      <c r="C2940" s="139"/>
      <c r="D2940" s="139"/>
    </row>
    <row r="2941" spans="1:4">
      <c r="A2941" s="6"/>
      <c r="B2941" s="6"/>
      <c r="C2941" s="139"/>
      <c r="D2941" s="139"/>
    </row>
    <row r="2942" spans="1:4">
      <c r="A2942" s="6"/>
      <c r="B2942" s="6"/>
      <c r="C2942" s="139"/>
      <c r="D2942" s="139"/>
    </row>
    <row r="2943" spans="1:4">
      <c r="A2943" s="6"/>
      <c r="B2943" s="6"/>
      <c r="C2943" s="139"/>
      <c r="D2943" s="139"/>
    </row>
    <row r="2944" spans="1:4">
      <c r="A2944" s="6"/>
      <c r="B2944" s="6"/>
      <c r="C2944" s="139"/>
      <c r="D2944" s="139"/>
    </row>
    <row r="2945" spans="1:4">
      <c r="A2945" s="6"/>
      <c r="B2945" s="6"/>
      <c r="C2945" s="139"/>
      <c r="D2945" s="139"/>
    </row>
    <row r="2946" spans="1:4">
      <c r="A2946" s="6"/>
      <c r="B2946" s="6"/>
      <c r="C2946" s="139"/>
      <c r="D2946" s="139"/>
    </row>
    <row r="2947" spans="1:4">
      <c r="A2947" s="6"/>
      <c r="B2947" s="6"/>
      <c r="C2947" s="139"/>
      <c r="D2947" s="139"/>
    </row>
    <row r="2948" spans="1:4">
      <c r="A2948" s="6"/>
      <c r="B2948" s="6"/>
      <c r="C2948" s="139"/>
      <c r="D2948" s="139"/>
    </row>
    <row r="2949" spans="1:4">
      <c r="A2949" s="6"/>
      <c r="B2949" s="6"/>
      <c r="C2949" s="139"/>
      <c r="D2949" s="139"/>
    </row>
    <row r="2950" spans="1:4">
      <c r="A2950" s="6"/>
      <c r="B2950" s="6"/>
      <c r="C2950" s="139"/>
      <c r="D2950" s="139"/>
    </row>
    <row r="2951" spans="1:4">
      <c r="A2951" s="6"/>
      <c r="B2951" s="6"/>
      <c r="C2951" s="139"/>
      <c r="D2951" s="139"/>
    </row>
    <row r="2952" spans="1:4">
      <c r="A2952" s="6"/>
      <c r="B2952" s="6"/>
      <c r="C2952" s="139"/>
      <c r="D2952" s="139"/>
    </row>
    <row r="2953" spans="1:4">
      <c r="A2953" s="6"/>
      <c r="B2953" s="6"/>
      <c r="C2953" s="139"/>
      <c r="D2953" s="139"/>
    </row>
    <row r="2954" spans="1:4">
      <c r="A2954" s="6"/>
      <c r="B2954" s="6"/>
      <c r="C2954" s="139"/>
      <c r="D2954" s="139"/>
    </row>
    <row r="2955" spans="1:4">
      <c r="A2955" s="6"/>
      <c r="B2955" s="6"/>
      <c r="C2955" s="139"/>
      <c r="D2955" s="139"/>
    </row>
    <row r="2956" spans="1:4">
      <c r="A2956" s="6"/>
      <c r="B2956" s="6"/>
      <c r="C2956" s="139"/>
      <c r="D2956" s="139"/>
    </row>
    <row r="2957" spans="1:4">
      <c r="A2957" s="6"/>
      <c r="B2957" s="6"/>
      <c r="C2957" s="139"/>
      <c r="D2957" s="139"/>
    </row>
    <row r="2958" spans="1:4">
      <c r="A2958" s="6"/>
      <c r="B2958" s="6"/>
      <c r="C2958" s="139"/>
      <c r="D2958" s="139"/>
    </row>
    <row r="2959" spans="1:4">
      <c r="A2959" s="6"/>
      <c r="B2959" s="6"/>
      <c r="C2959" s="139"/>
      <c r="D2959" s="139"/>
    </row>
    <row r="2960" spans="1:4">
      <c r="A2960" s="6"/>
      <c r="B2960" s="6"/>
      <c r="C2960" s="139"/>
      <c r="D2960" s="139"/>
    </row>
    <row r="2961" spans="1:4">
      <c r="A2961" s="6"/>
      <c r="B2961" s="6"/>
      <c r="C2961" s="139"/>
      <c r="D2961" s="139"/>
    </row>
    <row r="2962" spans="1:4">
      <c r="A2962" s="6"/>
      <c r="B2962" s="6"/>
      <c r="C2962" s="139"/>
      <c r="D2962" s="139"/>
    </row>
    <row r="2963" spans="1:4">
      <c r="A2963" s="6"/>
      <c r="B2963" s="6"/>
      <c r="C2963" s="139"/>
      <c r="D2963" s="139"/>
    </row>
    <row r="2964" spans="1:4">
      <c r="A2964" s="6"/>
      <c r="B2964" s="6"/>
      <c r="C2964" s="139"/>
      <c r="D2964" s="139"/>
    </row>
    <row r="2965" spans="1:4">
      <c r="A2965" s="6"/>
      <c r="B2965" s="6"/>
      <c r="C2965" s="139"/>
      <c r="D2965" s="139"/>
    </row>
    <row r="2966" spans="1:4">
      <c r="A2966" s="6"/>
      <c r="B2966" s="6"/>
      <c r="C2966" s="139"/>
      <c r="D2966" s="139"/>
    </row>
    <row r="2967" spans="1:4">
      <c r="A2967" s="6"/>
      <c r="B2967" s="6"/>
      <c r="C2967" s="139"/>
      <c r="D2967" s="139"/>
    </row>
    <row r="2968" spans="1:4">
      <c r="A2968" s="6"/>
      <c r="B2968" s="6"/>
      <c r="C2968" s="139"/>
      <c r="D2968" s="139"/>
    </row>
    <row r="2969" spans="1:4">
      <c r="A2969" s="6"/>
      <c r="B2969" s="6"/>
      <c r="C2969" s="139"/>
      <c r="D2969" s="139"/>
    </row>
    <row r="2970" spans="1:4">
      <c r="A2970" s="6"/>
      <c r="B2970" s="6"/>
      <c r="C2970" s="139"/>
      <c r="D2970" s="139"/>
    </row>
    <row r="2971" spans="1:4">
      <c r="A2971" s="6"/>
      <c r="B2971" s="6"/>
      <c r="C2971" s="139"/>
      <c r="D2971" s="139"/>
    </row>
    <row r="2972" spans="1:4">
      <c r="A2972" s="6"/>
      <c r="B2972" s="6"/>
      <c r="C2972" s="139"/>
      <c r="D2972" s="139"/>
    </row>
    <row r="2973" spans="1:4">
      <c r="A2973" s="6"/>
      <c r="B2973" s="6"/>
      <c r="C2973" s="139"/>
      <c r="D2973" s="139"/>
    </row>
    <row r="2974" spans="1:4">
      <c r="A2974" s="6"/>
      <c r="B2974" s="6"/>
      <c r="C2974" s="139"/>
      <c r="D2974" s="139"/>
    </row>
    <row r="2975" spans="1:4">
      <c r="A2975" s="6"/>
      <c r="B2975" s="6"/>
      <c r="C2975" s="139"/>
      <c r="D2975" s="139"/>
    </row>
    <row r="2976" spans="1:4">
      <c r="A2976" s="6"/>
      <c r="B2976" s="6"/>
      <c r="C2976" s="139"/>
      <c r="D2976" s="139"/>
    </row>
    <row r="2977" spans="1:4">
      <c r="A2977" s="6"/>
      <c r="B2977" s="6"/>
      <c r="C2977" s="139"/>
      <c r="D2977" s="139"/>
    </row>
    <row r="2978" spans="1:4">
      <c r="A2978" s="6"/>
      <c r="B2978" s="6"/>
      <c r="C2978" s="139"/>
      <c r="D2978" s="139"/>
    </row>
    <row r="2979" spans="1:4">
      <c r="A2979" s="6"/>
      <c r="B2979" s="6"/>
      <c r="C2979" s="139"/>
      <c r="D2979" s="139"/>
    </row>
    <row r="2980" spans="1:4">
      <c r="A2980" s="6"/>
      <c r="B2980" s="6"/>
      <c r="C2980" s="139"/>
      <c r="D2980" s="139"/>
    </row>
    <row r="2981" spans="1:4">
      <c r="A2981" s="6"/>
      <c r="B2981" s="6"/>
      <c r="C2981" s="139"/>
      <c r="D2981" s="139"/>
    </row>
    <row r="2982" spans="1:4">
      <c r="A2982" s="6"/>
      <c r="B2982" s="6"/>
      <c r="C2982" s="139"/>
      <c r="D2982" s="139"/>
    </row>
    <row r="2983" spans="1:4">
      <c r="A2983" s="6"/>
      <c r="B2983" s="6"/>
      <c r="C2983" s="139"/>
      <c r="D2983" s="139"/>
    </row>
    <row r="2984" spans="1:4">
      <c r="A2984" s="6"/>
      <c r="B2984" s="6"/>
      <c r="C2984" s="139"/>
      <c r="D2984" s="139"/>
    </row>
    <row r="2985" spans="1:4">
      <c r="A2985" s="6"/>
      <c r="B2985" s="6"/>
      <c r="C2985" s="139"/>
      <c r="D2985" s="139"/>
    </row>
    <row r="2986" spans="1:4">
      <c r="A2986" s="6"/>
      <c r="B2986" s="6"/>
      <c r="C2986" s="139"/>
      <c r="D2986" s="139"/>
    </row>
    <row r="2987" spans="1:4">
      <c r="A2987" s="6"/>
      <c r="B2987" s="6"/>
      <c r="C2987" s="139"/>
      <c r="D2987" s="139"/>
    </row>
    <row r="2988" spans="1:4">
      <c r="A2988" s="6"/>
      <c r="B2988" s="6"/>
      <c r="C2988" s="139"/>
      <c r="D2988" s="139"/>
    </row>
    <row r="2989" spans="1:4">
      <c r="A2989" s="6"/>
      <c r="B2989" s="6"/>
      <c r="C2989" s="139"/>
      <c r="D2989" s="139"/>
    </row>
    <row r="2990" spans="1:4">
      <c r="A2990" s="6"/>
      <c r="B2990" s="6"/>
      <c r="C2990" s="139"/>
      <c r="D2990" s="139"/>
    </row>
    <row r="2991" spans="1:4">
      <c r="A2991" s="6"/>
      <c r="B2991" s="6"/>
      <c r="C2991" s="139"/>
      <c r="D2991" s="139"/>
    </row>
    <row r="2992" spans="1:4">
      <c r="A2992" s="6"/>
      <c r="B2992" s="6"/>
      <c r="C2992" s="139"/>
      <c r="D2992" s="139"/>
    </row>
    <row r="2993" spans="1:4">
      <c r="A2993" s="6"/>
      <c r="B2993" s="6"/>
      <c r="C2993" s="139"/>
      <c r="D2993" s="139"/>
    </row>
    <row r="2994" spans="1:4">
      <c r="A2994" s="6"/>
      <c r="B2994" s="6"/>
      <c r="C2994" s="139"/>
      <c r="D2994" s="139"/>
    </row>
    <row r="2995" spans="1:4">
      <c r="A2995" s="6"/>
      <c r="B2995" s="6"/>
      <c r="C2995" s="139"/>
      <c r="D2995" s="139"/>
    </row>
    <row r="2996" spans="1:4">
      <c r="A2996" s="6"/>
      <c r="B2996" s="6"/>
      <c r="C2996" s="139"/>
      <c r="D2996" s="139"/>
    </row>
    <row r="2997" spans="1:4">
      <c r="A2997" s="6"/>
      <c r="B2997" s="6"/>
      <c r="C2997" s="139"/>
      <c r="D2997" s="139"/>
    </row>
    <row r="2998" spans="1:4">
      <c r="A2998" s="6"/>
      <c r="B2998" s="6"/>
      <c r="C2998" s="139"/>
      <c r="D2998" s="139"/>
    </row>
    <row r="2999" spans="1:4">
      <c r="A2999" s="6"/>
      <c r="B2999" s="6"/>
      <c r="C2999" s="139"/>
      <c r="D2999" s="139"/>
    </row>
    <row r="3000" spans="1:4">
      <c r="A3000" s="6"/>
      <c r="B3000" s="6"/>
      <c r="C3000" s="139"/>
      <c r="D3000" s="139"/>
    </row>
    <row r="3001" spans="1:4">
      <c r="A3001" s="6"/>
      <c r="B3001" s="6"/>
      <c r="C3001" s="139"/>
      <c r="D3001" s="139"/>
    </row>
    <row r="3002" spans="1:4">
      <c r="A3002" s="6"/>
      <c r="B3002" s="6"/>
      <c r="C3002" s="139"/>
      <c r="D3002" s="139"/>
    </row>
    <row r="3003" spans="1:4">
      <c r="A3003" s="6"/>
      <c r="B3003" s="6"/>
      <c r="C3003" s="139"/>
      <c r="D3003" s="139"/>
    </row>
    <row r="3004" spans="1:4">
      <c r="A3004" s="6"/>
      <c r="B3004" s="6"/>
      <c r="C3004" s="139"/>
      <c r="D3004" s="139"/>
    </row>
    <row r="3005" spans="1:4">
      <c r="A3005" s="6"/>
      <c r="B3005" s="6"/>
      <c r="C3005" s="139"/>
      <c r="D3005" s="139"/>
    </row>
    <row r="3006" spans="1:4">
      <c r="A3006" s="6"/>
      <c r="B3006" s="6"/>
      <c r="C3006" s="139"/>
      <c r="D3006" s="139"/>
    </row>
    <row r="3007" spans="1:4">
      <c r="A3007" s="6"/>
      <c r="B3007" s="6"/>
      <c r="C3007" s="139"/>
      <c r="D3007" s="139"/>
    </row>
    <row r="3008" spans="1:4">
      <c r="A3008" s="6"/>
      <c r="B3008" s="6"/>
      <c r="C3008" s="139"/>
      <c r="D3008" s="139"/>
    </row>
    <row r="3009" spans="1:4">
      <c r="A3009" s="6"/>
      <c r="B3009" s="6"/>
      <c r="C3009" s="139"/>
      <c r="D3009" s="139"/>
    </row>
    <row r="3010" spans="1:4">
      <c r="A3010" s="6"/>
      <c r="B3010" s="6"/>
      <c r="C3010" s="139"/>
      <c r="D3010" s="139"/>
    </row>
    <row r="3011" spans="1:4">
      <c r="A3011" s="6"/>
      <c r="B3011" s="6"/>
      <c r="C3011" s="139"/>
      <c r="D3011" s="139"/>
    </row>
    <row r="3012" spans="1:4">
      <c r="A3012" s="6"/>
      <c r="B3012" s="6"/>
      <c r="C3012" s="139"/>
      <c r="D3012" s="139"/>
    </row>
    <row r="3013" spans="1:4">
      <c r="A3013" s="6"/>
      <c r="B3013" s="6"/>
      <c r="C3013" s="139"/>
      <c r="D3013" s="139"/>
    </row>
    <row r="3014" spans="1:4">
      <c r="A3014" s="6"/>
      <c r="B3014" s="6"/>
      <c r="C3014" s="139"/>
      <c r="D3014" s="139"/>
    </row>
    <row r="3015" spans="1:4">
      <c r="A3015" s="6"/>
      <c r="B3015" s="6"/>
      <c r="C3015" s="139"/>
      <c r="D3015" s="139"/>
    </row>
    <row r="3016" spans="1:4">
      <c r="A3016" s="6"/>
      <c r="B3016" s="6"/>
      <c r="C3016" s="139"/>
      <c r="D3016" s="139"/>
    </row>
    <row r="3017" spans="1:4">
      <c r="A3017" s="6"/>
      <c r="B3017" s="6"/>
      <c r="C3017" s="139"/>
      <c r="D3017" s="139"/>
    </row>
    <row r="3018" spans="1:4">
      <c r="A3018" s="6"/>
      <c r="B3018" s="6"/>
      <c r="C3018" s="139"/>
      <c r="D3018" s="139"/>
    </row>
    <row r="3019" spans="1:4">
      <c r="A3019" s="6"/>
      <c r="B3019" s="6"/>
      <c r="C3019" s="139"/>
      <c r="D3019" s="139"/>
    </row>
    <row r="3020" spans="1:4">
      <c r="A3020" s="6"/>
      <c r="B3020" s="6"/>
      <c r="C3020" s="139"/>
      <c r="D3020" s="139"/>
    </row>
    <row r="3021" spans="1:4">
      <c r="A3021" s="6"/>
      <c r="B3021" s="6"/>
      <c r="C3021" s="139"/>
      <c r="D3021" s="139"/>
    </row>
    <row r="3022" spans="1:4">
      <c r="A3022" s="6"/>
      <c r="B3022" s="6"/>
      <c r="C3022" s="139"/>
      <c r="D3022" s="139"/>
    </row>
    <row r="3023" spans="1:4">
      <c r="A3023" s="6"/>
      <c r="B3023" s="6"/>
      <c r="C3023" s="139"/>
      <c r="D3023" s="139"/>
    </row>
    <row r="3024" spans="1:4">
      <c r="A3024" s="6"/>
      <c r="B3024" s="6"/>
      <c r="C3024" s="139"/>
      <c r="D3024" s="139"/>
    </row>
    <row r="3025" spans="1:4">
      <c r="A3025" s="6"/>
      <c r="B3025" s="6"/>
      <c r="C3025" s="139"/>
      <c r="D3025" s="139"/>
    </row>
    <row r="3026" spans="1:4">
      <c r="A3026" s="6"/>
      <c r="B3026" s="6"/>
      <c r="C3026" s="139"/>
      <c r="D3026" s="139"/>
    </row>
    <row r="3027" spans="1:4">
      <c r="A3027" s="6"/>
      <c r="B3027" s="6"/>
      <c r="C3027" s="139"/>
      <c r="D3027" s="139"/>
    </row>
    <row r="3028" spans="1:4">
      <c r="A3028" s="6"/>
      <c r="B3028" s="6"/>
      <c r="C3028" s="139"/>
      <c r="D3028" s="139"/>
    </row>
    <row r="3029" spans="1:4">
      <c r="A3029" s="6"/>
      <c r="B3029" s="6"/>
      <c r="C3029" s="139"/>
      <c r="D3029" s="139"/>
    </row>
    <row r="3030" spans="1:4">
      <c r="A3030" s="6"/>
      <c r="B3030" s="6"/>
      <c r="C3030" s="139"/>
      <c r="D3030" s="139"/>
    </row>
    <row r="3031" spans="1:4">
      <c r="A3031" s="6"/>
      <c r="B3031" s="6"/>
      <c r="C3031" s="139"/>
      <c r="D3031" s="139"/>
    </row>
    <row r="3032" spans="1:4">
      <c r="A3032" s="6"/>
      <c r="B3032" s="6"/>
      <c r="C3032" s="139"/>
      <c r="D3032" s="139"/>
    </row>
    <row r="3033" spans="1:4">
      <c r="A3033" s="6"/>
      <c r="B3033" s="6"/>
      <c r="C3033" s="139"/>
      <c r="D3033" s="139"/>
    </row>
    <row r="3034" spans="1:4">
      <c r="A3034" s="6"/>
      <c r="B3034" s="6"/>
      <c r="C3034" s="139"/>
      <c r="D3034" s="139"/>
    </row>
    <row r="3035" spans="1:4">
      <c r="A3035" s="6"/>
      <c r="B3035" s="6"/>
      <c r="C3035" s="139"/>
      <c r="D3035" s="139"/>
    </row>
    <row r="3036" spans="1:4">
      <c r="A3036" s="6"/>
      <c r="B3036" s="6"/>
      <c r="C3036" s="139"/>
      <c r="D3036" s="139"/>
    </row>
    <row r="3037" spans="1:4">
      <c r="A3037" s="6"/>
      <c r="B3037" s="6"/>
      <c r="C3037" s="139"/>
      <c r="D3037" s="139"/>
    </row>
    <row r="3038" spans="1:4">
      <c r="A3038" s="6"/>
      <c r="B3038" s="6"/>
      <c r="C3038" s="139"/>
      <c r="D3038" s="139"/>
    </row>
    <row r="3039" spans="1:4">
      <c r="A3039" s="6"/>
      <c r="B3039" s="6"/>
      <c r="C3039" s="139"/>
      <c r="D3039" s="139"/>
    </row>
    <row r="3040" spans="1:4">
      <c r="A3040" s="6"/>
      <c r="B3040" s="6"/>
      <c r="C3040" s="139"/>
      <c r="D3040" s="139"/>
    </row>
    <row r="3041" spans="1:4">
      <c r="A3041" s="6"/>
      <c r="B3041" s="6"/>
      <c r="C3041" s="139"/>
      <c r="D3041" s="139"/>
    </row>
    <row r="3042" spans="1:4">
      <c r="A3042" s="6"/>
      <c r="B3042" s="6"/>
      <c r="C3042" s="139"/>
      <c r="D3042" s="139"/>
    </row>
    <row r="3043" spans="1:4">
      <c r="A3043" s="6"/>
      <c r="B3043" s="6"/>
      <c r="C3043" s="139"/>
      <c r="D3043" s="139"/>
    </row>
    <row r="3044" spans="1:4">
      <c r="A3044" s="6"/>
      <c r="B3044" s="6"/>
      <c r="C3044" s="139"/>
      <c r="D3044" s="139"/>
    </row>
    <row r="3045" spans="1:4">
      <c r="A3045" s="6"/>
      <c r="B3045" s="6"/>
      <c r="C3045" s="139"/>
      <c r="D3045" s="139"/>
    </row>
    <row r="3046" spans="1:4">
      <c r="A3046" s="6"/>
      <c r="B3046" s="6"/>
      <c r="C3046" s="139"/>
      <c r="D3046" s="139"/>
    </row>
    <row r="3047" spans="1:4">
      <c r="A3047" s="6"/>
      <c r="B3047" s="6"/>
      <c r="C3047" s="139"/>
      <c r="D3047" s="139"/>
    </row>
    <row r="3048" spans="1:4">
      <c r="A3048" s="6"/>
      <c r="B3048" s="6"/>
      <c r="C3048" s="139"/>
      <c r="D3048" s="139"/>
    </row>
    <row r="3049" spans="1:4">
      <c r="A3049" s="6"/>
      <c r="B3049" s="6"/>
      <c r="C3049" s="139"/>
      <c r="D3049" s="139"/>
    </row>
    <row r="3050" spans="1:4">
      <c r="A3050" s="6"/>
      <c r="B3050" s="6"/>
      <c r="C3050" s="139"/>
      <c r="D3050" s="139"/>
    </row>
    <row r="3051" spans="1:4">
      <c r="A3051" s="6"/>
      <c r="B3051" s="6"/>
      <c r="C3051" s="139"/>
      <c r="D3051" s="139"/>
    </row>
    <row r="3052" spans="1:4">
      <c r="A3052" s="6"/>
      <c r="B3052" s="6"/>
      <c r="C3052" s="139"/>
      <c r="D3052" s="139"/>
    </row>
    <row r="3053" spans="1:4">
      <c r="A3053" s="6"/>
      <c r="B3053" s="6"/>
      <c r="C3053" s="139"/>
      <c r="D3053" s="139"/>
    </row>
    <row r="3054" spans="1:4">
      <c r="A3054" s="6"/>
      <c r="B3054" s="6"/>
      <c r="C3054" s="139"/>
      <c r="D3054" s="139"/>
    </row>
    <row r="3055" spans="1:4">
      <c r="A3055" s="6"/>
      <c r="B3055" s="6"/>
      <c r="C3055" s="139"/>
      <c r="D3055" s="139"/>
    </row>
    <row r="3056" spans="1:4">
      <c r="A3056" s="6"/>
      <c r="B3056" s="6"/>
      <c r="C3056" s="139"/>
      <c r="D3056" s="139"/>
    </row>
    <row r="3057" spans="1:4">
      <c r="A3057" s="6"/>
      <c r="B3057" s="6"/>
      <c r="C3057" s="139"/>
      <c r="D3057" s="139"/>
    </row>
    <row r="3058" spans="1:4">
      <c r="A3058" s="6"/>
      <c r="B3058" s="6"/>
      <c r="C3058" s="139"/>
      <c r="D3058" s="139"/>
    </row>
    <row r="3059" spans="1:4">
      <c r="A3059" s="6"/>
      <c r="B3059" s="6"/>
      <c r="C3059" s="139"/>
      <c r="D3059" s="139"/>
    </row>
    <row r="3060" spans="1:4">
      <c r="A3060" s="6"/>
      <c r="B3060" s="6"/>
      <c r="C3060" s="139"/>
      <c r="D3060" s="139"/>
    </row>
    <row r="3061" spans="1:4">
      <c r="A3061" s="6"/>
      <c r="B3061" s="6"/>
      <c r="C3061" s="139"/>
      <c r="D3061" s="139"/>
    </row>
    <row r="3062" spans="1:4">
      <c r="A3062" s="6"/>
      <c r="B3062" s="6"/>
      <c r="C3062" s="139"/>
      <c r="D3062" s="139"/>
    </row>
    <row r="3063" spans="1:4">
      <c r="A3063" s="6"/>
      <c r="B3063" s="6"/>
      <c r="C3063" s="139"/>
      <c r="D3063" s="139"/>
    </row>
    <row r="3064" spans="1:4">
      <c r="A3064" s="6"/>
      <c r="B3064" s="6"/>
      <c r="C3064" s="139"/>
      <c r="D3064" s="139"/>
    </row>
    <row r="3065" spans="1:4">
      <c r="A3065" s="6"/>
      <c r="B3065" s="6"/>
      <c r="C3065" s="139"/>
      <c r="D3065" s="139"/>
    </row>
    <row r="3066" spans="1:4">
      <c r="A3066" s="6"/>
      <c r="B3066" s="6"/>
      <c r="C3066" s="139"/>
      <c r="D3066" s="139"/>
    </row>
    <row r="3067" spans="1:4">
      <c r="A3067" s="6"/>
      <c r="B3067" s="6"/>
      <c r="C3067" s="139"/>
      <c r="D3067" s="139"/>
    </row>
    <row r="3068" spans="1:4">
      <c r="A3068" s="6"/>
      <c r="B3068" s="6"/>
      <c r="C3068" s="139"/>
      <c r="D3068" s="139"/>
    </row>
    <row r="3069" spans="1:4">
      <c r="A3069" s="6"/>
      <c r="B3069" s="6"/>
      <c r="C3069" s="139"/>
      <c r="D3069" s="139"/>
    </row>
    <row r="3070" spans="1:4">
      <c r="A3070" s="6"/>
      <c r="B3070" s="6"/>
      <c r="C3070" s="139"/>
      <c r="D3070" s="139"/>
    </row>
    <row r="3071" spans="1:4">
      <c r="A3071" s="6"/>
      <c r="B3071" s="6"/>
      <c r="C3071" s="139"/>
      <c r="D3071" s="139"/>
    </row>
    <row r="3072" spans="1:4">
      <c r="A3072" s="6"/>
      <c r="B3072" s="6"/>
      <c r="C3072" s="139"/>
      <c r="D3072" s="139"/>
    </row>
    <row r="3073" spans="1:4">
      <c r="A3073" s="6"/>
      <c r="B3073" s="6"/>
      <c r="C3073" s="139"/>
      <c r="D3073" s="139"/>
    </row>
    <row r="3074" spans="1:4">
      <c r="A3074" s="6"/>
      <c r="B3074" s="6"/>
      <c r="C3074" s="139"/>
      <c r="D3074" s="139"/>
    </row>
    <row r="3075" spans="1:4">
      <c r="A3075" s="6"/>
      <c r="B3075" s="6"/>
      <c r="C3075" s="139"/>
      <c r="D3075" s="139"/>
    </row>
    <row r="3076" spans="1:4">
      <c r="A3076" s="6"/>
      <c r="B3076" s="6"/>
      <c r="C3076" s="139"/>
      <c r="D3076" s="139"/>
    </row>
    <row r="3077" spans="1:4">
      <c r="A3077" s="6"/>
      <c r="B3077" s="6"/>
      <c r="C3077" s="139"/>
      <c r="D3077" s="139"/>
    </row>
    <row r="3078" spans="1:4">
      <c r="A3078" s="6"/>
      <c r="B3078" s="6"/>
      <c r="C3078" s="139"/>
      <c r="D3078" s="139"/>
    </row>
    <row r="3079" spans="1:4">
      <c r="A3079" s="6"/>
      <c r="B3079" s="6"/>
      <c r="C3079" s="139"/>
      <c r="D3079" s="139"/>
    </row>
    <row r="3080" spans="1:4">
      <c r="A3080" s="6"/>
      <c r="B3080" s="6"/>
      <c r="C3080" s="139"/>
      <c r="D3080" s="139"/>
    </row>
    <row r="3081" spans="1:4">
      <c r="A3081" s="6"/>
      <c r="B3081" s="6"/>
      <c r="C3081" s="139"/>
      <c r="D3081" s="139"/>
    </row>
    <row r="3082" spans="1:4">
      <c r="A3082" s="6"/>
      <c r="B3082" s="6"/>
      <c r="C3082" s="139"/>
      <c r="D3082" s="139"/>
    </row>
    <row r="3083" spans="1:4">
      <c r="A3083" s="6"/>
      <c r="B3083" s="6"/>
      <c r="C3083" s="139"/>
      <c r="D3083" s="139"/>
    </row>
    <row r="3084" spans="1:4">
      <c r="A3084" s="6"/>
      <c r="B3084" s="6"/>
      <c r="C3084" s="139"/>
      <c r="D3084" s="139"/>
    </row>
    <row r="3085" spans="1:4">
      <c r="A3085" s="6"/>
      <c r="B3085" s="6"/>
      <c r="C3085" s="139"/>
      <c r="D3085" s="139"/>
    </row>
    <row r="3086" spans="1:4">
      <c r="A3086" s="6"/>
      <c r="B3086" s="6"/>
      <c r="C3086" s="139"/>
      <c r="D3086" s="139"/>
    </row>
    <row r="3087" spans="1:4">
      <c r="A3087" s="6"/>
      <c r="B3087" s="6"/>
      <c r="C3087" s="139"/>
      <c r="D3087" s="139"/>
    </row>
    <row r="3088" spans="1:4">
      <c r="A3088" s="6"/>
      <c r="B3088" s="6"/>
      <c r="C3088" s="139"/>
      <c r="D3088" s="139"/>
    </row>
    <row r="3089" spans="1:4">
      <c r="A3089" s="6"/>
      <c r="B3089" s="6"/>
      <c r="C3089" s="139"/>
      <c r="D3089" s="139"/>
    </row>
    <row r="3090" spans="1:4">
      <c r="A3090" s="6"/>
      <c r="B3090" s="6"/>
      <c r="C3090" s="139"/>
      <c r="D3090" s="139"/>
    </row>
    <row r="3091" spans="1:4">
      <c r="A3091" s="6"/>
      <c r="B3091" s="6"/>
      <c r="C3091" s="139"/>
      <c r="D3091" s="139"/>
    </row>
    <row r="3092" spans="1:4">
      <c r="A3092" s="6"/>
      <c r="B3092" s="6"/>
      <c r="C3092" s="139"/>
      <c r="D3092" s="139"/>
    </row>
    <row r="3093" spans="1:4">
      <c r="A3093" s="6"/>
      <c r="B3093" s="6"/>
      <c r="C3093" s="139"/>
      <c r="D3093" s="139"/>
    </row>
    <row r="3094" spans="1:4">
      <c r="A3094" s="6"/>
      <c r="B3094" s="6"/>
      <c r="C3094" s="139"/>
      <c r="D3094" s="139"/>
    </row>
    <row r="3095" spans="1:4">
      <c r="A3095" s="6"/>
      <c r="B3095" s="6"/>
      <c r="C3095" s="139"/>
      <c r="D3095" s="139"/>
    </row>
    <row r="3096" spans="1:4">
      <c r="A3096" s="6"/>
      <c r="B3096" s="6"/>
      <c r="C3096" s="139"/>
      <c r="D3096" s="139"/>
    </row>
    <row r="3097" spans="1:4">
      <c r="A3097" s="6"/>
      <c r="B3097" s="6"/>
      <c r="C3097" s="139"/>
      <c r="D3097" s="139"/>
    </row>
    <row r="3098" spans="1:4">
      <c r="A3098" s="6"/>
      <c r="B3098" s="6"/>
      <c r="C3098" s="139"/>
      <c r="D3098" s="139"/>
    </row>
    <row r="3099" spans="1:4">
      <c r="A3099" s="6"/>
      <c r="B3099" s="6"/>
      <c r="C3099" s="139"/>
      <c r="D3099" s="139"/>
    </row>
    <row r="3100" spans="1:4">
      <c r="A3100" s="6"/>
      <c r="B3100" s="6"/>
      <c r="C3100" s="139"/>
      <c r="D3100" s="139"/>
    </row>
    <row r="3101" spans="1:4">
      <c r="A3101" s="6"/>
      <c r="B3101" s="6"/>
      <c r="C3101" s="139"/>
      <c r="D3101" s="139"/>
    </row>
    <row r="3102" spans="1:4">
      <c r="A3102" s="6"/>
      <c r="B3102" s="6"/>
      <c r="C3102" s="139"/>
      <c r="D3102" s="139"/>
    </row>
    <row r="3103" spans="1:4">
      <c r="A3103" s="6"/>
      <c r="B3103" s="6"/>
      <c r="C3103" s="139"/>
      <c r="D3103" s="139"/>
    </row>
    <row r="3104" spans="1:4">
      <c r="A3104" s="6"/>
      <c r="B3104" s="6"/>
      <c r="C3104" s="139"/>
      <c r="D3104" s="139"/>
    </row>
    <row r="3105" spans="1:4">
      <c r="A3105" s="6"/>
      <c r="B3105" s="6"/>
      <c r="C3105" s="139"/>
      <c r="D3105" s="139"/>
    </row>
    <row r="3106" spans="1:4">
      <c r="A3106" s="6"/>
      <c r="B3106" s="6"/>
      <c r="C3106" s="139"/>
      <c r="D3106" s="139"/>
    </row>
    <row r="3107" spans="1:4">
      <c r="A3107" s="6"/>
      <c r="B3107" s="6"/>
      <c r="C3107" s="139"/>
      <c r="D3107" s="139"/>
    </row>
    <row r="3108" spans="1:4">
      <c r="A3108" s="6"/>
      <c r="B3108" s="6"/>
      <c r="C3108" s="139"/>
      <c r="D3108" s="139"/>
    </row>
    <row r="3109" spans="1:4">
      <c r="A3109" s="6"/>
      <c r="B3109" s="6"/>
      <c r="C3109" s="139"/>
      <c r="D3109" s="139"/>
    </row>
    <row r="3110" spans="1:4">
      <c r="A3110" s="6"/>
      <c r="B3110" s="6"/>
      <c r="C3110" s="139"/>
      <c r="D3110" s="139"/>
    </row>
    <row r="3111" spans="1:4">
      <c r="A3111" s="6"/>
      <c r="B3111" s="6"/>
      <c r="C3111" s="139"/>
      <c r="D3111" s="139"/>
    </row>
    <row r="3112" spans="1:4">
      <c r="A3112" s="6"/>
      <c r="B3112" s="6"/>
      <c r="C3112" s="139"/>
      <c r="D3112" s="139"/>
    </row>
    <row r="3113" spans="1:4">
      <c r="A3113" s="6"/>
      <c r="B3113" s="6"/>
      <c r="C3113" s="139"/>
      <c r="D3113" s="139"/>
    </row>
    <row r="3114" spans="1:4">
      <c r="A3114" s="6"/>
      <c r="B3114" s="6"/>
      <c r="C3114" s="139"/>
      <c r="D3114" s="139"/>
    </row>
    <row r="3115" spans="1:4">
      <c r="A3115" s="6"/>
      <c r="B3115" s="6"/>
      <c r="C3115" s="139"/>
      <c r="D3115" s="139"/>
    </row>
    <row r="3116" spans="1:4">
      <c r="A3116" s="6"/>
      <c r="B3116" s="6"/>
      <c r="C3116" s="139"/>
      <c r="D3116" s="139"/>
    </row>
    <row r="3117" spans="1:4">
      <c r="A3117" s="6"/>
      <c r="B3117" s="6"/>
      <c r="C3117" s="139"/>
      <c r="D3117" s="139"/>
    </row>
    <row r="3118" spans="1:4">
      <c r="A3118" s="6"/>
      <c r="B3118" s="6"/>
      <c r="C3118" s="139"/>
      <c r="D3118" s="139"/>
    </row>
    <row r="3119" spans="1:4">
      <c r="A3119" s="6"/>
      <c r="B3119" s="6"/>
      <c r="C3119" s="139"/>
      <c r="D3119" s="139"/>
    </row>
    <row r="3120" spans="1:4">
      <c r="A3120" s="6"/>
      <c r="B3120" s="6"/>
      <c r="C3120" s="139"/>
      <c r="D3120" s="139"/>
    </row>
    <row r="3121" spans="1:4">
      <c r="A3121" s="6"/>
      <c r="B3121" s="6"/>
      <c r="C3121" s="139"/>
      <c r="D3121" s="139"/>
    </row>
    <row r="3122" spans="1:4">
      <c r="A3122" s="6"/>
      <c r="B3122" s="6"/>
      <c r="C3122" s="139"/>
      <c r="D3122" s="139"/>
    </row>
    <row r="3123" spans="1:4">
      <c r="A3123" s="6"/>
      <c r="B3123" s="6"/>
      <c r="C3123" s="139"/>
      <c r="D3123" s="139"/>
    </row>
    <row r="3124" spans="1:4">
      <c r="A3124" s="6"/>
      <c r="B3124" s="6"/>
      <c r="C3124" s="139"/>
      <c r="D3124" s="139"/>
    </row>
    <row r="3125" spans="1:4">
      <c r="A3125" s="6"/>
      <c r="B3125" s="6"/>
      <c r="C3125" s="139"/>
      <c r="D3125" s="139"/>
    </row>
    <row r="3126" spans="1:4">
      <c r="A3126" s="6"/>
      <c r="B3126" s="6"/>
      <c r="C3126" s="139"/>
      <c r="D3126" s="139"/>
    </row>
    <row r="3127" spans="1:4">
      <c r="A3127" s="6"/>
      <c r="B3127" s="6"/>
      <c r="C3127" s="139"/>
      <c r="D3127" s="139"/>
    </row>
    <row r="3128" spans="1:4">
      <c r="A3128" s="6"/>
      <c r="B3128" s="6"/>
      <c r="C3128" s="139"/>
      <c r="D3128" s="139"/>
    </row>
    <row r="3129" spans="1:4">
      <c r="A3129" s="6"/>
      <c r="B3129" s="6"/>
      <c r="C3129" s="139"/>
      <c r="D3129" s="139"/>
    </row>
    <row r="3130" spans="1:4">
      <c r="A3130" s="6"/>
      <c r="B3130" s="6"/>
      <c r="C3130" s="139"/>
      <c r="D3130" s="139"/>
    </row>
    <row r="3131" spans="1:4">
      <c r="A3131" s="6"/>
      <c r="B3131" s="6"/>
      <c r="C3131" s="139"/>
      <c r="D3131" s="139"/>
    </row>
    <row r="3132" spans="1:4">
      <c r="A3132" s="6"/>
      <c r="B3132" s="6"/>
      <c r="C3132" s="139"/>
      <c r="D3132" s="139"/>
    </row>
    <row r="3133" spans="1:4">
      <c r="A3133" s="6"/>
      <c r="B3133" s="6"/>
      <c r="C3133" s="139"/>
      <c r="D3133" s="139"/>
    </row>
    <row r="3134" spans="1:4">
      <c r="A3134" s="6"/>
      <c r="B3134" s="6"/>
      <c r="C3134" s="139"/>
      <c r="D3134" s="139"/>
    </row>
    <row r="3135" spans="1:4">
      <c r="A3135" s="6"/>
      <c r="B3135" s="6"/>
      <c r="C3135" s="139"/>
      <c r="D3135" s="139"/>
    </row>
    <row r="3136" spans="1:4">
      <c r="A3136" s="6"/>
      <c r="B3136" s="6"/>
      <c r="C3136" s="139"/>
      <c r="D3136" s="139"/>
    </row>
    <row r="3137" spans="1:4">
      <c r="A3137" s="6"/>
      <c r="B3137" s="6"/>
      <c r="C3137" s="139"/>
      <c r="D3137" s="139"/>
    </row>
    <row r="3138" spans="1:4">
      <c r="A3138" s="6"/>
      <c r="B3138" s="6"/>
      <c r="C3138" s="139"/>
      <c r="D3138" s="139"/>
    </row>
    <row r="3139" spans="1:4">
      <c r="A3139" s="6"/>
      <c r="B3139" s="6"/>
      <c r="C3139" s="139"/>
      <c r="D3139" s="139"/>
    </row>
    <row r="3140" spans="1:4">
      <c r="A3140" s="6"/>
      <c r="B3140" s="6"/>
      <c r="C3140" s="139"/>
      <c r="D3140" s="139"/>
    </row>
    <row r="3141" spans="1:4">
      <c r="A3141" s="6"/>
      <c r="B3141" s="6"/>
      <c r="C3141" s="139"/>
      <c r="D3141" s="139"/>
    </row>
    <row r="3142" spans="1:4">
      <c r="A3142" s="6"/>
      <c r="B3142" s="6"/>
      <c r="C3142" s="139"/>
      <c r="D3142" s="139"/>
    </row>
    <row r="3143" spans="1:4">
      <c r="A3143" s="6"/>
      <c r="B3143" s="6"/>
      <c r="C3143" s="139"/>
      <c r="D3143" s="139"/>
    </row>
    <row r="3144" spans="1:4">
      <c r="A3144" s="6"/>
      <c r="B3144" s="6"/>
      <c r="C3144" s="139"/>
      <c r="D3144" s="139"/>
    </row>
    <row r="3145" spans="1:4">
      <c r="A3145" s="6"/>
      <c r="B3145" s="6"/>
      <c r="C3145" s="139"/>
      <c r="D3145" s="139"/>
    </row>
    <row r="3146" spans="1:4">
      <c r="A3146" s="6"/>
      <c r="B3146" s="6"/>
      <c r="C3146" s="139"/>
      <c r="D3146" s="139"/>
    </row>
    <row r="3147" spans="1:4">
      <c r="A3147" s="6"/>
      <c r="B3147" s="6"/>
      <c r="C3147" s="139"/>
      <c r="D3147" s="139"/>
    </row>
    <row r="3148" spans="1:4">
      <c r="A3148" s="6"/>
      <c r="B3148" s="6"/>
      <c r="C3148" s="139"/>
      <c r="D3148" s="139"/>
    </row>
    <row r="3149" spans="1:4">
      <c r="A3149" s="6"/>
      <c r="B3149" s="6"/>
      <c r="C3149" s="139"/>
      <c r="D3149" s="139"/>
    </row>
    <row r="3150" spans="1:4">
      <c r="A3150" s="6"/>
      <c r="B3150" s="6"/>
      <c r="C3150" s="139"/>
      <c r="D3150" s="139"/>
    </row>
    <row r="3151" spans="1:4">
      <c r="A3151" s="6"/>
      <c r="B3151" s="6"/>
      <c r="C3151" s="139"/>
      <c r="D3151" s="139"/>
    </row>
    <row r="3152" spans="1:4">
      <c r="A3152" s="6"/>
      <c r="B3152" s="6"/>
      <c r="C3152" s="139"/>
      <c r="D3152" s="139"/>
    </row>
    <row r="3153" spans="1:4">
      <c r="A3153" s="6"/>
      <c r="B3153" s="6"/>
      <c r="C3153" s="139"/>
      <c r="D3153" s="139"/>
    </row>
    <row r="3154" spans="1:4">
      <c r="A3154" s="6"/>
      <c r="B3154" s="6"/>
      <c r="C3154" s="139"/>
      <c r="D3154" s="139"/>
    </row>
    <row r="3155" spans="1:4">
      <c r="A3155" s="6"/>
      <c r="B3155" s="6"/>
      <c r="C3155" s="139"/>
      <c r="D3155" s="139"/>
    </row>
    <row r="3156" spans="1:4">
      <c r="A3156" s="6"/>
      <c r="B3156" s="6"/>
      <c r="C3156" s="139"/>
      <c r="D3156" s="139"/>
    </row>
    <row r="3157" spans="1:4">
      <c r="A3157" s="6"/>
      <c r="B3157" s="6"/>
      <c r="C3157" s="139"/>
      <c r="D3157" s="139"/>
    </row>
    <row r="3158" spans="1:4">
      <c r="A3158" s="6"/>
      <c r="B3158" s="6"/>
      <c r="C3158" s="139"/>
      <c r="D3158" s="139"/>
    </row>
    <row r="3159" spans="1:4">
      <c r="A3159" s="6"/>
      <c r="B3159" s="6"/>
      <c r="C3159" s="139"/>
      <c r="D3159" s="139"/>
    </row>
    <row r="3160" spans="1:4">
      <c r="A3160" s="6"/>
      <c r="B3160" s="6"/>
      <c r="C3160" s="139"/>
      <c r="D3160" s="139"/>
    </row>
    <row r="3161" spans="1:4">
      <c r="A3161" s="6"/>
      <c r="B3161" s="6"/>
      <c r="C3161" s="139"/>
      <c r="D3161" s="139"/>
    </row>
    <row r="3162" spans="1:4">
      <c r="A3162" s="6"/>
      <c r="B3162" s="6"/>
      <c r="C3162" s="139"/>
      <c r="D3162" s="139"/>
    </row>
    <row r="3163" spans="1:4">
      <c r="A3163" s="6"/>
      <c r="B3163" s="6"/>
      <c r="C3163" s="139"/>
      <c r="D3163" s="139"/>
    </row>
    <row r="3164" spans="1:4">
      <c r="A3164" s="6"/>
      <c r="B3164" s="6"/>
      <c r="C3164" s="139"/>
      <c r="D3164" s="139"/>
    </row>
    <row r="3165" spans="1:4">
      <c r="A3165" s="6"/>
      <c r="B3165" s="6"/>
      <c r="C3165" s="139"/>
      <c r="D3165" s="139"/>
    </row>
    <row r="3166" spans="1:4">
      <c r="A3166" s="6"/>
      <c r="B3166" s="6"/>
      <c r="C3166" s="139"/>
      <c r="D3166" s="139"/>
    </row>
    <row r="3167" spans="1:4">
      <c r="A3167" s="6"/>
      <c r="B3167" s="6"/>
      <c r="C3167" s="139"/>
      <c r="D3167" s="139"/>
    </row>
    <row r="3168" spans="1:4">
      <c r="A3168" s="6"/>
      <c r="B3168" s="6"/>
      <c r="C3168" s="139"/>
      <c r="D3168" s="139"/>
    </row>
    <row r="3169" spans="1:4">
      <c r="A3169" s="6"/>
      <c r="B3169" s="6"/>
      <c r="C3169" s="139"/>
      <c r="D3169" s="139"/>
    </row>
    <row r="3170" spans="1:4">
      <c r="A3170" s="6"/>
      <c r="B3170" s="6"/>
      <c r="C3170" s="139"/>
      <c r="D3170" s="139"/>
    </row>
    <row r="3171" spans="1:4">
      <c r="A3171" s="6"/>
      <c r="B3171" s="6"/>
      <c r="C3171" s="139"/>
      <c r="D3171" s="139"/>
    </row>
    <row r="3172" spans="1:4">
      <c r="A3172" s="6"/>
      <c r="B3172" s="6"/>
      <c r="C3172" s="139"/>
      <c r="D3172" s="139"/>
    </row>
    <row r="3173" spans="1:4">
      <c r="A3173" s="6"/>
      <c r="B3173" s="6"/>
      <c r="C3173" s="139"/>
      <c r="D3173" s="139"/>
    </row>
    <row r="3174" spans="1:4">
      <c r="A3174" s="6"/>
      <c r="B3174" s="6"/>
      <c r="C3174" s="139"/>
      <c r="D3174" s="139"/>
    </row>
    <row r="3175" spans="1:4">
      <c r="A3175" s="6"/>
      <c r="B3175" s="6"/>
      <c r="C3175" s="139"/>
      <c r="D3175" s="139"/>
    </row>
    <row r="3176" spans="1:4">
      <c r="A3176" s="6"/>
      <c r="B3176" s="6"/>
      <c r="C3176" s="139"/>
      <c r="D3176" s="139"/>
    </row>
    <row r="3177" spans="1:4">
      <c r="A3177" s="6"/>
      <c r="B3177" s="6"/>
      <c r="C3177" s="139"/>
      <c r="D3177" s="139"/>
    </row>
    <row r="3178" spans="1:4">
      <c r="A3178" s="6"/>
      <c r="B3178" s="6"/>
      <c r="C3178" s="139"/>
      <c r="D3178" s="139"/>
    </row>
    <row r="3179" spans="1:4">
      <c r="A3179" s="6"/>
      <c r="B3179" s="6"/>
      <c r="C3179" s="139"/>
      <c r="D3179" s="139"/>
    </row>
    <row r="3180" spans="1:4">
      <c r="A3180" s="6"/>
      <c r="B3180" s="6"/>
      <c r="C3180" s="139"/>
      <c r="D3180" s="139"/>
    </row>
    <row r="3181" spans="1:4">
      <c r="A3181" s="6"/>
      <c r="B3181" s="6"/>
      <c r="C3181" s="139"/>
      <c r="D3181" s="139"/>
    </row>
    <row r="3182" spans="1:4">
      <c r="A3182" s="6"/>
      <c r="B3182" s="6"/>
      <c r="C3182" s="139"/>
      <c r="D3182" s="139"/>
    </row>
    <row r="3183" spans="1:4">
      <c r="A3183" s="6"/>
      <c r="B3183" s="6"/>
      <c r="C3183" s="139"/>
      <c r="D3183" s="139"/>
    </row>
    <row r="3184" spans="1:4">
      <c r="A3184" s="6"/>
      <c r="B3184" s="6"/>
      <c r="C3184" s="139"/>
      <c r="D3184" s="139"/>
    </row>
    <row r="3185" spans="1:4">
      <c r="A3185" s="6"/>
      <c r="B3185" s="6"/>
      <c r="C3185" s="139"/>
      <c r="D3185" s="139"/>
    </row>
    <row r="3186" spans="1:4">
      <c r="A3186" s="6"/>
      <c r="B3186" s="6"/>
      <c r="C3186" s="139"/>
      <c r="D3186" s="139"/>
    </row>
    <row r="3187" spans="1:4">
      <c r="A3187" s="6"/>
      <c r="B3187" s="6"/>
      <c r="C3187" s="139"/>
      <c r="D3187" s="139"/>
    </row>
    <row r="3188" spans="1:4">
      <c r="A3188" s="6"/>
      <c r="B3188" s="6"/>
      <c r="C3188" s="139"/>
      <c r="D3188" s="139"/>
    </row>
    <row r="3189" spans="1:4">
      <c r="A3189" s="6"/>
      <c r="B3189" s="6"/>
      <c r="C3189" s="139"/>
      <c r="D3189" s="139"/>
    </row>
    <row r="3190" spans="1:4">
      <c r="A3190" s="6"/>
      <c r="B3190" s="6"/>
      <c r="C3190" s="139"/>
      <c r="D3190" s="139"/>
    </row>
    <row r="3191" spans="1:4">
      <c r="A3191" s="6"/>
      <c r="B3191" s="6"/>
      <c r="C3191" s="139"/>
      <c r="D3191" s="139"/>
    </row>
    <row r="3192" spans="1:4">
      <c r="A3192" s="6"/>
      <c r="B3192" s="6"/>
      <c r="C3192" s="139"/>
      <c r="D3192" s="139"/>
    </row>
    <row r="3193" spans="1:4">
      <c r="A3193" s="6"/>
      <c r="B3193" s="6"/>
      <c r="C3193" s="139"/>
      <c r="D3193" s="139"/>
    </row>
    <row r="3194" spans="1:4">
      <c r="A3194" s="6"/>
      <c r="B3194" s="6"/>
      <c r="C3194" s="139"/>
      <c r="D3194" s="139"/>
    </row>
    <row r="3195" spans="1:4">
      <c r="A3195" s="6"/>
      <c r="B3195" s="6"/>
      <c r="C3195" s="139"/>
      <c r="D3195" s="139"/>
    </row>
    <row r="3196" spans="1:4">
      <c r="A3196" s="6"/>
      <c r="B3196" s="6"/>
      <c r="C3196" s="139"/>
      <c r="D3196" s="139"/>
    </row>
    <row r="3197" spans="1:4">
      <c r="A3197" s="6"/>
      <c r="B3197" s="6"/>
      <c r="C3197" s="139"/>
      <c r="D3197" s="139"/>
    </row>
    <row r="3198" spans="1:4">
      <c r="A3198" s="6"/>
      <c r="B3198" s="6"/>
      <c r="C3198" s="139"/>
      <c r="D3198" s="139"/>
    </row>
    <row r="3199" spans="1:4">
      <c r="A3199" s="6"/>
      <c r="B3199" s="6"/>
      <c r="C3199" s="139"/>
      <c r="D3199" s="139"/>
    </row>
    <row r="3200" spans="1:4">
      <c r="A3200" s="6"/>
      <c r="B3200" s="6"/>
      <c r="C3200" s="139"/>
      <c r="D3200" s="139"/>
    </row>
    <row r="3201" spans="1:4">
      <c r="A3201" s="6"/>
      <c r="B3201" s="6"/>
      <c r="C3201" s="139"/>
      <c r="D3201" s="139"/>
    </row>
    <row r="3202" spans="1:4">
      <c r="A3202" s="6"/>
      <c r="B3202" s="6"/>
      <c r="C3202" s="139"/>
      <c r="D3202" s="139"/>
    </row>
    <row r="3203" spans="1:4">
      <c r="A3203" s="6"/>
      <c r="B3203" s="6"/>
      <c r="C3203" s="139"/>
      <c r="D3203" s="139"/>
    </row>
    <row r="3204" spans="1:4">
      <c r="A3204" s="6"/>
      <c r="B3204" s="6"/>
      <c r="C3204" s="139"/>
      <c r="D3204" s="139"/>
    </row>
    <row r="3205" spans="1:4">
      <c r="A3205" s="6"/>
      <c r="B3205" s="6"/>
      <c r="C3205" s="139"/>
      <c r="D3205" s="139"/>
    </row>
    <row r="3206" spans="1:4">
      <c r="A3206" s="6"/>
      <c r="B3206" s="6"/>
      <c r="C3206" s="139"/>
      <c r="D3206" s="139"/>
    </row>
    <row r="3207" spans="1:4">
      <c r="A3207" s="6"/>
      <c r="B3207" s="6"/>
      <c r="C3207" s="139"/>
      <c r="D3207" s="139"/>
    </row>
    <row r="3208" spans="1:4">
      <c r="A3208" s="6"/>
      <c r="B3208" s="6"/>
      <c r="C3208" s="139"/>
      <c r="D3208" s="139"/>
    </row>
    <row r="3209" spans="1:4">
      <c r="A3209" s="6"/>
      <c r="B3209" s="6"/>
      <c r="C3209" s="139"/>
      <c r="D3209" s="139"/>
    </row>
    <row r="3210" spans="1:4">
      <c r="A3210" s="6"/>
      <c r="B3210" s="6"/>
      <c r="C3210" s="139"/>
      <c r="D3210" s="139"/>
    </row>
    <row r="3211" spans="1:4">
      <c r="A3211" s="6"/>
      <c r="B3211" s="6"/>
      <c r="C3211" s="139"/>
      <c r="D3211" s="139"/>
    </row>
    <row r="3212" spans="1:4">
      <c r="A3212" s="6"/>
      <c r="B3212" s="6"/>
      <c r="C3212" s="139"/>
      <c r="D3212" s="139"/>
    </row>
    <row r="3213" spans="1:4">
      <c r="A3213" s="6"/>
      <c r="B3213" s="6"/>
      <c r="C3213" s="139"/>
      <c r="D3213" s="139"/>
    </row>
    <row r="3214" spans="1:4">
      <c r="A3214" s="6"/>
      <c r="B3214" s="6"/>
      <c r="C3214" s="139"/>
      <c r="D3214" s="139"/>
    </row>
    <row r="3215" spans="1:4">
      <c r="A3215" s="6"/>
      <c r="B3215" s="6"/>
      <c r="C3215" s="139"/>
      <c r="D3215" s="139"/>
    </row>
    <row r="3216" spans="1:4">
      <c r="A3216" s="6"/>
      <c r="B3216" s="6"/>
      <c r="C3216" s="139"/>
      <c r="D3216" s="139"/>
    </row>
    <row r="3217" spans="1:4">
      <c r="A3217" s="6"/>
      <c r="B3217" s="6"/>
      <c r="C3217" s="139"/>
      <c r="D3217" s="139"/>
    </row>
    <row r="3218" spans="1:4">
      <c r="A3218" s="6"/>
      <c r="B3218" s="6"/>
      <c r="C3218" s="139"/>
      <c r="D3218" s="139"/>
    </row>
    <row r="3219" spans="1:4">
      <c r="A3219" s="6"/>
      <c r="B3219" s="6"/>
      <c r="C3219" s="139"/>
      <c r="D3219" s="139"/>
    </row>
    <row r="3220" spans="1:4">
      <c r="A3220" s="6"/>
      <c r="B3220" s="6"/>
      <c r="C3220" s="139"/>
      <c r="D3220" s="139"/>
    </row>
    <row r="3221" spans="1:4">
      <c r="A3221" s="6"/>
      <c r="B3221" s="6"/>
      <c r="C3221" s="139"/>
      <c r="D3221" s="139"/>
    </row>
    <row r="3222" spans="1:4">
      <c r="A3222" s="6"/>
      <c r="B3222" s="6"/>
      <c r="C3222" s="139"/>
      <c r="D3222" s="139"/>
    </row>
    <row r="3223" spans="1:4">
      <c r="A3223" s="6"/>
      <c r="B3223" s="6"/>
      <c r="C3223" s="139"/>
      <c r="D3223" s="139"/>
    </row>
    <row r="3224" spans="1:4">
      <c r="A3224" s="6"/>
      <c r="B3224" s="6"/>
      <c r="C3224" s="139"/>
      <c r="D3224" s="139"/>
    </row>
    <row r="3225" spans="1:4">
      <c r="A3225" s="6"/>
      <c r="B3225" s="6"/>
      <c r="C3225" s="139"/>
      <c r="D3225" s="139"/>
    </row>
    <row r="3226" spans="1:4">
      <c r="A3226" s="6"/>
      <c r="B3226" s="6"/>
      <c r="C3226" s="139"/>
      <c r="D3226" s="139"/>
    </row>
    <row r="3227" spans="1:4">
      <c r="A3227" s="6"/>
      <c r="B3227" s="6"/>
      <c r="C3227" s="139"/>
      <c r="D3227" s="139"/>
    </row>
    <row r="3228" spans="1:4">
      <c r="A3228" s="6"/>
      <c r="B3228" s="6"/>
      <c r="C3228" s="139"/>
      <c r="D3228" s="139"/>
    </row>
    <row r="3229" spans="1:4">
      <c r="A3229" s="6"/>
      <c r="B3229" s="6"/>
      <c r="C3229" s="139"/>
      <c r="D3229" s="139"/>
    </row>
    <row r="3230" spans="1:4">
      <c r="A3230" s="6"/>
      <c r="B3230" s="6"/>
      <c r="C3230" s="139"/>
      <c r="D3230" s="139"/>
    </row>
    <row r="3231" spans="1:4">
      <c r="A3231" s="6"/>
      <c r="B3231" s="6"/>
      <c r="C3231" s="139"/>
      <c r="D3231" s="139"/>
    </row>
    <row r="3232" spans="1:4">
      <c r="A3232" s="6"/>
      <c r="B3232" s="6"/>
      <c r="C3232" s="139"/>
      <c r="D3232" s="139"/>
    </row>
    <row r="3233" spans="1:4">
      <c r="A3233" s="6"/>
      <c r="B3233" s="6"/>
      <c r="C3233" s="139"/>
      <c r="D3233" s="139"/>
    </row>
    <row r="3234" spans="1:4">
      <c r="A3234" s="6"/>
      <c r="B3234" s="6"/>
      <c r="C3234" s="139"/>
      <c r="D3234" s="139"/>
    </row>
    <row r="3235" spans="1:4">
      <c r="A3235" s="6"/>
      <c r="B3235" s="6"/>
      <c r="C3235" s="139"/>
      <c r="D3235" s="139"/>
    </row>
    <row r="3236" spans="1:4">
      <c r="A3236" s="6"/>
      <c r="B3236" s="6"/>
      <c r="C3236" s="139"/>
      <c r="D3236" s="139"/>
    </row>
    <row r="3237" spans="1:4">
      <c r="A3237" s="6"/>
      <c r="B3237" s="6"/>
      <c r="C3237" s="139"/>
      <c r="D3237" s="139"/>
    </row>
    <row r="3238" spans="1:4">
      <c r="A3238" s="6"/>
      <c r="B3238" s="6"/>
      <c r="C3238" s="139"/>
      <c r="D3238" s="139"/>
    </row>
    <row r="3239" spans="1:4">
      <c r="A3239" s="6"/>
      <c r="B3239" s="6"/>
      <c r="C3239" s="139"/>
      <c r="D3239" s="139"/>
    </row>
    <row r="3240" spans="1:4">
      <c r="A3240" s="6"/>
      <c r="B3240" s="6"/>
      <c r="C3240" s="139"/>
      <c r="D3240" s="139"/>
    </row>
    <row r="3241" spans="1:4">
      <c r="A3241" s="6"/>
      <c r="B3241" s="6"/>
      <c r="C3241" s="139"/>
      <c r="D3241" s="139"/>
    </row>
    <row r="3242" spans="1:4">
      <c r="A3242" s="6"/>
      <c r="B3242" s="6"/>
      <c r="C3242" s="139"/>
      <c r="D3242" s="139"/>
    </row>
    <row r="3243" spans="1:4">
      <c r="A3243" s="6"/>
      <c r="B3243" s="6"/>
      <c r="C3243" s="139"/>
      <c r="D3243" s="139"/>
    </row>
    <row r="3244" spans="1:4">
      <c r="A3244" s="6"/>
      <c r="B3244" s="6"/>
      <c r="C3244" s="139"/>
      <c r="D3244" s="139"/>
    </row>
    <row r="3245" spans="1:4">
      <c r="A3245" s="6"/>
      <c r="B3245" s="6"/>
      <c r="C3245" s="139"/>
      <c r="D3245" s="139"/>
    </row>
    <row r="3246" spans="1:4">
      <c r="A3246" s="6"/>
      <c r="B3246" s="6"/>
      <c r="C3246" s="139"/>
      <c r="D3246" s="139"/>
    </row>
    <row r="3247" spans="1:4">
      <c r="A3247" s="6"/>
      <c r="B3247" s="6"/>
      <c r="C3247" s="139"/>
      <c r="D3247" s="139"/>
    </row>
    <row r="3248" spans="1:4">
      <c r="A3248" s="6"/>
      <c r="B3248" s="6"/>
      <c r="C3248" s="139"/>
      <c r="D3248" s="139"/>
    </row>
    <row r="3249" spans="1:4">
      <c r="A3249" s="6"/>
      <c r="B3249" s="6"/>
      <c r="C3249" s="139"/>
      <c r="D3249" s="139"/>
    </row>
    <row r="3250" spans="1:4">
      <c r="A3250" s="6"/>
      <c r="B3250" s="6"/>
      <c r="C3250" s="139"/>
      <c r="D3250" s="139"/>
    </row>
    <row r="3251" spans="1:4">
      <c r="A3251" s="6"/>
      <c r="B3251" s="6"/>
      <c r="C3251" s="139"/>
      <c r="D3251" s="139"/>
    </row>
    <row r="3252" spans="1:4">
      <c r="A3252" s="6"/>
      <c r="B3252" s="6"/>
      <c r="C3252" s="139"/>
      <c r="D3252" s="139"/>
    </row>
    <row r="3253" spans="1:4">
      <c r="A3253" s="6"/>
      <c r="B3253" s="6"/>
      <c r="C3253" s="139"/>
      <c r="D3253" s="139"/>
    </row>
    <row r="3254" spans="1:4">
      <c r="A3254" s="6"/>
      <c r="B3254" s="6"/>
      <c r="C3254" s="139"/>
      <c r="D3254" s="139"/>
    </row>
    <row r="3255" spans="1:4">
      <c r="A3255" s="6"/>
      <c r="B3255" s="6"/>
      <c r="C3255" s="139"/>
      <c r="D3255" s="139"/>
    </row>
    <row r="3256" spans="1:4">
      <c r="A3256" s="6"/>
      <c r="B3256" s="6"/>
      <c r="C3256" s="139"/>
      <c r="D3256" s="139"/>
    </row>
    <row r="3257" spans="1:4">
      <c r="A3257" s="6"/>
      <c r="B3257" s="6"/>
      <c r="C3257" s="139"/>
      <c r="D3257" s="139"/>
    </row>
    <row r="3258" spans="1:4">
      <c r="A3258" s="6"/>
      <c r="B3258" s="6"/>
      <c r="C3258" s="139"/>
      <c r="D3258" s="139"/>
    </row>
    <row r="3259" spans="1:4">
      <c r="A3259" s="6"/>
      <c r="B3259" s="6"/>
      <c r="C3259" s="139"/>
      <c r="D3259" s="139"/>
    </row>
    <row r="3260" spans="1:4">
      <c r="A3260" s="6"/>
      <c r="B3260" s="6"/>
      <c r="C3260" s="139"/>
      <c r="D3260" s="139"/>
    </row>
    <row r="3261" spans="1:4">
      <c r="A3261" s="6"/>
      <c r="B3261" s="6"/>
      <c r="C3261" s="139"/>
      <c r="D3261" s="139"/>
    </row>
    <row r="3262" spans="1:4">
      <c r="A3262" s="6"/>
      <c r="B3262" s="6"/>
      <c r="C3262" s="139"/>
      <c r="D3262" s="139"/>
    </row>
    <row r="3263" spans="1:4">
      <c r="A3263" s="6"/>
      <c r="B3263" s="6"/>
      <c r="C3263" s="139"/>
      <c r="D3263" s="139"/>
    </row>
    <row r="3264" spans="1:4">
      <c r="A3264" s="6"/>
      <c r="B3264" s="6"/>
      <c r="C3264" s="139"/>
      <c r="D3264" s="139"/>
    </row>
    <row r="3265" spans="1:4">
      <c r="A3265" s="6"/>
      <c r="B3265" s="6"/>
      <c r="C3265" s="139"/>
      <c r="D3265" s="139"/>
    </row>
    <row r="3266" spans="1:4">
      <c r="A3266" s="6"/>
      <c r="B3266" s="6"/>
      <c r="C3266" s="139"/>
      <c r="D3266" s="139"/>
    </row>
    <row r="3267" spans="1:4">
      <c r="A3267" s="6"/>
      <c r="B3267" s="6"/>
      <c r="C3267" s="139"/>
      <c r="D3267" s="139"/>
    </row>
    <row r="3268" spans="1:4">
      <c r="A3268" s="6"/>
      <c r="B3268" s="6"/>
      <c r="C3268" s="139"/>
      <c r="D3268" s="139"/>
    </row>
    <row r="3269" spans="1:4">
      <c r="A3269" s="6"/>
      <c r="B3269" s="6"/>
      <c r="C3269" s="139"/>
      <c r="D3269" s="139"/>
    </row>
    <row r="3270" spans="1:4">
      <c r="A3270" s="6"/>
      <c r="B3270" s="6"/>
      <c r="C3270" s="139"/>
      <c r="D3270" s="139"/>
    </row>
    <row r="3271" spans="1:4">
      <c r="A3271" s="6"/>
      <c r="B3271" s="6"/>
      <c r="C3271" s="139"/>
      <c r="D3271" s="139"/>
    </row>
    <row r="3272" spans="1:4">
      <c r="A3272" s="6"/>
      <c r="B3272" s="6"/>
      <c r="C3272" s="139"/>
      <c r="D3272" s="139"/>
    </row>
    <row r="3273" spans="1:4">
      <c r="A3273" s="6"/>
      <c r="B3273" s="6"/>
      <c r="C3273" s="139"/>
      <c r="D3273" s="139"/>
    </row>
    <row r="3274" spans="1:4">
      <c r="A3274" s="6"/>
      <c r="B3274" s="6"/>
      <c r="C3274" s="139"/>
      <c r="D3274" s="139"/>
    </row>
    <row r="3275" spans="1:4">
      <c r="A3275" s="6"/>
      <c r="B3275" s="6"/>
      <c r="C3275" s="139"/>
      <c r="D3275" s="139"/>
    </row>
    <row r="3276" spans="1:4">
      <c r="A3276" s="6"/>
      <c r="B3276" s="6"/>
      <c r="C3276" s="139"/>
      <c r="D3276" s="139"/>
    </row>
    <row r="3277" spans="1:4">
      <c r="A3277" s="6"/>
      <c r="B3277" s="6"/>
      <c r="C3277" s="139"/>
      <c r="D3277" s="139"/>
    </row>
    <row r="3278" spans="1:4">
      <c r="A3278" s="6"/>
      <c r="B3278" s="6"/>
      <c r="C3278" s="139"/>
      <c r="D3278" s="139"/>
    </row>
    <row r="3279" spans="1:4">
      <c r="A3279" s="6"/>
      <c r="B3279" s="6"/>
      <c r="C3279" s="139"/>
      <c r="D3279" s="139"/>
    </row>
    <row r="3280" spans="1:4">
      <c r="A3280" s="6"/>
      <c r="B3280" s="6"/>
      <c r="C3280" s="139"/>
      <c r="D3280" s="139"/>
    </row>
    <row r="3281" spans="1:4">
      <c r="A3281" s="6"/>
      <c r="B3281" s="6"/>
      <c r="C3281" s="139"/>
      <c r="D3281" s="139"/>
    </row>
    <row r="3282" spans="1:4">
      <c r="A3282" s="6"/>
      <c r="B3282" s="6"/>
      <c r="C3282" s="139"/>
      <c r="D3282" s="139"/>
    </row>
    <row r="3283" spans="1:4">
      <c r="A3283" s="6"/>
      <c r="B3283" s="6"/>
      <c r="C3283" s="139"/>
      <c r="D3283" s="139"/>
    </row>
    <row r="3284" spans="1:4">
      <c r="A3284" s="6"/>
      <c r="B3284" s="6"/>
      <c r="C3284" s="139"/>
      <c r="D3284" s="139"/>
    </row>
    <row r="3285" spans="1:4">
      <c r="A3285" s="6"/>
      <c r="B3285" s="6"/>
      <c r="C3285" s="139"/>
      <c r="D3285" s="139"/>
    </row>
    <row r="3286" spans="1:4">
      <c r="A3286" s="6"/>
      <c r="B3286" s="6"/>
      <c r="C3286" s="139"/>
      <c r="D3286" s="139"/>
    </row>
    <row r="3287" spans="1:4">
      <c r="A3287" s="6"/>
      <c r="B3287" s="6"/>
      <c r="C3287" s="139"/>
      <c r="D3287" s="139"/>
    </row>
    <row r="3288" spans="1:4">
      <c r="A3288" s="6"/>
      <c r="B3288" s="6"/>
      <c r="C3288" s="139"/>
      <c r="D3288" s="139"/>
    </row>
    <row r="3289" spans="1:4">
      <c r="A3289" s="6"/>
      <c r="B3289" s="6"/>
      <c r="C3289" s="139"/>
      <c r="D3289" s="139"/>
    </row>
    <row r="3290" spans="1:4">
      <c r="A3290" s="6"/>
      <c r="B3290" s="6"/>
      <c r="C3290" s="139"/>
      <c r="D3290" s="139"/>
    </row>
    <row r="3291" spans="1:4">
      <c r="A3291" s="6"/>
      <c r="B3291" s="6"/>
      <c r="C3291" s="139"/>
      <c r="D3291" s="139"/>
    </row>
    <row r="3292" spans="1:4">
      <c r="A3292" s="6"/>
      <c r="B3292" s="6"/>
      <c r="C3292" s="139"/>
      <c r="D3292" s="139"/>
    </row>
    <row r="3293" spans="1:4">
      <c r="A3293" s="6"/>
      <c r="B3293" s="6"/>
      <c r="C3293" s="139"/>
      <c r="D3293" s="139"/>
    </row>
    <row r="3294" spans="1:4">
      <c r="A3294" s="6"/>
      <c r="B3294" s="6"/>
      <c r="C3294" s="139"/>
      <c r="D3294" s="139"/>
    </row>
    <row r="3295" spans="1:4">
      <c r="A3295" s="6"/>
      <c r="B3295" s="6"/>
      <c r="C3295" s="139"/>
      <c r="D3295" s="139"/>
    </row>
    <row r="3296" spans="1:4">
      <c r="A3296" s="6"/>
      <c r="B3296" s="6"/>
      <c r="C3296" s="139"/>
      <c r="D3296" s="139"/>
    </row>
    <row r="3297" spans="1:4">
      <c r="A3297" s="6"/>
      <c r="B3297" s="6"/>
      <c r="C3297" s="139"/>
      <c r="D3297" s="139"/>
    </row>
    <row r="3298" spans="1:4">
      <c r="A3298" s="6"/>
      <c r="B3298" s="6"/>
      <c r="C3298" s="139"/>
      <c r="D3298" s="139"/>
    </row>
    <row r="3299" spans="1:4">
      <c r="A3299" s="6"/>
      <c r="B3299" s="6"/>
      <c r="C3299" s="139"/>
      <c r="D3299" s="139"/>
    </row>
    <row r="3300" spans="1:4">
      <c r="A3300" s="6"/>
      <c r="B3300" s="6"/>
      <c r="C3300" s="139"/>
      <c r="D3300" s="139"/>
    </row>
    <row r="3301" spans="1:4">
      <c r="A3301" s="6"/>
      <c r="B3301" s="6"/>
      <c r="C3301" s="139"/>
      <c r="D3301" s="139"/>
    </row>
    <row r="3302" spans="1:4">
      <c r="A3302" s="6"/>
      <c r="B3302" s="6"/>
      <c r="C3302" s="139"/>
      <c r="D3302" s="139"/>
    </row>
    <row r="3303" spans="1:4">
      <c r="A3303" s="6"/>
      <c r="B3303" s="6"/>
      <c r="C3303" s="139"/>
      <c r="D3303" s="139"/>
    </row>
    <row r="3304" spans="1:4">
      <c r="A3304" s="6"/>
      <c r="B3304" s="6"/>
      <c r="C3304" s="139"/>
      <c r="D3304" s="139"/>
    </row>
    <row r="3305" spans="1:4">
      <c r="A3305" s="6"/>
      <c r="B3305" s="6"/>
      <c r="C3305" s="139"/>
      <c r="D3305" s="139"/>
    </row>
    <row r="3306" spans="1:4">
      <c r="A3306" s="6"/>
      <c r="B3306" s="6"/>
      <c r="C3306" s="139"/>
      <c r="D3306" s="139"/>
    </row>
    <row r="3307" spans="1:4">
      <c r="A3307" s="6"/>
      <c r="B3307" s="6"/>
      <c r="C3307" s="139"/>
      <c r="D3307" s="139"/>
    </row>
    <row r="3308" spans="1:4">
      <c r="A3308" s="6"/>
      <c r="B3308" s="6"/>
      <c r="C3308" s="139"/>
      <c r="D3308" s="139"/>
    </row>
    <row r="3309" spans="1:4">
      <c r="A3309" s="6"/>
      <c r="B3309" s="6"/>
      <c r="C3309" s="139"/>
      <c r="D3309" s="139"/>
    </row>
    <row r="3310" spans="1:4">
      <c r="A3310" s="6"/>
      <c r="B3310" s="6"/>
      <c r="C3310" s="139"/>
      <c r="D3310" s="139"/>
    </row>
    <row r="3311" spans="1:4">
      <c r="A3311" s="6"/>
      <c r="B3311" s="6"/>
      <c r="C3311" s="139"/>
      <c r="D3311" s="139"/>
    </row>
    <row r="3312" spans="1:4">
      <c r="A3312" s="6"/>
      <c r="B3312" s="6"/>
      <c r="C3312" s="139"/>
      <c r="D3312" s="139"/>
    </row>
    <row r="3313" spans="1:4">
      <c r="A3313" s="6"/>
      <c r="B3313" s="6"/>
      <c r="C3313" s="139"/>
      <c r="D3313" s="139"/>
    </row>
    <row r="3314" spans="1:4">
      <c r="A3314" s="6"/>
      <c r="B3314" s="6"/>
      <c r="C3314" s="139"/>
      <c r="D3314" s="139"/>
    </row>
    <row r="3315" spans="1:4">
      <c r="A3315" s="6"/>
      <c r="B3315" s="6"/>
      <c r="C3315" s="139"/>
      <c r="D3315" s="139"/>
    </row>
    <row r="3316" spans="1:4">
      <c r="A3316" s="6"/>
      <c r="B3316" s="6"/>
      <c r="C3316" s="139"/>
      <c r="D3316" s="139"/>
    </row>
    <row r="3317" spans="1:4">
      <c r="A3317" s="6"/>
      <c r="B3317" s="6"/>
      <c r="C3317" s="139"/>
      <c r="D3317" s="139"/>
    </row>
    <row r="3318" spans="1:4">
      <c r="A3318" s="6"/>
      <c r="B3318" s="6"/>
      <c r="C3318" s="139"/>
      <c r="D3318" s="139"/>
    </row>
    <row r="3319" spans="1:4">
      <c r="A3319" s="6"/>
      <c r="B3319" s="6"/>
      <c r="C3319" s="139"/>
      <c r="D3319" s="139"/>
    </row>
    <row r="3320" spans="1:4">
      <c r="A3320" s="6"/>
      <c r="B3320" s="6"/>
      <c r="C3320" s="139"/>
      <c r="D3320" s="139"/>
    </row>
    <row r="3321" spans="1:4">
      <c r="A3321" s="6"/>
      <c r="B3321" s="6"/>
      <c r="C3321" s="139"/>
      <c r="D3321" s="139"/>
    </row>
    <row r="3322" spans="1:4">
      <c r="A3322" s="6"/>
      <c r="B3322" s="6"/>
      <c r="C3322" s="139"/>
      <c r="D3322" s="139"/>
    </row>
    <row r="3323" spans="1:4">
      <c r="A3323" s="6"/>
      <c r="B3323" s="6"/>
      <c r="C3323" s="139"/>
      <c r="D3323" s="139"/>
    </row>
    <row r="3324" spans="1:4">
      <c r="A3324" s="6"/>
      <c r="B3324" s="6"/>
      <c r="C3324" s="139"/>
      <c r="D3324" s="139"/>
    </row>
    <row r="3325" spans="1:4">
      <c r="A3325" s="6"/>
      <c r="B3325" s="6"/>
      <c r="C3325" s="139"/>
      <c r="D3325" s="139"/>
    </row>
    <row r="3326" spans="1:4">
      <c r="A3326" s="6"/>
      <c r="B3326" s="6"/>
      <c r="C3326" s="139"/>
      <c r="D3326" s="139"/>
    </row>
    <row r="3327" spans="1:4">
      <c r="A3327" s="6"/>
      <c r="B3327" s="6"/>
      <c r="C3327" s="139"/>
      <c r="D3327" s="139"/>
    </row>
    <row r="3328" spans="1:4">
      <c r="A3328" s="6"/>
      <c r="B3328" s="6"/>
      <c r="C3328" s="139"/>
      <c r="D3328" s="139"/>
    </row>
    <row r="3329" spans="1:4">
      <c r="A3329" s="6"/>
      <c r="B3329" s="6"/>
      <c r="C3329" s="139"/>
      <c r="D3329" s="139"/>
    </row>
    <row r="3330" spans="1:4">
      <c r="A3330" s="6"/>
      <c r="B3330" s="6"/>
      <c r="C3330" s="139"/>
      <c r="D3330" s="139"/>
    </row>
    <row r="3331" spans="1:4">
      <c r="A3331" s="6"/>
      <c r="B3331" s="6"/>
      <c r="C3331" s="139"/>
      <c r="D3331" s="139"/>
    </row>
    <row r="3332" spans="1:4">
      <c r="A3332" s="6"/>
      <c r="B3332" s="6"/>
      <c r="C3332" s="139"/>
      <c r="D3332" s="139"/>
    </row>
    <row r="3333" spans="1:4">
      <c r="A3333" s="6"/>
      <c r="B3333" s="6"/>
      <c r="C3333" s="139"/>
      <c r="D3333" s="139"/>
    </row>
    <row r="3334" spans="1:4">
      <c r="A3334" s="6"/>
      <c r="B3334" s="6"/>
      <c r="C3334" s="139"/>
      <c r="D3334" s="139"/>
    </row>
    <row r="3335" spans="1:4">
      <c r="A3335" s="6"/>
      <c r="B3335" s="6"/>
      <c r="C3335" s="139"/>
      <c r="D3335" s="139"/>
    </row>
    <row r="3336" spans="1:4">
      <c r="A3336" s="6"/>
      <c r="B3336" s="6"/>
      <c r="C3336" s="139"/>
      <c r="D3336" s="139"/>
    </row>
    <row r="3337" spans="1:4">
      <c r="A3337" s="6"/>
      <c r="B3337" s="6"/>
      <c r="C3337" s="139"/>
      <c r="D3337" s="139"/>
    </row>
    <row r="3338" spans="1:4">
      <c r="A3338" s="6"/>
      <c r="B3338" s="6"/>
      <c r="C3338" s="139"/>
      <c r="D3338" s="139"/>
    </row>
    <row r="3339" spans="1:4">
      <c r="A3339" s="6"/>
      <c r="B3339" s="6"/>
      <c r="C3339" s="139"/>
      <c r="D3339" s="139"/>
    </row>
    <row r="3340" spans="1:4">
      <c r="A3340" s="6"/>
      <c r="B3340" s="6"/>
      <c r="C3340" s="139"/>
      <c r="D3340" s="139"/>
    </row>
    <row r="3341" spans="1:4">
      <c r="A3341" s="6"/>
      <c r="B3341" s="6"/>
      <c r="C3341" s="139"/>
      <c r="D3341" s="139"/>
    </row>
    <row r="3342" spans="1:4">
      <c r="A3342" s="6"/>
      <c r="B3342" s="6"/>
      <c r="C3342" s="139"/>
      <c r="D3342" s="139"/>
    </row>
    <row r="3343" spans="1:4">
      <c r="A3343" s="6"/>
      <c r="B3343" s="6"/>
      <c r="C3343" s="139"/>
      <c r="D3343" s="139"/>
    </row>
    <row r="3344" spans="1:4">
      <c r="A3344" s="6"/>
      <c r="B3344" s="6"/>
      <c r="C3344" s="139"/>
      <c r="D3344" s="139"/>
    </row>
    <row r="3345" spans="1:4">
      <c r="A3345" s="6"/>
      <c r="B3345" s="6"/>
      <c r="C3345" s="139"/>
      <c r="D3345" s="139"/>
    </row>
    <row r="3346" spans="1:4">
      <c r="A3346" s="6"/>
      <c r="B3346" s="6"/>
      <c r="C3346" s="139"/>
      <c r="D3346" s="139"/>
    </row>
    <row r="3347" spans="1:4">
      <c r="A3347" s="6"/>
      <c r="B3347" s="6"/>
      <c r="C3347" s="139"/>
      <c r="D3347" s="139"/>
    </row>
    <row r="3348" spans="1:4">
      <c r="A3348" s="6"/>
      <c r="B3348" s="6"/>
      <c r="C3348" s="139"/>
      <c r="D3348" s="139"/>
    </row>
    <row r="3349" spans="1:4">
      <c r="A3349" s="6"/>
      <c r="B3349" s="6"/>
      <c r="C3349" s="139"/>
      <c r="D3349" s="139"/>
    </row>
    <row r="3350" spans="1:4">
      <c r="A3350" s="6"/>
      <c r="B3350" s="6"/>
      <c r="C3350" s="139"/>
      <c r="D3350" s="139"/>
    </row>
    <row r="3351" spans="1:4">
      <c r="A3351" s="6"/>
      <c r="B3351" s="6"/>
      <c r="C3351" s="139"/>
      <c r="D3351" s="139"/>
    </row>
    <row r="3352" spans="1:4">
      <c r="A3352" s="6"/>
      <c r="B3352" s="6"/>
      <c r="C3352" s="139"/>
      <c r="D3352" s="139"/>
    </row>
    <row r="3353" spans="1:4">
      <c r="A3353" s="6"/>
      <c r="B3353" s="6"/>
      <c r="C3353" s="139"/>
      <c r="D3353" s="139"/>
    </row>
    <row r="3354" spans="1:4">
      <c r="A3354" s="6"/>
      <c r="B3354" s="6"/>
      <c r="C3354" s="139"/>
      <c r="D3354" s="139"/>
    </row>
    <row r="3355" spans="1:4">
      <c r="A3355" s="6"/>
      <c r="B3355" s="6"/>
      <c r="C3355" s="139"/>
      <c r="D3355" s="139"/>
    </row>
    <row r="3356" spans="1:4">
      <c r="A3356" s="6"/>
      <c r="B3356" s="6"/>
      <c r="C3356" s="139"/>
      <c r="D3356" s="139"/>
    </row>
    <row r="3357" spans="1:4">
      <c r="A3357" s="6"/>
      <c r="B3357" s="6"/>
      <c r="C3357" s="139"/>
      <c r="D3357" s="139"/>
    </row>
    <row r="3358" spans="1:4">
      <c r="A3358" s="6"/>
      <c r="B3358" s="6"/>
      <c r="C3358" s="139"/>
      <c r="D3358" s="139"/>
    </row>
    <row r="3359" spans="1:4">
      <c r="A3359" s="6"/>
      <c r="B3359" s="6"/>
      <c r="C3359" s="139"/>
      <c r="D3359" s="139"/>
    </row>
    <row r="3360" spans="1:4">
      <c r="A3360" s="6"/>
      <c r="B3360" s="6"/>
      <c r="C3360" s="139"/>
      <c r="D3360" s="139"/>
    </row>
    <row r="3361" spans="1:4">
      <c r="A3361" s="6"/>
      <c r="B3361" s="6"/>
      <c r="C3361" s="139"/>
      <c r="D3361" s="139"/>
    </row>
    <row r="3362" spans="1:4">
      <c r="A3362" s="6"/>
      <c r="B3362" s="6"/>
      <c r="C3362" s="139"/>
      <c r="D3362" s="139"/>
    </row>
    <row r="3363" spans="1:4">
      <c r="A3363" s="6"/>
      <c r="B3363" s="6"/>
      <c r="C3363" s="139"/>
      <c r="D3363" s="139"/>
    </row>
    <row r="3364" spans="1:4">
      <c r="A3364" s="6"/>
      <c r="B3364" s="6"/>
      <c r="C3364" s="139"/>
      <c r="D3364" s="139"/>
    </row>
    <row r="3365" spans="1:4">
      <c r="A3365" s="6"/>
      <c r="B3365" s="6"/>
      <c r="C3365" s="139"/>
      <c r="D3365" s="139"/>
    </row>
    <row r="3366" spans="1:4">
      <c r="A3366" s="6"/>
      <c r="B3366" s="6"/>
      <c r="C3366" s="139"/>
      <c r="D3366" s="139"/>
    </row>
    <row r="3367" spans="1:4">
      <c r="A3367" s="6"/>
      <c r="B3367" s="6"/>
      <c r="C3367" s="139"/>
      <c r="D3367" s="139"/>
    </row>
    <row r="3368" spans="1:4">
      <c r="A3368" s="6"/>
      <c r="B3368" s="6"/>
      <c r="C3368" s="139"/>
      <c r="D3368" s="139"/>
    </row>
    <row r="3369" spans="1:4">
      <c r="A3369" s="6"/>
      <c r="B3369" s="6"/>
      <c r="C3369" s="139"/>
      <c r="D3369" s="139"/>
    </row>
    <row r="3370" spans="1:4">
      <c r="A3370" s="6"/>
      <c r="B3370" s="6"/>
      <c r="C3370" s="139"/>
      <c r="D3370" s="139"/>
    </row>
    <row r="3371" spans="1:4">
      <c r="A3371" s="6"/>
      <c r="B3371" s="6"/>
      <c r="C3371" s="139"/>
      <c r="D3371" s="139"/>
    </row>
    <row r="3372" spans="1:4">
      <c r="A3372" s="6"/>
      <c r="B3372" s="6"/>
      <c r="C3372" s="139"/>
      <c r="D3372" s="139"/>
    </row>
    <row r="3373" spans="1:4">
      <c r="A3373" s="6"/>
      <c r="B3373" s="6"/>
      <c r="C3373" s="139"/>
      <c r="D3373" s="139"/>
    </row>
    <row r="3374" spans="1:4">
      <c r="A3374" s="6"/>
      <c r="B3374" s="6"/>
      <c r="C3374" s="139"/>
      <c r="D3374" s="139"/>
    </row>
    <row r="3375" spans="1:4">
      <c r="A3375" s="6"/>
      <c r="B3375" s="6"/>
      <c r="C3375" s="139"/>
      <c r="D3375" s="139"/>
    </row>
    <row r="3376" spans="1:4">
      <c r="A3376" s="6"/>
      <c r="B3376" s="6"/>
      <c r="C3376" s="139"/>
      <c r="D3376" s="139"/>
    </row>
    <row r="3377" spans="1:4">
      <c r="A3377" s="6"/>
      <c r="B3377" s="6"/>
      <c r="C3377" s="139"/>
      <c r="D3377" s="139"/>
    </row>
    <row r="3378" spans="1:4">
      <c r="A3378" s="6"/>
      <c r="B3378" s="6"/>
      <c r="C3378" s="139"/>
      <c r="D3378" s="139"/>
    </row>
    <row r="3379" spans="1:4">
      <c r="A3379" s="6"/>
      <c r="B3379" s="6"/>
      <c r="C3379" s="139"/>
      <c r="D3379" s="139"/>
    </row>
    <row r="3380" spans="1:4">
      <c r="A3380" s="6"/>
      <c r="B3380" s="6"/>
      <c r="C3380" s="139"/>
      <c r="D3380" s="139"/>
    </row>
    <row r="3381" spans="1:4">
      <c r="A3381" s="6"/>
      <c r="B3381" s="6"/>
      <c r="C3381" s="139"/>
      <c r="D3381" s="139"/>
    </row>
    <row r="3382" spans="1:4">
      <c r="A3382" s="6"/>
      <c r="B3382" s="6"/>
      <c r="C3382" s="139"/>
      <c r="D3382" s="139"/>
    </row>
    <row r="3383" spans="1:4">
      <c r="A3383" s="6"/>
      <c r="B3383" s="6"/>
      <c r="C3383" s="139"/>
      <c r="D3383" s="139"/>
    </row>
    <row r="3384" spans="1:4">
      <c r="A3384" s="6"/>
      <c r="B3384" s="6"/>
      <c r="C3384" s="139"/>
      <c r="D3384" s="139"/>
    </row>
    <row r="3385" spans="1:4">
      <c r="A3385" s="6"/>
      <c r="B3385" s="6"/>
      <c r="C3385" s="139"/>
      <c r="D3385" s="139"/>
    </row>
    <row r="3386" spans="1:4">
      <c r="A3386" s="6"/>
      <c r="B3386" s="6"/>
      <c r="C3386" s="139"/>
      <c r="D3386" s="139"/>
    </row>
    <row r="3387" spans="1:4">
      <c r="A3387" s="6"/>
      <c r="B3387" s="6"/>
      <c r="C3387" s="139"/>
      <c r="D3387" s="139"/>
    </row>
    <row r="3388" spans="1:4">
      <c r="A3388" s="6"/>
      <c r="B3388" s="6"/>
      <c r="C3388" s="139"/>
      <c r="D3388" s="139"/>
    </row>
    <row r="3389" spans="1:4">
      <c r="A3389" s="6"/>
      <c r="B3389" s="6"/>
      <c r="C3389" s="139"/>
      <c r="D3389" s="139"/>
    </row>
    <row r="3390" spans="1:4">
      <c r="A3390" s="6"/>
      <c r="B3390" s="6"/>
      <c r="C3390" s="139"/>
      <c r="D3390" s="139"/>
    </row>
    <row r="3391" spans="1:4">
      <c r="A3391" s="6"/>
      <c r="B3391" s="6"/>
      <c r="C3391" s="139"/>
      <c r="D3391" s="139"/>
    </row>
    <row r="3392" spans="1:4">
      <c r="A3392" s="6"/>
      <c r="B3392" s="6"/>
      <c r="C3392" s="139"/>
      <c r="D3392" s="139"/>
    </row>
    <row r="3393" spans="1:4">
      <c r="A3393" s="6"/>
      <c r="B3393" s="6"/>
      <c r="C3393" s="139"/>
      <c r="D3393" s="139"/>
    </row>
    <row r="3394" spans="1:4">
      <c r="A3394" s="6"/>
      <c r="B3394" s="6"/>
      <c r="C3394" s="139"/>
      <c r="D3394" s="139"/>
    </row>
    <row r="3395" spans="1:4">
      <c r="A3395" s="6"/>
      <c r="B3395" s="6"/>
      <c r="C3395" s="139"/>
      <c r="D3395" s="139"/>
    </row>
    <row r="3396" spans="1:4">
      <c r="A3396" s="6"/>
      <c r="B3396" s="6"/>
      <c r="C3396" s="139"/>
      <c r="D3396" s="139"/>
    </row>
    <row r="3397" spans="1:4">
      <c r="A3397" s="6"/>
      <c r="B3397" s="6"/>
      <c r="C3397" s="139"/>
      <c r="D3397" s="139"/>
    </row>
    <row r="3398" spans="1:4">
      <c r="A3398" s="6"/>
      <c r="B3398" s="6"/>
      <c r="C3398" s="139"/>
      <c r="D3398" s="139"/>
    </row>
    <row r="3399" spans="1:4">
      <c r="A3399" s="6"/>
      <c r="B3399" s="6"/>
      <c r="C3399" s="139"/>
      <c r="D3399" s="139"/>
    </row>
    <row r="3400" spans="1:4">
      <c r="A3400" s="6"/>
      <c r="B3400" s="6"/>
      <c r="C3400" s="139"/>
      <c r="D3400" s="139"/>
    </row>
    <row r="3401" spans="1:4">
      <c r="A3401" s="6"/>
      <c r="B3401" s="6"/>
      <c r="C3401" s="139"/>
      <c r="D3401" s="139"/>
    </row>
    <row r="3402" spans="1:4">
      <c r="A3402" s="6"/>
      <c r="B3402" s="6"/>
      <c r="C3402" s="139"/>
      <c r="D3402" s="139"/>
    </row>
    <row r="3403" spans="1:4">
      <c r="A3403" s="6"/>
      <c r="B3403" s="6"/>
      <c r="C3403" s="139"/>
      <c r="D3403" s="139"/>
    </row>
    <row r="3404" spans="1:4">
      <c r="A3404" s="6"/>
      <c r="B3404" s="6"/>
      <c r="C3404" s="139"/>
      <c r="D3404" s="139"/>
    </row>
    <row r="3405" spans="1:4">
      <c r="A3405" s="6"/>
      <c r="B3405" s="6"/>
      <c r="C3405" s="139"/>
      <c r="D3405" s="139"/>
    </row>
    <row r="3406" spans="1:4">
      <c r="A3406" s="6"/>
      <c r="B3406" s="6"/>
      <c r="C3406" s="139"/>
      <c r="D3406" s="139"/>
    </row>
    <row r="3407" spans="1:4">
      <c r="A3407" s="6"/>
      <c r="B3407" s="6"/>
      <c r="C3407" s="139"/>
      <c r="D3407" s="139"/>
    </row>
    <row r="3408" spans="1:4">
      <c r="A3408" s="6"/>
      <c r="B3408" s="6"/>
      <c r="C3408" s="139"/>
      <c r="D3408" s="139"/>
    </row>
    <row r="3409" spans="1:4">
      <c r="A3409" s="6"/>
      <c r="B3409" s="6"/>
      <c r="C3409" s="139"/>
      <c r="D3409" s="139"/>
    </row>
    <row r="3410" spans="1:4">
      <c r="A3410" s="6"/>
      <c r="B3410" s="6"/>
      <c r="C3410" s="139"/>
      <c r="D3410" s="139"/>
    </row>
    <row r="3411" spans="1:4">
      <c r="A3411" s="6"/>
      <c r="B3411" s="6"/>
      <c r="C3411" s="139"/>
      <c r="D3411" s="139"/>
    </row>
    <row r="3412" spans="1:4">
      <c r="A3412" s="6"/>
      <c r="B3412" s="6"/>
      <c r="C3412" s="139"/>
      <c r="D3412" s="139"/>
    </row>
    <row r="3413" spans="1:4">
      <c r="A3413" s="6"/>
      <c r="B3413" s="6"/>
      <c r="C3413" s="139"/>
      <c r="D3413" s="139"/>
    </row>
    <row r="3414" spans="1:4">
      <c r="A3414" s="6"/>
      <c r="B3414" s="6"/>
      <c r="C3414" s="139"/>
      <c r="D3414" s="139"/>
    </row>
    <row r="3415" spans="1:4">
      <c r="A3415" s="6"/>
      <c r="B3415" s="6"/>
      <c r="C3415" s="139"/>
      <c r="D3415" s="139"/>
    </row>
    <row r="3416" spans="1:4">
      <c r="A3416" s="6"/>
      <c r="B3416" s="6"/>
      <c r="C3416" s="139"/>
      <c r="D3416" s="139"/>
    </row>
    <row r="3417" spans="1:4">
      <c r="A3417" s="6"/>
      <c r="B3417" s="6"/>
      <c r="C3417" s="139"/>
      <c r="D3417" s="139"/>
    </row>
    <row r="3418" spans="1:4">
      <c r="A3418" s="6"/>
      <c r="B3418" s="6"/>
      <c r="C3418" s="139"/>
      <c r="D3418" s="139"/>
    </row>
    <row r="3419" spans="1:4">
      <c r="A3419" s="6"/>
      <c r="B3419" s="6"/>
      <c r="C3419" s="139"/>
      <c r="D3419" s="139"/>
    </row>
    <row r="3420" spans="1:4">
      <c r="A3420" s="6"/>
      <c r="B3420" s="6"/>
      <c r="C3420" s="139"/>
      <c r="D3420" s="139"/>
    </row>
    <row r="3421" spans="1:4">
      <c r="A3421" s="6"/>
      <c r="B3421" s="6"/>
      <c r="C3421" s="139"/>
      <c r="D3421" s="139"/>
    </row>
    <row r="3422" spans="1:4">
      <c r="A3422" s="6"/>
      <c r="B3422" s="6"/>
      <c r="C3422" s="139"/>
      <c r="D3422" s="139"/>
    </row>
    <row r="3423" spans="1:4">
      <c r="A3423" s="6"/>
      <c r="B3423" s="6"/>
      <c r="C3423" s="139"/>
      <c r="D3423" s="139"/>
    </row>
    <row r="3424" spans="1:4">
      <c r="A3424" s="6"/>
      <c r="B3424" s="6"/>
      <c r="C3424" s="139"/>
      <c r="D3424" s="139"/>
    </row>
    <row r="3425" spans="1:4">
      <c r="A3425" s="6"/>
      <c r="B3425" s="6"/>
      <c r="C3425" s="139"/>
      <c r="D3425" s="139"/>
    </row>
    <row r="3426" spans="1:4">
      <c r="A3426" s="6"/>
      <c r="B3426" s="6"/>
      <c r="C3426" s="139"/>
      <c r="D3426" s="139"/>
    </row>
    <row r="3427" spans="1:4">
      <c r="A3427" s="6"/>
      <c r="B3427" s="6"/>
      <c r="C3427" s="139"/>
      <c r="D3427" s="139"/>
    </row>
    <row r="3428" spans="1:4">
      <c r="A3428" s="6"/>
      <c r="B3428" s="6"/>
      <c r="C3428" s="139"/>
      <c r="D3428" s="139"/>
    </row>
    <row r="3429" spans="1:4">
      <c r="A3429" s="6"/>
      <c r="B3429" s="6"/>
      <c r="C3429" s="139"/>
      <c r="D3429" s="139"/>
    </row>
    <row r="3430" spans="1:4">
      <c r="A3430" s="6"/>
      <c r="B3430" s="6"/>
      <c r="C3430" s="139"/>
      <c r="D3430" s="139"/>
    </row>
    <row r="3431" spans="1:4">
      <c r="A3431" s="6"/>
      <c r="B3431" s="6"/>
      <c r="C3431" s="139"/>
      <c r="D3431" s="139"/>
    </row>
    <row r="3432" spans="1:4">
      <c r="A3432" s="6"/>
      <c r="B3432" s="6"/>
      <c r="C3432" s="139"/>
      <c r="D3432" s="139"/>
    </row>
    <row r="3433" spans="1:4">
      <c r="A3433" s="6"/>
      <c r="B3433" s="6"/>
      <c r="C3433" s="139"/>
      <c r="D3433" s="139"/>
    </row>
    <row r="3434" spans="1:4">
      <c r="A3434" s="6"/>
      <c r="B3434" s="6"/>
      <c r="C3434" s="139"/>
      <c r="D3434" s="139"/>
    </row>
    <row r="3435" spans="1:4">
      <c r="A3435" s="6"/>
      <c r="B3435" s="6"/>
      <c r="C3435" s="139"/>
      <c r="D3435" s="139"/>
    </row>
    <row r="3436" spans="1:4">
      <c r="A3436" s="6"/>
      <c r="B3436" s="6"/>
      <c r="C3436" s="139"/>
      <c r="D3436" s="139"/>
    </row>
    <row r="3437" spans="1:4">
      <c r="A3437" s="6"/>
      <c r="B3437" s="6"/>
      <c r="C3437" s="139"/>
      <c r="D3437" s="139"/>
    </row>
    <row r="3438" spans="1:4">
      <c r="A3438" s="6"/>
      <c r="B3438" s="6"/>
      <c r="C3438" s="139"/>
      <c r="D3438" s="139"/>
    </row>
    <row r="3439" spans="1:4">
      <c r="A3439" s="6"/>
      <c r="B3439" s="6"/>
      <c r="C3439" s="139"/>
      <c r="D3439" s="139"/>
    </row>
    <row r="3440" spans="1:4">
      <c r="A3440" s="6"/>
      <c r="B3440" s="6"/>
      <c r="C3440" s="139"/>
      <c r="D3440" s="139"/>
    </row>
    <row r="3441" spans="1:4">
      <c r="A3441" s="6"/>
      <c r="B3441" s="6"/>
      <c r="C3441" s="139"/>
      <c r="D3441" s="139"/>
    </row>
    <row r="3442" spans="1:4">
      <c r="A3442" s="6"/>
      <c r="B3442" s="6"/>
      <c r="C3442" s="139"/>
      <c r="D3442" s="139"/>
    </row>
    <row r="3443" spans="1:4">
      <c r="A3443" s="6"/>
      <c r="B3443" s="6"/>
      <c r="C3443" s="139"/>
      <c r="D3443" s="139"/>
    </row>
    <row r="3444" spans="1:4">
      <c r="A3444" s="6"/>
      <c r="B3444" s="6"/>
      <c r="C3444" s="139"/>
      <c r="D3444" s="139"/>
    </row>
    <row r="3445" spans="1:4">
      <c r="A3445" s="6"/>
      <c r="B3445" s="6"/>
      <c r="C3445" s="139"/>
      <c r="D3445" s="139"/>
    </row>
    <row r="3446" spans="1:4">
      <c r="A3446" s="6"/>
      <c r="B3446" s="6"/>
      <c r="C3446" s="139"/>
      <c r="D3446" s="139"/>
    </row>
    <row r="3447" spans="1:4">
      <c r="A3447" s="6"/>
      <c r="B3447" s="6"/>
      <c r="C3447" s="139"/>
      <c r="D3447" s="139"/>
    </row>
    <row r="3448" spans="1:4">
      <c r="A3448" s="6"/>
      <c r="B3448" s="6"/>
      <c r="C3448" s="139"/>
      <c r="D3448" s="139"/>
    </row>
    <row r="3449" spans="1:4">
      <c r="A3449" s="6"/>
      <c r="B3449" s="6"/>
      <c r="C3449" s="139"/>
      <c r="D3449" s="139"/>
    </row>
    <row r="3450" spans="1:4">
      <c r="A3450" s="6"/>
      <c r="B3450" s="6"/>
      <c r="C3450" s="139"/>
      <c r="D3450" s="139"/>
    </row>
    <row r="3451" spans="1:4">
      <c r="A3451" s="6"/>
      <c r="B3451" s="6"/>
      <c r="C3451" s="139"/>
      <c r="D3451" s="139"/>
    </row>
    <row r="3452" spans="1:4">
      <c r="A3452" s="6"/>
      <c r="B3452" s="6"/>
      <c r="C3452" s="139"/>
      <c r="D3452" s="139"/>
    </row>
    <row r="3453" spans="1:4">
      <c r="A3453" s="6"/>
      <c r="B3453" s="6"/>
      <c r="C3453" s="139"/>
      <c r="D3453" s="139"/>
    </row>
    <row r="3454" spans="1:4">
      <c r="A3454" s="6"/>
      <c r="B3454" s="6"/>
      <c r="C3454" s="139"/>
      <c r="D3454" s="139"/>
    </row>
    <row r="3455" spans="1:4">
      <c r="A3455" s="6"/>
      <c r="B3455" s="6"/>
      <c r="C3455" s="139"/>
      <c r="D3455" s="139"/>
    </row>
    <row r="3456" spans="1:4">
      <c r="A3456" s="6"/>
      <c r="B3456" s="6"/>
      <c r="C3456" s="139"/>
      <c r="D3456" s="139"/>
    </row>
    <row r="3457" spans="1:4">
      <c r="A3457" s="6"/>
      <c r="B3457" s="6"/>
      <c r="C3457" s="139"/>
      <c r="D3457" s="139"/>
    </row>
    <row r="3458" spans="1:4">
      <c r="A3458" s="6"/>
      <c r="B3458" s="6"/>
      <c r="C3458" s="139"/>
      <c r="D3458" s="139"/>
    </row>
    <row r="3459" spans="1:4">
      <c r="A3459" s="6"/>
      <c r="B3459" s="6"/>
      <c r="C3459" s="139"/>
      <c r="D3459" s="139"/>
    </row>
    <row r="3460" spans="1:4">
      <c r="A3460" s="6"/>
      <c r="B3460" s="6"/>
      <c r="C3460" s="139"/>
      <c r="D3460" s="139"/>
    </row>
    <row r="3461" spans="1:4">
      <c r="A3461" s="6"/>
      <c r="B3461" s="6"/>
      <c r="C3461" s="139"/>
      <c r="D3461" s="139"/>
    </row>
    <row r="3462" spans="1:4">
      <c r="A3462" s="6"/>
      <c r="B3462" s="6"/>
      <c r="C3462" s="139"/>
      <c r="D3462" s="139"/>
    </row>
    <row r="3463" spans="1:4">
      <c r="A3463" s="6"/>
      <c r="B3463" s="6"/>
      <c r="C3463" s="139"/>
      <c r="D3463" s="139"/>
    </row>
    <row r="3464" spans="1:4">
      <c r="A3464" s="6"/>
      <c r="B3464" s="6"/>
      <c r="C3464" s="139"/>
      <c r="D3464" s="139"/>
    </row>
    <row r="3465" spans="1:4">
      <c r="A3465" s="6"/>
      <c r="B3465" s="6"/>
      <c r="C3465" s="139"/>
      <c r="D3465" s="139"/>
    </row>
    <row r="3466" spans="1:4">
      <c r="A3466" s="6"/>
      <c r="B3466" s="6"/>
      <c r="C3466" s="139"/>
      <c r="D3466" s="139"/>
    </row>
    <row r="3467" spans="1:4">
      <c r="A3467" s="6"/>
      <c r="B3467" s="6"/>
      <c r="C3467" s="139"/>
      <c r="D3467" s="139"/>
    </row>
    <row r="3468" spans="1:4">
      <c r="A3468" s="6"/>
      <c r="B3468" s="6"/>
      <c r="C3468" s="139"/>
      <c r="D3468" s="139"/>
    </row>
    <row r="3469" spans="1:4">
      <c r="A3469" s="6"/>
      <c r="B3469" s="6"/>
      <c r="C3469" s="139"/>
      <c r="D3469" s="139"/>
    </row>
    <row r="3470" spans="1:4">
      <c r="A3470" s="6"/>
      <c r="B3470" s="6"/>
      <c r="C3470" s="139"/>
      <c r="D3470" s="139"/>
    </row>
    <row r="3471" spans="1:4">
      <c r="A3471" s="6"/>
      <c r="B3471" s="6"/>
      <c r="C3471" s="139"/>
      <c r="D3471" s="139"/>
    </row>
    <row r="3472" spans="1:4">
      <c r="A3472" s="6"/>
      <c r="B3472" s="6"/>
      <c r="C3472" s="139"/>
      <c r="D3472" s="139"/>
    </row>
    <row r="3473" spans="1:4">
      <c r="A3473" s="6"/>
      <c r="B3473" s="6"/>
      <c r="C3473" s="139"/>
      <c r="D3473" s="139"/>
    </row>
    <row r="3474" spans="1:4">
      <c r="A3474" s="6"/>
      <c r="B3474" s="6"/>
      <c r="C3474" s="139"/>
      <c r="D3474" s="139"/>
    </row>
    <row r="3475" spans="1:4">
      <c r="A3475" s="6"/>
      <c r="B3475" s="6"/>
      <c r="C3475" s="139"/>
      <c r="D3475" s="139"/>
    </row>
    <row r="3476" spans="1:4">
      <c r="A3476" s="6"/>
      <c r="B3476" s="6"/>
      <c r="C3476" s="139"/>
      <c r="D3476" s="139"/>
    </row>
    <row r="3477" spans="1:4">
      <c r="A3477" s="6"/>
      <c r="B3477" s="6"/>
      <c r="C3477" s="139"/>
      <c r="D3477" s="139"/>
    </row>
    <row r="3478" spans="1:4">
      <c r="A3478" s="6"/>
      <c r="B3478" s="6"/>
      <c r="C3478" s="139"/>
      <c r="D3478" s="139"/>
    </row>
    <row r="3479" spans="1:4">
      <c r="A3479" s="6"/>
      <c r="B3479" s="6"/>
      <c r="C3479" s="139"/>
      <c r="D3479" s="139"/>
    </row>
    <row r="3480" spans="1:4">
      <c r="A3480" s="6"/>
      <c r="B3480" s="6"/>
      <c r="C3480" s="139"/>
      <c r="D3480" s="139"/>
    </row>
    <row r="3481" spans="1:4">
      <c r="A3481" s="6"/>
      <c r="B3481" s="6"/>
      <c r="C3481" s="139"/>
      <c r="D3481" s="139"/>
    </row>
    <row r="3482" spans="1:4">
      <c r="A3482" s="6"/>
      <c r="B3482" s="6"/>
      <c r="C3482" s="139"/>
      <c r="D3482" s="139"/>
    </row>
    <row r="3483" spans="1:4">
      <c r="A3483" s="6"/>
      <c r="B3483" s="6"/>
      <c r="C3483" s="139"/>
      <c r="D3483" s="139"/>
    </row>
    <row r="3484" spans="1:4">
      <c r="A3484" s="6"/>
      <c r="B3484" s="6"/>
      <c r="C3484" s="139"/>
      <c r="D3484" s="139"/>
    </row>
    <row r="3485" spans="1:4">
      <c r="A3485" s="6"/>
      <c r="B3485" s="6"/>
      <c r="C3485" s="139"/>
      <c r="D3485" s="139"/>
    </row>
    <row r="3486" spans="1:4">
      <c r="A3486" s="6"/>
      <c r="B3486" s="6"/>
      <c r="C3486" s="139"/>
      <c r="D3486" s="139"/>
    </row>
    <row r="3487" spans="1:4">
      <c r="A3487" s="6"/>
      <c r="B3487" s="6"/>
      <c r="C3487" s="139"/>
      <c r="D3487" s="139"/>
    </row>
    <row r="3488" spans="1:4">
      <c r="A3488" s="6"/>
      <c r="B3488" s="6"/>
      <c r="C3488" s="139"/>
      <c r="D3488" s="139"/>
    </row>
    <row r="3489" spans="1:4">
      <c r="A3489" s="6"/>
      <c r="B3489" s="6"/>
      <c r="C3489" s="139"/>
      <c r="D3489" s="139"/>
    </row>
    <row r="3490" spans="1:4">
      <c r="A3490" s="6"/>
      <c r="B3490" s="6"/>
      <c r="C3490" s="139"/>
      <c r="D3490" s="139"/>
    </row>
    <row r="3491" spans="1:4">
      <c r="A3491" s="6"/>
      <c r="B3491" s="6"/>
      <c r="C3491" s="139"/>
      <c r="D3491" s="139"/>
    </row>
    <row r="3492" spans="1:4">
      <c r="A3492" s="6"/>
      <c r="B3492" s="6"/>
      <c r="C3492" s="139"/>
      <c r="D3492" s="139"/>
    </row>
    <row r="3493" spans="1:4">
      <c r="A3493" s="6"/>
      <c r="B3493" s="6"/>
      <c r="C3493" s="139"/>
      <c r="D3493" s="139"/>
    </row>
    <row r="3494" spans="1:4">
      <c r="A3494" s="6"/>
      <c r="B3494" s="6"/>
      <c r="C3494" s="139"/>
      <c r="D3494" s="139"/>
    </row>
    <row r="3495" spans="1:4">
      <c r="A3495" s="6"/>
      <c r="B3495" s="6"/>
      <c r="C3495" s="139"/>
      <c r="D3495" s="139"/>
    </row>
    <row r="3496" spans="1:4">
      <c r="A3496" s="6"/>
      <c r="B3496" s="6"/>
      <c r="C3496" s="139"/>
      <c r="D3496" s="139"/>
    </row>
    <row r="3497" spans="1:4">
      <c r="A3497" s="6"/>
      <c r="B3497" s="6"/>
      <c r="C3497" s="139"/>
      <c r="D3497" s="139"/>
    </row>
    <row r="3498" spans="1:4">
      <c r="A3498" s="6"/>
      <c r="B3498" s="6"/>
      <c r="C3498" s="139"/>
      <c r="D3498" s="139"/>
    </row>
    <row r="3499" spans="1:4">
      <c r="A3499" s="6"/>
      <c r="B3499" s="6"/>
      <c r="C3499" s="139"/>
      <c r="D3499" s="139"/>
    </row>
    <row r="3500" spans="1:4">
      <c r="A3500" s="6"/>
      <c r="B3500" s="6"/>
      <c r="C3500" s="139"/>
      <c r="D3500" s="139"/>
    </row>
    <row r="3501" spans="1:4">
      <c r="A3501" s="6"/>
      <c r="B3501" s="6"/>
      <c r="C3501" s="139"/>
      <c r="D3501" s="139"/>
    </row>
    <row r="3502" spans="1:4">
      <c r="A3502" s="6"/>
      <c r="B3502" s="6"/>
      <c r="C3502" s="139"/>
      <c r="D3502" s="139"/>
    </row>
    <row r="3503" spans="1:4">
      <c r="A3503" s="6"/>
      <c r="B3503" s="6"/>
      <c r="C3503" s="139"/>
      <c r="D3503" s="139"/>
    </row>
    <row r="3504" spans="1:4">
      <c r="A3504" s="6"/>
      <c r="B3504" s="6"/>
      <c r="C3504" s="139"/>
      <c r="D3504" s="139"/>
    </row>
    <row r="3505" spans="1:4">
      <c r="A3505" s="6"/>
      <c r="B3505" s="6"/>
      <c r="C3505" s="139"/>
      <c r="D3505" s="139"/>
    </row>
    <row r="3506" spans="1:4">
      <c r="A3506" s="6"/>
      <c r="B3506" s="6"/>
      <c r="C3506" s="139"/>
      <c r="D3506" s="139"/>
    </row>
    <row r="3507" spans="1:4">
      <c r="A3507" s="6"/>
      <c r="B3507" s="6"/>
      <c r="C3507" s="139"/>
      <c r="D3507" s="139"/>
    </row>
    <row r="3508" spans="1:4">
      <c r="A3508" s="6"/>
      <c r="B3508" s="6"/>
      <c r="C3508" s="139"/>
      <c r="D3508" s="139"/>
    </row>
    <row r="3509" spans="1:4">
      <c r="A3509" s="6"/>
      <c r="B3509" s="6"/>
      <c r="C3509" s="139"/>
      <c r="D3509" s="139"/>
    </row>
    <row r="3510" spans="1:4">
      <c r="A3510" s="6"/>
      <c r="B3510" s="6"/>
      <c r="C3510" s="139"/>
      <c r="D3510" s="139"/>
    </row>
    <row r="3511" spans="1:4">
      <c r="A3511" s="6"/>
      <c r="B3511" s="6"/>
      <c r="C3511" s="139"/>
      <c r="D3511" s="139"/>
    </row>
    <row r="3512" spans="1:4">
      <c r="A3512" s="6"/>
      <c r="B3512" s="6"/>
      <c r="C3512" s="139"/>
      <c r="D3512" s="139"/>
    </row>
    <row r="3513" spans="1:4">
      <c r="A3513" s="6"/>
      <c r="B3513" s="6"/>
      <c r="C3513" s="139"/>
      <c r="D3513" s="139"/>
    </row>
    <row r="3514" spans="1:4">
      <c r="A3514" s="6"/>
      <c r="B3514" s="6"/>
      <c r="C3514" s="139"/>
      <c r="D3514" s="139"/>
    </row>
    <row r="3515" spans="1:4">
      <c r="A3515" s="6"/>
      <c r="B3515" s="6"/>
      <c r="C3515" s="139"/>
      <c r="D3515" s="139"/>
    </row>
    <row r="3516" spans="1:4">
      <c r="A3516" s="6"/>
      <c r="B3516" s="6"/>
      <c r="C3516" s="139"/>
      <c r="D3516" s="139"/>
    </row>
    <row r="3517" spans="1:4">
      <c r="A3517" s="6"/>
      <c r="B3517" s="6"/>
      <c r="C3517" s="139"/>
      <c r="D3517" s="139"/>
    </row>
    <row r="3518" spans="1:4">
      <c r="A3518" s="6"/>
      <c r="B3518" s="6"/>
      <c r="C3518" s="139"/>
      <c r="D3518" s="139"/>
    </row>
    <row r="3519" spans="1:4">
      <c r="A3519" s="6"/>
      <c r="B3519" s="6"/>
      <c r="C3519" s="139"/>
      <c r="D3519" s="139"/>
    </row>
    <row r="3520" spans="1:4">
      <c r="A3520" s="6"/>
      <c r="B3520" s="6"/>
      <c r="C3520" s="139"/>
      <c r="D3520" s="139"/>
    </row>
    <row r="3521" spans="1:4">
      <c r="A3521" s="6"/>
      <c r="B3521" s="6"/>
      <c r="C3521" s="139"/>
      <c r="D3521" s="139"/>
    </row>
    <row r="3522" spans="1:4">
      <c r="A3522" s="6"/>
      <c r="B3522" s="6"/>
      <c r="C3522" s="139"/>
      <c r="D3522" s="139"/>
    </row>
    <row r="3523" spans="1:4">
      <c r="A3523" s="6"/>
      <c r="B3523" s="6"/>
      <c r="C3523" s="139"/>
      <c r="D3523" s="139"/>
    </row>
    <row r="3524" spans="1:4">
      <c r="A3524" s="6"/>
      <c r="B3524" s="6"/>
      <c r="C3524" s="139"/>
      <c r="D3524" s="139"/>
    </row>
    <row r="3525" spans="1:4">
      <c r="A3525" s="6"/>
      <c r="B3525" s="6"/>
      <c r="C3525" s="139"/>
      <c r="D3525" s="139"/>
    </row>
    <row r="3526" spans="1:4">
      <c r="A3526" s="6"/>
      <c r="B3526" s="6"/>
      <c r="C3526" s="139"/>
      <c r="D3526" s="139"/>
    </row>
    <row r="3527" spans="1:4">
      <c r="A3527" s="6"/>
      <c r="B3527" s="6"/>
      <c r="C3527" s="139"/>
      <c r="D3527" s="139"/>
    </row>
    <row r="3528" spans="1:4">
      <c r="A3528" s="6"/>
      <c r="B3528" s="6"/>
      <c r="C3528" s="139"/>
      <c r="D3528" s="139"/>
    </row>
    <row r="3529" spans="1:4">
      <c r="A3529" s="6"/>
      <c r="B3529" s="6"/>
      <c r="C3529" s="139"/>
      <c r="D3529" s="139"/>
    </row>
    <row r="3530" spans="1:4">
      <c r="A3530" s="6"/>
      <c r="B3530" s="6"/>
      <c r="C3530" s="139"/>
      <c r="D3530" s="139"/>
    </row>
    <row r="3531" spans="1:4">
      <c r="A3531" s="6"/>
      <c r="B3531" s="6"/>
      <c r="C3531" s="139"/>
      <c r="D3531" s="139"/>
    </row>
    <row r="3532" spans="1:4">
      <c r="A3532" s="6"/>
      <c r="B3532" s="6"/>
      <c r="C3532" s="139"/>
      <c r="D3532" s="139"/>
    </row>
    <row r="3533" spans="1:4">
      <c r="A3533" s="6"/>
      <c r="B3533" s="6"/>
      <c r="C3533" s="139"/>
      <c r="D3533" s="139"/>
    </row>
    <row r="3534" spans="1:4">
      <c r="A3534" s="6"/>
      <c r="B3534" s="6"/>
      <c r="C3534" s="139"/>
      <c r="D3534" s="139"/>
    </row>
    <row r="3535" spans="1:4">
      <c r="A3535" s="6"/>
      <c r="B3535" s="6"/>
      <c r="C3535" s="139"/>
      <c r="D3535" s="139"/>
    </row>
    <row r="3536" spans="1:4">
      <c r="A3536" s="6"/>
      <c r="B3536" s="6"/>
      <c r="C3536" s="139"/>
      <c r="D3536" s="139"/>
    </row>
    <row r="3537" spans="1:4">
      <c r="A3537" s="6"/>
      <c r="B3537" s="6"/>
      <c r="C3537" s="139"/>
      <c r="D3537" s="139"/>
    </row>
    <row r="3538" spans="1:4">
      <c r="A3538" s="6"/>
      <c r="B3538" s="6"/>
      <c r="C3538" s="139"/>
      <c r="D3538" s="139"/>
    </row>
    <row r="3539" spans="1:4">
      <c r="A3539" s="6"/>
      <c r="B3539" s="6"/>
      <c r="C3539" s="139"/>
      <c r="D3539" s="139"/>
    </row>
    <row r="3540" spans="1:4">
      <c r="A3540" s="6"/>
      <c r="B3540" s="6"/>
      <c r="C3540" s="139"/>
      <c r="D3540" s="139"/>
    </row>
    <row r="3541" spans="1:4">
      <c r="A3541" s="6"/>
      <c r="B3541" s="6"/>
      <c r="C3541" s="139"/>
      <c r="D3541" s="139"/>
    </row>
    <row r="3542" spans="1:4">
      <c r="A3542" s="6"/>
      <c r="B3542" s="6"/>
      <c r="C3542" s="139"/>
      <c r="D3542" s="139"/>
    </row>
    <row r="3543" spans="1:4">
      <c r="A3543" s="6"/>
      <c r="B3543" s="6"/>
      <c r="C3543" s="139"/>
      <c r="D3543" s="139"/>
    </row>
    <row r="3544" spans="1:4">
      <c r="A3544" s="6"/>
      <c r="B3544" s="6"/>
      <c r="C3544" s="139"/>
      <c r="D3544" s="139"/>
    </row>
    <row r="3545" spans="1:4">
      <c r="A3545" s="6"/>
      <c r="B3545" s="6"/>
      <c r="C3545" s="139"/>
      <c r="D3545" s="139"/>
    </row>
    <row r="3546" spans="1:4">
      <c r="A3546" s="6"/>
      <c r="B3546" s="6"/>
      <c r="C3546" s="139"/>
      <c r="D3546" s="139"/>
    </row>
    <row r="3547" spans="1:4">
      <c r="A3547" s="6"/>
      <c r="B3547" s="6"/>
      <c r="C3547" s="139"/>
      <c r="D3547" s="139"/>
    </row>
    <row r="3548" spans="1:4">
      <c r="A3548" s="6"/>
      <c r="B3548" s="6"/>
      <c r="C3548" s="139"/>
      <c r="D3548" s="139"/>
    </row>
    <row r="3549" spans="1:4">
      <c r="A3549" s="6"/>
      <c r="B3549" s="6"/>
      <c r="C3549" s="139"/>
      <c r="D3549" s="139"/>
    </row>
    <row r="3550" spans="1:4">
      <c r="A3550" s="6"/>
      <c r="B3550" s="6"/>
      <c r="C3550" s="139"/>
      <c r="D3550" s="139"/>
    </row>
    <row r="3551" spans="1:4">
      <c r="A3551" s="6"/>
      <c r="B3551" s="6"/>
      <c r="C3551" s="139"/>
      <c r="D3551" s="139"/>
    </row>
    <row r="3552" spans="1:4">
      <c r="A3552" s="6"/>
      <c r="B3552" s="6"/>
      <c r="C3552" s="139"/>
      <c r="D3552" s="139"/>
    </row>
    <row r="3553" spans="1:4">
      <c r="A3553" s="6"/>
      <c r="B3553" s="6"/>
      <c r="C3553" s="139"/>
      <c r="D3553" s="139"/>
    </row>
    <row r="3554" spans="1:4">
      <c r="A3554" s="6"/>
      <c r="B3554" s="6"/>
      <c r="C3554" s="139"/>
      <c r="D3554" s="139"/>
    </row>
    <row r="3555" spans="1:4">
      <c r="A3555" s="6"/>
      <c r="B3555" s="6"/>
      <c r="C3555" s="139"/>
      <c r="D3555" s="139"/>
    </row>
    <row r="3556" spans="1:4">
      <c r="A3556" s="6"/>
      <c r="B3556" s="6"/>
      <c r="C3556" s="139"/>
      <c r="D3556" s="139"/>
    </row>
    <row r="3557" spans="1:4">
      <c r="A3557" s="6"/>
      <c r="B3557" s="6"/>
      <c r="C3557" s="139"/>
      <c r="D3557" s="139"/>
    </row>
    <row r="3558" spans="1:4">
      <c r="A3558" s="6"/>
      <c r="B3558" s="6"/>
      <c r="C3558" s="139"/>
      <c r="D3558" s="139"/>
    </row>
    <row r="3559" spans="1:4">
      <c r="A3559" s="6"/>
      <c r="B3559" s="6"/>
      <c r="C3559" s="139"/>
      <c r="D3559" s="139"/>
    </row>
    <row r="3560" spans="1:4">
      <c r="A3560" s="6"/>
      <c r="B3560" s="6"/>
      <c r="C3560" s="139"/>
      <c r="D3560" s="139"/>
    </row>
    <row r="3561" spans="1:4">
      <c r="A3561" s="6"/>
      <c r="B3561" s="6"/>
      <c r="C3561" s="139"/>
      <c r="D3561" s="139"/>
    </row>
    <row r="3562" spans="1:4">
      <c r="A3562" s="6"/>
      <c r="B3562" s="6"/>
      <c r="C3562" s="139"/>
      <c r="D3562" s="139"/>
    </row>
    <row r="3563" spans="1:4">
      <c r="A3563" s="6"/>
      <c r="B3563" s="6"/>
      <c r="C3563" s="139"/>
      <c r="D3563" s="139"/>
    </row>
    <row r="3564" spans="1:4">
      <c r="A3564" s="6"/>
      <c r="B3564" s="6"/>
      <c r="C3564" s="139"/>
      <c r="D3564" s="139"/>
    </row>
    <row r="3565" spans="1:4">
      <c r="A3565" s="6"/>
      <c r="B3565" s="6"/>
      <c r="C3565" s="139"/>
      <c r="D3565" s="139"/>
    </row>
    <row r="3566" spans="1:4">
      <c r="A3566" s="6"/>
      <c r="B3566" s="6"/>
      <c r="C3566" s="139"/>
      <c r="D3566" s="139"/>
    </row>
    <row r="3567" spans="1:4">
      <c r="A3567" s="6"/>
      <c r="B3567" s="6"/>
      <c r="C3567" s="139"/>
      <c r="D3567" s="139"/>
    </row>
    <row r="3568" spans="1:4">
      <c r="A3568" s="6"/>
      <c r="B3568" s="6"/>
      <c r="C3568" s="139"/>
      <c r="D3568" s="139"/>
    </row>
    <row r="3569" spans="1:4">
      <c r="A3569" s="6"/>
      <c r="B3569" s="6"/>
      <c r="C3569" s="139"/>
      <c r="D3569" s="139"/>
    </row>
    <row r="3570" spans="1:4">
      <c r="A3570" s="6"/>
      <c r="B3570" s="6"/>
      <c r="C3570" s="139"/>
      <c r="D3570" s="139"/>
    </row>
    <row r="3571" spans="1:4">
      <c r="A3571" s="6"/>
      <c r="B3571" s="6"/>
      <c r="C3571" s="139"/>
      <c r="D3571" s="139"/>
    </row>
    <row r="3572" spans="1:4">
      <c r="A3572" s="6"/>
      <c r="B3572" s="6"/>
      <c r="C3572" s="139"/>
      <c r="D3572" s="139"/>
    </row>
    <row r="3573" spans="1:4">
      <c r="A3573" s="6"/>
      <c r="B3573" s="6"/>
      <c r="C3573" s="139"/>
      <c r="D3573" s="139"/>
    </row>
    <row r="3574" spans="1:4">
      <c r="A3574" s="6"/>
      <c r="B3574" s="6"/>
      <c r="C3574" s="139"/>
      <c r="D3574" s="139"/>
    </row>
    <row r="3575" spans="1:4">
      <c r="A3575" s="6"/>
      <c r="B3575" s="6"/>
      <c r="C3575" s="139"/>
      <c r="D3575" s="139"/>
    </row>
    <row r="3576" spans="1:4">
      <c r="A3576" s="6"/>
      <c r="B3576" s="6"/>
      <c r="C3576" s="139"/>
      <c r="D3576" s="139"/>
    </row>
    <row r="3577" spans="1:4">
      <c r="A3577" s="6"/>
      <c r="B3577" s="6"/>
      <c r="C3577" s="139"/>
      <c r="D3577" s="139"/>
    </row>
    <row r="3578" spans="1:4">
      <c r="A3578" s="6"/>
      <c r="B3578" s="6"/>
      <c r="C3578" s="139"/>
      <c r="D3578" s="139"/>
    </row>
    <row r="3579" spans="1:4">
      <c r="A3579" s="6"/>
      <c r="B3579" s="6"/>
      <c r="C3579" s="139"/>
      <c r="D3579" s="139"/>
    </row>
    <row r="3580" spans="1:4">
      <c r="A3580" s="6"/>
      <c r="B3580" s="6"/>
      <c r="C3580" s="139"/>
      <c r="D3580" s="139"/>
    </row>
    <row r="3581" spans="1:4">
      <c r="A3581" s="6"/>
      <c r="B3581" s="6"/>
      <c r="C3581" s="139"/>
      <c r="D3581" s="139"/>
    </row>
    <row r="3582" spans="1:4">
      <c r="A3582" s="6"/>
      <c r="B3582" s="6"/>
      <c r="C3582" s="139"/>
      <c r="D3582" s="139"/>
    </row>
    <row r="3583" spans="1:4">
      <c r="A3583" s="6"/>
      <c r="B3583" s="6"/>
      <c r="C3583" s="139"/>
      <c r="D3583" s="139"/>
    </row>
    <row r="3584" spans="1:4">
      <c r="A3584" s="6"/>
      <c r="B3584" s="6"/>
      <c r="C3584" s="139"/>
      <c r="D3584" s="139"/>
    </row>
    <row r="3585" spans="1:4">
      <c r="A3585" s="6"/>
      <c r="B3585" s="6"/>
      <c r="C3585" s="139"/>
      <c r="D3585" s="139"/>
    </row>
    <row r="3586" spans="1:4">
      <c r="A3586" s="6"/>
      <c r="B3586" s="6"/>
      <c r="C3586" s="139"/>
      <c r="D3586" s="139"/>
    </row>
    <row r="3587" spans="1:4">
      <c r="A3587" s="6"/>
      <c r="B3587" s="6"/>
      <c r="C3587" s="139"/>
      <c r="D3587" s="139"/>
    </row>
    <row r="3588" spans="1:4">
      <c r="A3588" s="6"/>
      <c r="B3588" s="6"/>
      <c r="C3588" s="139"/>
      <c r="D3588" s="139"/>
    </row>
    <row r="3589" spans="1:4">
      <c r="A3589" s="6"/>
      <c r="B3589" s="6"/>
      <c r="C3589" s="139"/>
      <c r="D3589" s="139"/>
    </row>
    <row r="3590" spans="1:4">
      <c r="A3590" s="6"/>
      <c r="B3590" s="6"/>
      <c r="C3590" s="139"/>
      <c r="D3590" s="139"/>
    </row>
    <row r="3591" spans="1:4">
      <c r="A3591" s="6"/>
      <c r="B3591" s="6"/>
      <c r="C3591" s="139"/>
      <c r="D3591" s="139"/>
    </row>
    <row r="3592" spans="1:4">
      <c r="A3592" s="6"/>
      <c r="B3592" s="6"/>
      <c r="C3592" s="139"/>
      <c r="D3592" s="139"/>
    </row>
    <row r="3593" spans="1:4">
      <c r="A3593" s="6"/>
      <c r="B3593" s="6"/>
      <c r="C3593" s="139"/>
      <c r="D3593" s="139"/>
    </row>
    <row r="3594" spans="1:4">
      <c r="A3594" s="6"/>
      <c r="B3594" s="6"/>
      <c r="C3594" s="139"/>
      <c r="D3594" s="139"/>
    </row>
    <row r="3595" spans="1:4">
      <c r="A3595" s="6"/>
      <c r="B3595" s="6"/>
      <c r="C3595" s="139"/>
      <c r="D3595" s="139"/>
    </row>
    <row r="3596" spans="1:4">
      <c r="A3596" s="6"/>
      <c r="B3596" s="6"/>
      <c r="C3596" s="139"/>
      <c r="D3596" s="139"/>
    </row>
    <row r="3597" spans="1:4">
      <c r="A3597" s="6"/>
      <c r="B3597" s="6"/>
      <c r="C3597" s="139"/>
      <c r="D3597" s="139"/>
    </row>
    <row r="3598" spans="1:4">
      <c r="A3598" s="6"/>
      <c r="B3598" s="6"/>
      <c r="C3598" s="139"/>
      <c r="D3598" s="139"/>
    </row>
    <row r="3599" spans="1:4">
      <c r="A3599" s="6"/>
      <c r="B3599" s="6"/>
      <c r="C3599" s="139"/>
      <c r="D3599" s="139"/>
    </row>
    <row r="3600" spans="1:4">
      <c r="A3600" s="6"/>
      <c r="B3600" s="6"/>
      <c r="C3600" s="139"/>
      <c r="D3600" s="139"/>
    </row>
    <row r="3601" spans="1:4">
      <c r="A3601" s="6"/>
      <c r="B3601" s="6"/>
      <c r="C3601" s="139"/>
      <c r="D3601" s="139"/>
    </row>
    <row r="3602" spans="1:4">
      <c r="A3602" s="6"/>
      <c r="B3602" s="6"/>
      <c r="C3602" s="139"/>
      <c r="D3602" s="139"/>
    </row>
    <row r="3603" spans="1:4">
      <c r="A3603" s="6"/>
      <c r="B3603" s="6"/>
      <c r="C3603" s="139"/>
      <c r="D3603" s="139"/>
    </row>
    <row r="3604" spans="1:4">
      <c r="A3604" s="6"/>
      <c r="B3604" s="6"/>
      <c r="C3604" s="139"/>
      <c r="D3604" s="139"/>
    </row>
    <row r="3605" spans="1:4">
      <c r="A3605" s="6"/>
      <c r="B3605" s="6"/>
      <c r="C3605" s="139"/>
      <c r="D3605" s="139"/>
    </row>
    <row r="3606" spans="1:4">
      <c r="A3606" s="6"/>
      <c r="B3606" s="6"/>
      <c r="C3606" s="139"/>
      <c r="D3606" s="139"/>
    </row>
    <row r="3607" spans="1:4">
      <c r="A3607" s="6"/>
      <c r="B3607" s="6"/>
      <c r="C3607" s="139"/>
      <c r="D3607" s="139"/>
    </row>
    <row r="3608" spans="1:4">
      <c r="A3608" s="6"/>
      <c r="B3608" s="6"/>
      <c r="C3608" s="139"/>
      <c r="D3608" s="139"/>
    </row>
    <row r="3609" spans="1:4">
      <c r="A3609" s="6"/>
      <c r="B3609" s="6"/>
      <c r="C3609" s="139"/>
      <c r="D3609" s="139"/>
    </row>
    <row r="3610" spans="1:4">
      <c r="A3610" s="6"/>
      <c r="B3610" s="6"/>
      <c r="C3610" s="139"/>
      <c r="D3610" s="139"/>
    </row>
    <row r="3611" spans="1:4">
      <c r="A3611" s="6"/>
      <c r="B3611" s="6"/>
      <c r="C3611" s="139"/>
      <c r="D3611" s="139"/>
    </row>
    <row r="3612" spans="1:4">
      <c r="A3612" s="6"/>
      <c r="B3612" s="6"/>
      <c r="C3612" s="139"/>
      <c r="D3612" s="139"/>
    </row>
    <row r="3613" spans="1:4">
      <c r="A3613" s="6"/>
      <c r="B3613" s="6"/>
      <c r="C3613" s="139"/>
      <c r="D3613" s="139"/>
    </row>
    <row r="3614" spans="1:4">
      <c r="A3614" s="6"/>
      <c r="B3614" s="6"/>
      <c r="C3614" s="139"/>
      <c r="D3614" s="139"/>
    </row>
    <row r="3615" spans="1:4">
      <c r="A3615" s="6"/>
      <c r="B3615" s="6"/>
      <c r="C3615" s="139"/>
      <c r="D3615" s="139"/>
    </row>
    <row r="3616" spans="1:4">
      <c r="A3616" s="6"/>
      <c r="B3616" s="6"/>
      <c r="C3616" s="139"/>
      <c r="D3616" s="139"/>
    </row>
    <row r="3617" spans="1:4">
      <c r="A3617" s="6"/>
      <c r="B3617" s="6"/>
      <c r="C3617" s="139"/>
      <c r="D3617" s="139"/>
    </row>
    <row r="3618" spans="1:4">
      <c r="A3618" s="6"/>
      <c r="B3618" s="6"/>
      <c r="C3618" s="139"/>
      <c r="D3618" s="139"/>
    </row>
    <row r="3619" spans="1:4">
      <c r="A3619" s="6"/>
      <c r="B3619" s="6"/>
      <c r="C3619" s="139"/>
      <c r="D3619" s="139"/>
    </row>
    <row r="3620" spans="1:4">
      <c r="A3620" s="6"/>
      <c r="B3620" s="6"/>
      <c r="C3620" s="139"/>
      <c r="D3620" s="139"/>
    </row>
    <row r="3621" spans="1:4">
      <c r="A3621" s="6"/>
      <c r="B3621" s="6"/>
      <c r="C3621" s="139"/>
      <c r="D3621" s="139"/>
    </row>
    <row r="3622" spans="1:4">
      <c r="A3622" s="6"/>
      <c r="B3622" s="6"/>
      <c r="C3622" s="139"/>
      <c r="D3622" s="139"/>
    </row>
    <row r="3623" spans="1:4">
      <c r="A3623" s="6"/>
      <c r="B3623" s="6"/>
      <c r="C3623" s="139"/>
      <c r="D3623" s="139"/>
    </row>
    <row r="3624" spans="1:4">
      <c r="A3624" s="6"/>
      <c r="B3624" s="6"/>
      <c r="C3624" s="139"/>
      <c r="D3624" s="139"/>
    </row>
    <row r="3625" spans="1:4">
      <c r="A3625" s="6"/>
      <c r="B3625" s="6"/>
      <c r="C3625" s="139"/>
      <c r="D3625" s="139"/>
    </row>
    <row r="3626" spans="1:4">
      <c r="A3626" s="6"/>
      <c r="B3626" s="6"/>
      <c r="C3626" s="139"/>
      <c r="D3626" s="139"/>
    </row>
    <row r="3627" spans="1:4">
      <c r="A3627" s="6"/>
      <c r="B3627" s="6"/>
      <c r="C3627" s="139"/>
      <c r="D3627" s="139"/>
    </row>
    <row r="3628" spans="1:4">
      <c r="A3628" s="6"/>
      <c r="B3628" s="6"/>
      <c r="C3628" s="139"/>
      <c r="D3628" s="139"/>
    </row>
    <row r="3629" spans="1:4">
      <c r="A3629" s="6"/>
      <c r="B3629" s="6"/>
      <c r="C3629" s="139"/>
      <c r="D3629" s="139"/>
    </row>
    <row r="3630" spans="1:4">
      <c r="A3630" s="6"/>
      <c r="B3630" s="6"/>
      <c r="C3630" s="139"/>
      <c r="D3630" s="139"/>
    </row>
    <row r="3631" spans="1:4">
      <c r="A3631" s="6"/>
      <c r="B3631" s="6"/>
      <c r="C3631" s="139"/>
      <c r="D3631" s="139"/>
    </row>
    <row r="3632" spans="1:4">
      <c r="A3632" s="6"/>
      <c r="B3632" s="6"/>
      <c r="C3632" s="139"/>
      <c r="D3632" s="139"/>
    </row>
    <row r="3633" spans="1:4">
      <c r="A3633" s="6"/>
      <c r="B3633" s="6"/>
      <c r="C3633" s="139"/>
      <c r="D3633" s="139"/>
    </row>
    <row r="3634" spans="1:4">
      <c r="A3634" s="6"/>
      <c r="B3634" s="6"/>
      <c r="C3634" s="139"/>
      <c r="D3634" s="139"/>
    </row>
    <row r="3635" spans="1:4">
      <c r="A3635" s="6"/>
      <c r="B3635" s="6"/>
      <c r="C3635" s="139"/>
      <c r="D3635" s="139"/>
    </row>
    <row r="3636" spans="1:4">
      <c r="A3636" s="6"/>
      <c r="B3636" s="6"/>
      <c r="C3636" s="139"/>
      <c r="D3636" s="139"/>
    </row>
    <row r="3637" spans="1:4">
      <c r="A3637" s="6"/>
      <c r="B3637" s="6"/>
      <c r="C3637" s="139"/>
      <c r="D3637" s="139"/>
    </row>
    <row r="3638" spans="1:4">
      <c r="A3638" s="6"/>
      <c r="B3638" s="6"/>
      <c r="C3638" s="139"/>
      <c r="D3638" s="139"/>
    </row>
    <row r="3639" spans="1:4">
      <c r="A3639" s="6"/>
      <c r="B3639" s="6"/>
      <c r="C3639" s="139"/>
      <c r="D3639" s="139"/>
    </row>
    <row r="3640" spans="1:4">
      <c r="A3640" s="6"/>
      <c r="B3640" s="6"/>
      <c r="C3640" s="139"/>
      <c r="D3640" s="139"/>
    </row>
    <row r="3641" spans="1:4">
      <c r="A3641" s="6"/>
      <c r="B3641" s="6"/>
      <c r="C3641" s="139"/>
      <c r="D3641" s="139"/>
    </row>
    <row r="3642" spans="1:4">
      <c r="A3642" s="6"/>
      <c r="B3642" s="6"/>
      <c r="C3642" s="139"/>
      <c r="D3642" s="139"/>
    </row>
    <row r="3643" spans="1:4">
      <c r="A3643" s="6"/>
      <c r="B3643" s="6"/>
      <c r="C3643" s="139"/>
      <c r="D3643" s="139"/>
    </row>
    <row r="3644" spans="1:4">
      <c r="A3644" s="6"/>
      <c r="B3644" s="6"/>
      <c r="C3644" s="139"/>
      <c r="D3644" s="139"/>
    </row>
    <row r="3645" spans="1:4">
      <c r="A3645" s="6"/>
      <c r="B3645" s="6"/>
      <c r="C3645" s="139"/>
      <c r="D3645" s="139"/>
    </row>
    <row r="3646" spans="1:4">
      <c r="A3646" s="6"/>
      <c r="B3646" s="6"/>
      <c r="C3646" s="139"/>
      <c r="D3646" s="139"/>
    </row>
    <row r="3647" spans="1:4">
      <c r="A3647" s="6"/>
      <c r="B3647" s="6"/>
      <c r="C3647" s="139"/>
      <c r="D3647" s="139"/>
    </row>
    <row r="3648" spans="1:4">
      <c r="A3648" s="6"/>
      <c r="B3648" s="6"/>
      <c r="C3648" s="139"/>
      <c r="D3648" s="139"/>
    </row>
    <row r="3649" spans="1:4">
      <c r="A3649" s="6"/>
      <c r="B3649" s="6"/>
      <c r="C3649" s="139"/>
      <c r="D3649" s="139"/>
    </row>
    <row r="3650" spans="1:4">
      <c r="A3650" s="6"/>
      <c r="B3650" s="6"/>
      <c r="C3650" s="139"/>
      <c r="D3650" s="139"/>
    </row>
    <row r="3651" spans="1:4">
      <c r="A3651" s="6"/>
      <c r="B3651" s="6"/>
      <c r="C3651" s="139"/>
      <c r="D3651" s="139"/>
    </row>
    <row r="3652" spans="1:4">
      <c r="A3652" s="6"/>
      <c r="B3652" s="6"/>
      <c r="C3652" s="139"/>
      <c r="D3652" s="139"/>
    </row>
    <row r="3653" spans="1:4">
      <c r="A3653" s="6"/>
      <c r="B3653" s="6"/>
      <c r="C3653" s="139"/>
      <c r="D3653" s="139"/>
    </row>
    <row r="3654" spans="1:4">
      <c r="A3654" s="6"/>
      <c r="B3654" s="6"/>
      <c r="C3654" s="139"/>
      <c r="D3654" s="139"/>
    </row>
    <row r="3655" spans="1:4">
      <c r="A3655" s="6"/>
      <c r="B3655" s="6"/>
      <c r="C3655" s="139"/>
      <c r="D3655" s="139"/>
    </row>
    <row r="3656" spans="1:4">
      <c r="A3656" s="6"/>
      <c r="B3656" s="6"/>
      <c r="C3656" s="139"/>
      <c r="D3656" s="139"/>
    </row>
    <row r="3657" spans="1:4">
      <c r="A3657" s="6"/>
      <c r="B3657" s="6"/>
      <c r="C3657" s="139"/>
      <c r="D3657" s="139"/>
    </row>
    <row r="3658" spans="1:4">
      <c r="A3658" s="6"/>
      <c r="B3658" s="6"/>
      <c r="C3658" s="139"/>
      <c r="D3658" s="139"/>
    </row>
    <row r="3659" spans="1:4">
      <c r="A3659" s="6"/>
      <c r="B3659" s="6"/>
      <c r="C3659" s="139"/>
      <c r="D3659" s="139"/>
    </row>
    <row r="3660" spans="1:4">
      <c r="A3660" s="6"/>
      <c r="B3660" s="6"/>
      <c r="C3660" s="139"/>
      <c r="D3660" s="139"/>
    </row>
    <row r="3661" spans="1:4">
      <c r="A3661" s="6"/>
      <c r="B3661" s="6"/>
      <c r="C3661" s="139"/>
      <c r="D3661" s="139"/>
    </row>
    <row r="3662" spans="1:4">
      <c r="A3662" s="6"/>
      <c r="B3662" s="6"/>
      <c r="C3662" s="139"/>
      <c r="D3662" s="139"/>
    </row>
    <row r="3663" spans="1:4">
      <c r="A3663" s="6"/>
      <c r="B3663" s="6"/>
      <c r="C3663" s="139"/>
      <c r="D3663" s="139"/>
    </row>
    <row r="3664" spans="1:4">
      <c r="A3664" s="6"/>
      <c r="B3664" s="6"/>
      <c r="C3664" s="139"/>
      <c r="D3664" s="139"/>
    </row>
    <row r="3665" spans="1:4">
      <c r="A3665" s="6"/>
      <c r="B3665" s="6"/>
      <c r="C3665" s="139"/>
      <c r="D3665" s="139"/>
    </row>
    <row r="3666" spans="1:4">
      <c r="A3666" s="6"/>
      <c r="B3666" s="6"/>
      <c r="C3666" s="139"/>
      <c r="D3666" s="139"/>
    </row>
    <row r="3667" spans="1:4">
      <c r="A3667" s="6"/>
      <c r="B3667" s="6"/>
      <c r="C3667" s="139"/>
      <c r="D3667" s="139"/>
    </row>
    <row r="3668" spans="1:4">
      <c r="A3668" s="6"/>
      <c r="B3668" s="6"/>
      <c r="C3668" s="139"/>
      <c r="D3668" s="139"/>
    </row>
    <row r="3669" spans="1:4">
      <c r="A3669" s="6"/>
      <c r="B3669" s="6"/>
      <c r="C3669" s="139"/>
      <c r="D3669" s="139"/>
    </row>
    <row r="3670" spans="1:4">
      <c r="A3670" s="6"/>
      <c r="B3670" s="6"/>
      <c r="C3670" s="139"/>
      <c r="D3670" s="139"/>
    </row>
    <row r="3671" spans="1:4">
      <c r="A3671" s="6"/>
      <c r="B3671" s="6"/>
      <c r="C3671" s="139"/>
      <c r="D3671" s="139"/>
    </row>
    <row r="3672" spans="1:4">
      <c r="A3672" s="6"/>
      <c r="B3672" s="6"/>
      <c r="C3672" s="139"/>
      <c r="D3672" s="139"/>
    </row>
    <row r="3673" spans="1:4">
      <c r="A3673" s="6"/>
      <c r="B3673" s="6"/>
      <c r="C3673" s="139"/>
      <c r="D3673" s="139"/>
    </row>
    <row r="3674" spans="1:4">
      <c r="A3674" s="6"/>
      <c r="B3674" s="6"/>
      <c r="C3674" s="139"/>
      <c r="D3674" s="139"/>
    </row>
    <row r="3675" spans="1:4">
      <c r="A3675" s="6"/>
      <c r="B3675" s="6"/>
      <c r="C3675" s="139"/>
      <c r="D3675" s="139"/>
    </row>
    <row r="3676" spans="1:4">
      <c r="A3676" s="6"/>
      <c r="B3676" s="6"/>
      <c r="C3676" s="139"/>
      <c r="D3676" s="139"/>
    </row>
    <row r="3677" spans="1:4">
      <c r="A3677" s="6"/>
      <c r="B3677" s="6"/>
      <c r="C3677" s="139"/>
      <c r="D3677" s="139"/>
    </row>
    <row r="3678" spans="1:4">
      <c r="A3678" s="6"/>
      <c r="B3678" s="6"/>
      <c r="C3678" s="139"/>
      <c r="D3678" s="139"/>
    </row>
    <row r="3679" spans="1:4">
      <c r="A3679" s="6"/>
      <c r="B3679" s="6"/>
      <c r="C3679" s="139"/>
      <c r="D3679" s="139"/>
    </row>
    <row r="3680" spans="1:4">
      <c r="A3680" s="6"/>
      <c r="B3680" s="6"/>
      <c r="C3680" s="139"/>
      <c r="D3680" s="139"/>
    </row>
    <row r="3681" spans="1:4">
      <c r="A3681" s="6"/>
      <c r="B3681" s="6"/>
      <c r="C3681" s="139"/>
      <c r="D3681" s="139"/>
    </row>
    <row r="3682" spans="1:4">
      <c r="A3682" s="6"/>
      <c r="B3682" s="6"/>
      <c r="C3682" s="139"/>
      <c r="D3682" s="139"/>
    </row>
    <row r="3683" spans="1:4">
      <c r="A3683" s="6"/>
      <c r="B3683" s="6"/>
      <c r="C3683" s="139"/>
      <c r="D3683" s="139"/>
    </row>
    <row r="3684" spans="1:4">
      <c r="A3684" s="6"/>
      <c r="B3684" s="6"/>
      <c r="C3684" s="139"/>
      <c r="D3684" s="139"/>
    </row>
    <row r="3685" spans="1:4">
      <c r="A3685" s="6"/>
      <c r="B3685" s="6"/>
      <c r="C3685" s="139"/>
      <c r="D3685" s="139"/>
    </row>
    <row r="3686" spans="1:4">
      <c r="A3686" s="6"/>
      <c r="B3686" s="6"/>
      <c r="C3686" s="139"/>
      <c r="D3686" s="139"/>
    </row>
    <row r="3687" spans="1:4">
      <c r="A3687" s="6"/>
      <c r="B3687" s="6"/>
      <c r="C3687" s="139"/>
      <c r="D3687" s="139"/>
    </row>
    <row r="3688" spans="1:4">
      <c r="A3688" s="6"/>
      <c r="B3688" s="6"/>
      <c r="C3688" s="139"/>
      <c r="D3688" s="139"/>
    </row>
    <row r="3689" spans="1:4">
      <c r="A3689" s="6"/>
      <c r="B3689" s="6"/>
      <c r="C3689" s="139"/>
      <c r="D3689" s="139"/>
    </row>
    <row r="3690" spans="1:4">
      <c r="A3690" s="6"/>
      <c r="B3690" s="6"/>
      <c r="C3690" s="139"/>
      <c r="D3690" s="139"/>
    </row>
    <row r="3691" spans="1:4">
      <c r="A3691" s="6"/>
      <c r="B3691" s="6"/>
      <c r="C3691" s="139"/>
      <c r="D3691" s="139"/>
    </row>
    <row r="3692" spans="1:4">
      <c r="A3692" s="6"/>
      <c r="B3692" s="6"/>
      <c r="C3692" s="139"/>
      <c r="D3692" s="139"/>
    </row>
    <row r="3693" spans="1:4">
      <c r="A3693" s="6"/>
      <c r="B3693" s="6"/>
      <c r="C3693" s="139"/>
      <c r="D3693" s="139"/>
    </row>
    <row r="3694" spans="1:4">
      <c r="A3694" s="6"/>
      <c r="B3694" s="6"/>
      <c r="C3694" s="139"/>
      <c r="D3694" s="139"/>
    </row>
    <row r="3695" spans="1:4">
      <c r="A3695" s="6"/>
      <c r="B3695" s="6"/>
      <c r="C3695" s="139"/>
      <c r="D3695" s="139"/>
    </row>
    <row r="3696" spans="1:4">
      <c r="A3696" s="6"/>
      <c r="B3696" s="6"/>
      <c r="C3696" s="139"/>
      <c r="D3696" s="139"/>
    </row>
    <row r="3697" spans="1:4">
      <c r="A3697" s="6"/>
      <c r="B3697" s="6"/>
      <c r="C3697" s="139"/>
      <c r="D3697" s="139"/>
    </row>
    <row r="3698" spans="1:4">
      <c r="A3698" s="6"/>
      <c r="B3698" s="6"/>
      <c r="C3698" s="139"/>
      <c r="D3698" s="139"/>
    </row>
    <row r="3699" spans="1:4">
      <c r="A3699" s="6"/>
      <c r="B3699" s="6"/>
      <c r="C3699" s="139"/>
      <c r="D3699" s="139"/>
    </row>
    <row r="3700" spans="1:4">
      <c r="A3700" s="6"/>
      <c r="B3700" s="6"/>
      <c r="C3700" s="139"/>
      <c r="D3700" s="139"/>
    </row>
    <row r="3701" spans="1:4">
      <c r="A3701" s="6"/>
      <c r="B3701" s="6"/>
      <c r="C3701" s="139"/>
      <c r="D3701" s="139"/>
    </row>
    <row r="3702" spans="1:4">
      <c r="A3702" s="6"/>
      <c r="B3702" s="6"/>
      <c r="C3702" s="139"/>
      <c r="D3702" s="139"/>
    </row>
    <row r="3703" spans="1:4">
      <c r="A3703" s="6"/>
      <c r="B3703" s="6"/>
      <c r="C3703" s="139"/>
      <c r="D3703" s="139"/>
    </row>
    <row r="3704" spans="1:4">
      <c r="A3704" s="6"/>
      <c r="B3704" s="6"/>
      <c r="C3704" s="139"/>
      <c r="D3704" s="139"/>
    </row>
    <row r="3705" spans="1:4">
      <c r="A3705" s="6"/>
      <c r="B3705" s="6"/>
      <c r="C3705" s="139"/>
      <c r="D3705" s="139"/>
    </row>
    <row r="3706" spans="1:4">
      <c r="A3706" s="6"/>
      <c r="B3706" s="6"/>
      <c r="C3706" s="139"/>
      <c r="D3706" s="139"/>
    </row>
    <row r="3707" spans="1:4">
      <c r="A3707" s="6"/>
      <c r="B3707" s="6"/>
      <c r="C3707" s="139"/>
      <c r="D3707" s="139"/>
    </row>
    <row r="3708" spans="1:4">
      <c r="A3708" s="6"/>
      <c r="B3708" s="6"/>
      <c r="C3708" s="139"/>
      <c r="D3708" s="139"/>
    </row>
    <row r="3709" spans="1:4">
      <c r="A3709" s="6"/>
      <c r="B3709" s="6"/>
      <c r="C3709" s="139"/>
      <c r="D3709" s="139"/>
    </row>
    <row r="3710" spans="1:4">
      <c r="A3710" s="6"/>
      <c r="B3710" s="6"/>
      <c r="C3710" s="139"/>
      <c r="D3710" s="139"/>
    </row>
    <row r="3711" spans="1:4">
      <c r="A3711" s="6"/>
      <c r="B3711" s="6"/>
      <c r="C3711" s="139"/>
      <c r="D3711" s="139"/>
    </row>
    <row r="3712" spans="1:4">
      <c r="A3712" s="6"/>
      <c r="B3712" s="6"/>
      <c r="C3712" s="139"/>
      <c r="D3712" s="139"/>
    </row>
    <row r="3713" spans="1:4">
      <c r="A3713" s="6"/>
      <c r="B3713" s="6"/>
      <c r="C3713" s="139"/>
      <c r="D3713" s="139"/>
    </row>
    <row r="3714" spans="1:4">
      <c r="A3714" s="6"/>
      <c r="B3714" s="6"/>
      <c r="C3714" s="139"/>
      <c r="D3714" s="139"/>
    </row>
    <row r="3715" spans="1:4">
      <c r="A3715" s="6"/>
      <c r="B3715" s="6"/>
      <c r="C3715" s="139"/>
      <c r="D3715" s="139"/>
    </row>
    <row r="3716" spans="1:4">
      <c r="A3716" s="6"/>
      <c r="B3716" s="6"/>
      <c r="C3716" s="139"/>
      <c r="D3716" s="139"/>
    </row>
    <row r="3717" spans="1:4">
      <c r="A3717" s="6"/>
      <c r="B3717" s="6"/>
      <c r="C3717" s="139"/>
      <c r="D3717" s="139"/>
    </row>
    <row r="3718" spans="1:4">
      <c r="A3718" s="6"/>
      <c r="B3718" s="6"/>
      <c r="C3718" s="139"/>
      <c r="D3718" s="139"/>
    </row>
    <row r="3719" spans="1:4">
      <c r="A3719" s="6"/>
      <c r="B3719" s="6"/>
      <c r="C3719" s="139"/>
      <c r="D3719" s="139"/>
    </row>
    <row r="3720" spans="1:4">
      <c r="A3720" s="6"/>
      <c r="B3720" s="6"/>
      <c r="C3720" s="139"/>
      <c r="D3720" s="139"/>
    </row>
    <row r="3721" spans="1:4">
      <c r="A3721" s="6"/>
      <c r="B3721" s="6"/>
      <c r="C3721" s="139"/>
      <c r="D3721" s="139"/>
    </row>
    <row r="3722" spans="1:4">
      <c r="A3722" s="6"/>
      <c r="B3722" s="6"/>
      <c r="C3722" s="139"/>
      <c r="D3722" s="139"/>
    </row>
    <row r="3723" spans="1:4">
      <c r="A3723" s="6"/>
      <c r="B3723" s="6"/>
      <c r="C3723" s="139"/>
      <c r="D3723" s="139"/>
    </row>
    <row r="3724" spans="1:4">
      <c r="A3724" s="6"/>
      <c r="B3724" s="6"/>
      <c r="C3724" s="139"/>
      <c r="D3724" s="139"/>
    </row>
    <row r="3725" spans="1:4">
      <c r="A3725" s="6"/>
      <c r="B3725" s="6"/>
      <c r="C3725" s="139"/>
      <c r="D3725" s="139"/>
    </row>
    <row r="3726" spans="1:4">
      <c r="A3726" s="6"/>
      <c r="B3726" s="6"/>
      <c r="C3726" s="139"/>
      <c r="D3726" s="139"/>
    </row>
    <row r="3727" spans="1:4">
      <c r="A3727" s="6"/>
      <c r="B3727" s="6"/>
      <c r="C3727" s="139"/>
      <c r="D3727" s="139"/>
    </row>
    <row r="3728" spans="1:4">
      <c r="A3728" s="6"/>
      <c r="B3728" s="6"/>
      <c r="C3728" s="139"/>
      <c r="D3728" s="139"/>
    </row>
    <row r="3729" spans="1:4">
      <c r="A3729" s="6"/>
      <c r="B3729" s="6"/>
      <c r="C3729" s="139"/>
      <c r="D3729" s="139"/>
    </row>
    <row r="3730" spans="1:4">
      <c r="A3730" s="6"/>
      <c r="B3730" s="6"/>
      <c r="C3730" s="139"/>
      <c r="D3730" s="139"/>
    </row>
    <row r="3731" spans="1:4">
      <c r="A3731" s="6"/>
      <c r="B3731" s="6"/>
      <c r="C3731" s="139"/>
      <c r="D3731" s="139"/>
    </row>
    <row r="3732" spans="1:4">
      <c r="A3732" s="6"/>
      <c r="B3732" s="6"/>
      <c r="C3732" s="139"/>
      <c r="D3732" s="139"/>
    </row>
    <row r="3733" spans="1:4">
      <c r="A3733" s="6"/>
      <c r="B3733" s="6"/>
      <c r="C3733" s="139"/>
      <c r="D3733" s="139"/>
    </row>
    <row r="3734" spans="1:4">
      <c r="A3734" s="6"/>
      <c r="B3734" s="6"/>
      <c r="C3734" s="139"/>
      <c r="D3734" s="139"/>
    </row>
    <row r="3735" spans="1:4">
      <c r="A3735" s="6"/>
      <c r="B3735" s="6"/>
      <c r="C3735" s="139"/>
      <c r="D3735" s="139"/>
    </row>
    <row r="3736" spans="1:4">
      <c r="A3736" s="6"/>
      <c r="B3736" s="6"/>
      <c r="C3736" s="139"/>
      <c r="D3736" s="139"/>
    </row>
    <row r="3737" spans="1:4">
      <c r="A3737" s="6"/>
      <c r="B3737" s="6"/>
      <c r="C3737" s="139"/>
      <c r="D3737" s="139"/>
    </row>
    <row r="3738" spans="1:4">
      <c r="A3738" s="6"/>
      <c r="B3738" s="6"/>
      <c r="C3738" s="139"/>
      <c r="D3738" s="139"/>
    </row>
    <row r="3739" spans="1:4">
      <c r="A3739" s="6"/>
      <c r="B3739" s="6"/>
      <c r="C3739" s="139"/>
      <c r="D3739" s="139"/>
    </row>
    <row r="3740" spans="1:4">
      <c r="A3740" s="6"/>
      <c r="B3740" s="6"/>
      <c r="C3740" s="139"/>
      <c r="D3740" s="139"/>
    </row>
    <row r="3741" spans="1:4">
      <c r="A3741" s="6"/>
      <c r="B3741" s="6"/>
      <c r="C3741" s="139"/>
      <c r="D3741" s="139"/>
    </row>
    <row r="3742" spans="1:4">
      <c r="A3742" s="6"/>
      <c r="B3742" s="6"/>
      <c r="C3742" s="139"/>
      <c r="D3742" s="139"/>
    </row>
    <row r="3743" spans="1:4">
      <c r="A3743" s="6"/>
      <c r="B3743" s="6"/>
      <c r="C3743" s="139"/>
      <c r="D3743" s="139"/>
    </row>
    <row r="3744" spans="1:4">
      <c r="A3744" s="6"/>
      <c r="B3744" s="6"/>
      <c r="C3744" s="139"/>
      <c r="D3744" s="139"/>
    </row>
    <row r="3745" spans="1:4">
      <c r="A3745" s="6"/>
      <c r="B3745" s="6"/>
      <c r="C3745" s="139"/>
      <c r="D3745" s="139"/>
    </row>
    <row r="3746" spans="1:4">
      <c r="A3746" s="6"/>
      <c r="B3746" s="6"/>
      <c r="C3746" s="139"/>
      <c r="D3746" s="139"/>
    </row>
    <row r="3747" spans="1:4">
      <c r="A3747" s="6"/>
      <c r="B3747" s="6"/>
      <c r="C3747" s="139"/>
      <c r="D3747" s="139"/>
    </row>
    <row r="3748" spans="1:4">
      <c r="A3748" s="6"/>
      <c r="B3748" s="6"/>
      <c r="C3748" s="139"/>
      <c r="D3748" s="139"/>
    </row>
    <row r="3749" spans="1:4">
      <c r="A3749" s="6"/>
      <c r="B3749" s="6"/>
      <c r="C3749" s="139"/>
      <c r="D3749" s="139"/>
    </row>
    <row r="3750" spans="1:4">
      <c r="A3750" s="6"/>
      <c r="B3750" s="6"/>
      <c r="C3750" s="139"/>
      <c r="D3750" s="139"/>
    </row>
    <row r="3751" spans="1:4">
      <c r="A3751" s="6"/>
      <c r="B3751" s="6"/>
      <c r="C3751" s="139"/>
      <c r="D3751" s="139"/>
    </row>
    <row r="3752" spans="1:4">
      <c r="A3752" s="6"/>
      <c r="B3752" s="6"/>
      <c r="C3752" s="139"/>
      <c r="D3752" s="139"/>
    </row>
    <row r="3753" spans="1:4">
      <c r="A3753" s="6"/>
      <c r="B3753" s="6"/>
      <c r="C3753" s="139"/>
      <c r="D3753" s="139"/>
    </row>
    <row r="3754" spans="1:4">
      <c r="A3754" s="6"/>
      <c r="B3754" s="6"/>
      <c r="C3754" s="139"/>
      <c r="D3754" s="139"/>
    </row>
    <row r="3755" spans="1:4">
      <c r="A3755" s="6"/>
      <c r="B3755" s="6"/>
      <c r="C3755" s="139"/>
      <c r="D3755" s="139"/>
    </row>
    <row r="3756" spans="1:4">
      <c r="A3756" s="6"/>
      <c r="B3756" s="6"/>
      <c r="C3756" s="139"/>
      <c r="D3756" s="139"/>
    </row>
    <row r="3757" spans="1:4">
      <c r="A3757" s="6"/>
      <c r="B3757" s="6"/>
      <c r="C3757" s="139"/>
      <c r="D3757" s="139"/>
    </row>
    <row r="3758" spans="1:4">
      <c r="A3758" s="6"/>
      <c r="B3758" s="6"/>
      <c r="C3758" s="139"/>
      <c r="D3758" s="139"/>
    </row>
    <row r="3759" spans="1:4">
      <c r="A3759" s="6"/>
      <c r="B3759" s="6"/>
      <c r="C3759" s="139"/>
      <c r="D3759" s="139"/>
    </row>
    <row r="3760" spans="1:4">
      <c r="A3760" s="6"/>
      <c r="B3760" s="6"/>
      <c r="C3760" s="139"/>
      <c r="D3760" s="139"/>
    </row>
    <row r="3761" spans="1:4">
      <c r="A3761" s="6"/>
      <c r="B3761" s="6"/>
      <c r="C3761" s="139"/>
      <c r="D3761" s="139"/>
    </row>
    <row r="3762" spans="1:4">
      <c r="A3762" s="6"/>
      <c r="B3762" s="6"/>
      <c r="C3762" s="139"/>
      <c r="D3762" s="139"/>
    </row>
    <row r="3763" spans="1:4">
      <c r="A3763" s="6"/>
      <c r="B3763" s="6"/>
      <c r="C3763" s="139"/>
      <c r="D3763" s="139"/>
    </row>
    <row r="3764" spans="1:4">
      <c r="A3764" s="6"/>
      <c r="B3764" s="6"/>
      <c r="C3764" s="139"/>
      <c r="D3764" s="139"/>
    </row>
    <row r="3765" spans="1:4">
      <c r="A3765" s="6"/>
      <c r="B3765" s="6"/>
      <c r="C3765" s="139"/>
      <c r="D3765" s="139"/>
    </row>
    <row r="3766" spans="1:4">
      <c r="A3766" s="6"/>
      <c r="B3766" s="6"/>
      <c r="C3766" s="139"/>
      <c r="D3766" s="139"/>
    </row>
    <row r="3767" spans="1:4">
      <c r="A3767" s="6"/>
      <c r="B3767" s="6"/>
      <c r="C3767" s="139"/>
      <c r="D3767" s="139"/>
    </row>
    <row r="3768" spans="1:4">
      <c r="A3768" s="6"/>
      <c r="B3768" s="6"/>
      <c r="C3768" s="139"/>
      <c r="D3768" s="139"/>
    </row>
    <row r="3769" spans="1:4">
      <c r="A3769" s="6"/>
      <c r="B3769" s="6"/>
      <c r="C3769" s="139"/>
      <c r="D3769" s="139"/>
    </row>
    <row r="3770" spans="1:4">
      <c r="A3770" s="6"/>
      <c r="B3770" s="6"/>
      <c r="C3770" s="139"/>
      <c r="D3770" s="139"/>
    </row>
    <row r="3771" spans="1:4">
      <c r="A3771" s="6"/>
      <c r="B3771" s="6"/>
      <c r="C3771" s="139"/>
      <c r="D3771" s="139"/>
    </row>
    <row r="3772" spans="1:4">
      <c r="A3772" s="6"/>
      <c r="B3772" s="6"/>
      <c r="C3772" s="139"/>
      <c r="D3772" s="139"/>
    </row>
    <row r="3773" spans="1:4">
      <c r="A3773" s="6"/>
      <c r="B3773" s="6"/>
      <c r="C3773" s="139"/>
      <c r="D3773" s="139"/>
    </row>
    <row r="3774" spans="1:4">
      <c r="A3774" s="6"/>
      <c r="B3774" s="6"/>
      <c r="C3774" s="139"/>
      <c r="D3774" s="139"/>
    </row>
    <row r="3775" spans="1:4">
      <c r="A3775" s="6"/>
      <c r="B3775" s="6"/>
      <c r="C3775" s="139"/>
      <c r="D3775" s="139"/>
    </row>
    <row r="3776" spans="1:4">
      <c r="A3776" s="6"/>
      <c r="B3776" s="6"/>
      <c r="C3776" s="139"/>
      <c r="D3776" s="139"/>
    </row>
    <row r="3777" spans="1:4">
      <c r="A3777" s="6"/>
      <c r="B3777" s="6"/>
      <c r="C3777" s="139"/>
      <c r="D3777" s="139"/>
    </row>
    <row r="3778" spans="1:4">
      <c r="A3778" s="6"/>
      <c r="B3778" s="6"/>
      <c r="C3778" s="139"/>
      <c r="D3778" s="139"/>
    </row>
    <row r="3779" spans="1:4">
      <c r="A3779" s="6"/>
      <c r="B3779" s="6"/>
      <c r="C3779" s="139"/>
      <c r="D3779" s="139"/>
    </row>
    <row r="3780" spans="1:4">
      <c r="A3780" s="6"/>
      <c r="B3780" s="6"/>
      <c r="C3780" s="139"/>
      <c r="D3780" s="139"/>
    </row>
    <row r="3781" spans="1:4">
      <c r="A3781" s="6"/>
      <c r="B3781" s="6"/>
      <c r="C3781" s="139"/>
      <c r="D3781" s="139"/>
    </row>
    <row r="3782" spans="1:4">
      <c r="A3782" s="6"/>
      <c r="B3782" s="6"/>
      <c r="C3782" s="139"/>
      <c r="D3782" s="139"/>
    </row>
    <row r="3783" spans="1:4">
      <c r="A3783" s="6"/>
      <c r="B3783" s="6"/>
      <c r="C3783" s="139"/>
      <c r="D3783" s="139"/>
    </row>
    <row r="3784" spans="1:4">
      <c r="A3784" s="6"/>
      <c r="B3784" s="6"/>
      <c r="C3784" s="139"/>
      <c r="D3784" s="139"/>
    </row>
    <row r="3785" spans="1:4">
      <c r="A3785" s="6"/>
      <c r="B3785" s="6"/>
      <c r="C3785" s="139"/>
      <c r="D3785" s="139"/>
    </row>
    <row r="3786" spans="1:4">
      <c r="A3786" s="6"/>
      <c r="B3786" s="6"/>
      <c r="C3786" s="139"/>
      <c r="D3786" s="139"/>
    </row>
    <row r="3787" spans="1:4">
      <c r="A3787" s="6"/>
      <c r="B3787" s="6"/>
      <c r="C3787" s="139"/>
      <c r="D3787" s="139"/>
    </row>
    <row r="3788" spans="1:4">
      <c r="A3788" s="6"/>
      <c r="B3788" s="6"/>
      <c r="C3788" s="139"/>
      <c r="D3788" s="139"/>
    </row>
    <row r="3789" spans="1:4">
      <c r="A3789" s="6"/>
      <c r="B3789" s="6"/>
      <c r="C3789" s="139"/>
      <c r="D3789" s="139"/>
    </row>
    <row r="3790" spans="1:4">
      <c r="A3790" s="6"/>
      <c r="B3790" s="6"/>
      <c r="C3790" s="139"/>
      <c r="D3790" s="139"/>
    </row>
    <row r="3791" spans="1:4">
      <c r="A3791" s="6"/>
      <c r="B3791" s="6"/>
      <c r="C3791" s="139"/>
      <c r="D3791" s="139"/>
    </row>
    <row r="3792" spans="1:4">
      <c r="A3792" s="6"/>
      <c r="B3792" s="6"/>
      <c r="C3792" s="139"/>
      <c r="D3792" s="139"/>
    </row>
    <row r="3793" spans="1:4">
      <c r="A3793" s="6"/>
      <c r="B3793" s="6"/>
      <c r="C3793" s="139"/>
      <c r="D3793" s="139"/>
    </row>
    <row r="3794" spans="1:4">
      <c r="A3794" s="6"/>
      <c r="B3794" s="6"/>
      <c r="C3794" s="139"/>
      <c r="D3794" s="139"/>
    </row>
    <row r="3795" spans="1:4">
      <c r="A3795" s="6"/>
      <c r="B3795" s="6"/>
      <c r="C3795" s="139"/>
      <c r="D3795" s="139"/>
    </row>
    <row r="3796" spans="1:4">
      <c r="A3796" s="6"/>
      <c r="B3796" s="6"/>
      <c r="C3796" s="139"/>
      <c r="D3796" s="139"/>
    </row>
    <row r="3797" spans="1:4">
      <c r="A3797" s="6"/>
      <c r="B3797" s="6"/>
      <c r="C3797" s="139"/>
      <c r="D3797" s="139"/>
    </row>
    <row r="3798" spans="1:4">
      <c r="A3798" s="6"/>
      <c r="B3798" s="6"/>
      <c r="C3798" s="139"/>
      <c r="D3798" s="139"/>
    </row>
    <row r="3799" spans="1:4">
      <c r="A3799" s="6"/>
      <c r="B3799" s="6"/>
      <c r="C3799" s="139"/>
      <c r="D3799" s="139"/>
    </row>
    <row r="3800" spans="1:4">
      <c r="A3800" s="6"/>
      <c r="B3800" s="6"/>
      <c r="C3800" s="139"/>
      <c r="D3800" s="139"/>
    </row>
    <row r="3801" spans="1:4">
      <c r="A3801" s="6"/>
      <c r="B3801" s="6"/>
      <c r="C3801" s="139"/>
      <c r="D3801" s="139"/>
    </row>
    <row r="3802" spans="1:4">
      <c r="A3802" s="6"/>
      <c r="B3802" s="6"/>
      <c r="C3802" s="139"/>
      <c r="D3802" s="139"/>
    </row>
    <row r="3803" spans="1:4">
      <c r="A3803" s="6"/>
      <c r="B3803" s="6"/>
      <c r="C3803" s="139"/>
      <c r="D3803" s="139"/>
    </row>
    <row r="3804" spans="1:4">
      <c r="A3804" s="6"/>
      <c r="B3804" s="6"/>
      <c r="C3804" s="139"/>
      <c r="D3804" s="139"/>
    </row>
    <row r="3805" spans="1:4">
      <c r="A3805" s="6"/>
      <c r="B3805" s="6"/>
      <c r="C3805" s="139"/>
      <c r="D3805" s="139"/>
    </row>
    <row r="3806" spans="1:4">
      <c r="A3806" s="6"/>
      <c r="B3806" s="6"/>
      <c r="C3806" s="139"/>
      <c r="D3806" s="139"/>
    </row>
    <row r="3807" spans="1:4">
      <c r="A3807" s="6"/>
      <c r="B3807" s="6"/>
      <c r="C3807" s="139"/>
      <c r="D3807" s="139"/>
    </row>
    <row r="3808" spans="1:4">
      <c r="A3808" s="6"/>
      <c r="B3808" s="6"/>
      <c r="C3808" s="139"/>
      <c r="D3808" s="139"/>
    </row>
    <row r="3809" spans="1:4">
      <c r="A3809" s="6"/>
      <c r="B3809" s="6"/>
      <c r="C3809" s="139"/>
      <c r="D3809" s="139"/>
    </row>
    <row r="3810" spans="1:4">
      <c r="A3810" s="6"/>
      <c r="B3810" s="6"/>
      <c r="C3810" s="139"/>
      <c r="D3810" s="139"/>
    </row>
    <row r="3811" spans="1:4">
      <c r="A3811" s="6"/>
      <c r="B3811" s="6"/>
      <c r="C3811" s="139"/>
      <c r="D3811" s="139"/>
    </row>
    <row r="3812" spans="1:4">
      <c r="A3812" s="6"/>
      <c r="B3812" s="6"/>
      <c r="C3812" s="139"/>
      <c r="D3812" s="139"/>
    </row>
    <row r="3813" spans="1:4">
      <c r="A3813" s="6"/>
      <c r="B3813" s="6"/>
      <c r="C3813" s="139"/>
      <c r="D3813" s="139"/>
    </row>
    <row r="3814" spans="1:4">
      <c r="A3814" s="6"/>
      <c r="B3814" s="6"/>
      <c r="C3814" s="139"/>
      <c r="D3814" s="139"/>
    </row>
    <row r="3815" spans="1:4">
      <c r="A3815" s="6"/>
      <c r="B3815" s="6"/>
      <c r="C3815" s="139"/>
      <c r="D3815" s="139"/>
    </row>
    <row r="3816" spans="1:4">
      <c r="A3816" s="6"/>
      <c r="B3816" s="6"/>
      <c r="C3816" s="139"/>
      <c r="D3816" s="139"/>
    </row>
    <row r="3817" spans="1:4">
      <c r="A3817" s="6"/>
      <c r="B3817" s="6"/>
      <c r="C3817" s="139"/>
      <c r="D3817" s="139"/>
    </row>
    <row r="3818" spans="1:4">
      <c r="A3818" s="6"/>
      <c r="B3818" s="6"/>
      <c r="C3818" s="139"/>
      <c r="D3818" s="139"/>
    </row>
    <row r="3819" spans="1:4">
      <c r="A3819" s="6"/>
      <c r="B3819" s="6"/>
      <c r="C3819" s="139"/>
      <c r="D3819" s="139"/>
    </row>
    <row r="3820" spans="1:4">
      <c r="A3820" s="6"/>
      <c r="B3820" s="6"/>
      <c r="C3820" s="139"/>
      <c r="D3820" s="139"/>
    </row>
    <row r="3821" spans="1:4">
      <c r="A3821" s="6"/>
      <c r="B3821" s="6"/>
      <c r="C3821" s="139"/>
      <c r="D3821" s="139"/>
    </row>
    <row r="3822" spans="1:4">
      <c r="A3822" s="6"/>
      <c r="B3822" s="6"/>
      <c r="C3822" s="139"/>
      <c r="D3822" s="139"/>
    </row>
    <row r="3823" spans="1:4">
      <c r="A3823" s="6"/>
      <c r="B3823" s="6"/>
      <c r="C3823" s="139"/>
      <c r="D3823" s="139"/>
    </row>
    <row r="3824" spans="1:4">
      <c r="A3824" s="6"/>
      <c r="B3824" s="6"/>
      <c r="C3824" s="139"/>
      <c r="D3824" s="139"/>
    </row>
    <row r="3825" spans="1:4">
      <c r="A3825" s="6"/>
      <c r="B3825" s="6"/>
      <c r="C3825" s="139"/>
      <c r="D3825" s="139"/>
    </row>
    <row r="3826" spans="1:4">
      <c r="A3826" s="6"/>
      <c r="B3826" s="6"/>
      <c r="C3826" s="139"/>
      <c r="D3826" s="139"/>
    </row>
    <row r="3827" spans="1:4">
      <c r="A3827" s="6"/>
      <c r="B3827" s="6"/>
      <c r="C3827" s="139"/>
      <c r="D3827" s="139"/>
    </row>
    <row r="3828" spans="1:4">
      <c r="A3828" s="6"/>
      <c r="B3828" s="6"/>
      <c r="C3828" s="139"/>
      <c r="D3828" s="139"/>
    </row>
    <row r="3829" spans="1:4">
      <c r="A3829" s="6"/>
      <c r="B3829" s="6"/>
      <c r="C3829" s="139"/>
      <c r="D3829" s="139"/>
    </row>
    <row r="3830" spans="1:4">
      <c r="A3830" s="6"/>
      <c r="B3830" s="6"/>
      <c r="C3830" s="139"/>
      <c r="D3830" s="139"/>
    </row>
    <row r="3831" spans="1:4">
      <c r="A3831" s="6"/>
      <c r="B3831" s="6"/>
      <c r="C3831" s="139"/>
      <c r="D3831" s="139"/>
    </row>
    <row r="3832" spans="1:4">
      <c r="A3832" s="6"/>
      <c r="B3832" s="6"/>
      <c r="C3832" s="139"/>
      <c r="D3832" s="139"/>
    </row>
    <row r="3833" spans="1:4">
      <c r="A3833" s="6"/>
      <c r="B3833" s="6"/>
      <c r="C3833" s="139"/>
      <c r="D3833" s="139"/>
    </row>
    <row r="3834" spans="1:4">
      <c r="A3834" s="6"/>
      <c r="B3834" s="6"/>
      <c r="C3834" s="139"/>
      <c r="D3834" s="139"/>
    </row>
    <row r="3835" spans="1:4">
      <c r="A3835" s="6"/>
      <c r="B3835" s="6"/>
      <c r="C3835" s="139"/>
      <c r="D3835" s="139"/>
    </row>
    <row r="3836" spans="1:4">
      <c r="A3836" s="6"/>
      <c r="B3836" s="6"/>
      <c r="C3836" s="139"/>
      <c r="D3836" s="139"/>
    </row>
    <row r="3837" spans="1:4">
      <c r="A3837" s="6"/>
      <c r="B3837" s="6"/>
      <c r="C3837" s="139"/>
      <c r="D3837" s="139"/>
    </row>
    <row r="3838" spans="1:4">
      <c r="A3838" s="6"/>
      <c r="B3838" s="6"/>
      <c r="C3838" s="139"/>
      <c r="D3838" s="139"/>
    </row>
    <row r="3839" spans="1:4">
      <c r="A3839" s="6"/>
      <c r="B3839" s="6"/>
      <c r="C3839" s="139"/>
      <c r="D3839" s="139"/>
    </row>
    <row r="3840" spans="1:4">
      <c r="A3840" s="6"/>
      <c r="B3840" s="6"/>
      <c r="C3840" s="139"/>
      <c r="D3840" s="139"/>
    </row>
    <row r="3841" spans="1:4">
      <c r="A3841" s="6"/>
      <c r="B3841" s="6"/>
      <c r="C3841" s="139"/>
      <c r="D3841" s="139"/>
    </row>
    <row r="3842" spans="1:4">
      <c r="A3842" s="6"/>
      <c r="B3842" s="6"/>
      <c r="C3842" s="139"/>
      <c r="D3842" s="139"/>
    </row>
    <row r="3843" spans="1:4">
      <c r="A3843" s="6"/>
      <c r="B3843" s="6"/>
      <c r="C3843" s="139"/>
      <c r="D3843" s="139"/>
    </row>
    <row r="3844" spans="1:4">
      <c r="A3844" s="6"/>
      <c r="B3844" s="6"/>
      <c r="C3844" s="139"/>
      <c r="D3844" s="139"/>
    </row>
    <row r="3845" spans="1:4">
      <c r="A3845" s="6"/>
      <c r="B3845" s="6"/>
      <c r="C3845" s="139"/>
      <c r="D3845" s="139"/>
    </row>
    <row r="3846" spans="1:4">
      <c r="A3846" s="6"/>
      <c r="B3846" s="6"/>
      <c r="C3846" s="139"/>
      <c r="D3846" s="139"/>
    </row>
    <row r="3847" spans="1:4">
      <c r="A3847" s="6"/>
      <c r="B3847" s="6"/>
      <c r="C3847" s="139"/>
      <c r="D3847" s="139"/>
    </row>
    <row r="3848" spans="1:4">
      <c r="A3848" s="6"/>
      <c r="B3848" s="6"/>
      <c r="C3848" s="139"/>
      <c r="D3848" s="139"/>
    </row>
    <row r="3849" spans="1:4">
      <c r="A3849" s="6"/>
      <c r="B3849" s="6"/>
      <c r="C3849" s="139"/>
      <c r="D3849" s="139"/>
    </row>
    <row r="3850" spans="1:4">
      <c r="A3850" s="6"/>
      <c r="B3850" s="6"/>
      <c r="C3850" s="139"/>
      <c r="D3850" s="139"/>
    </row>
    <row r="3851" spans="1:4">
      <c r="A3851" s="6"/>
      <c r="B3851" s="6"/>
      <c r="C3851" s="139"/>
      <c r="D3851" s="139"/>
    </row>
    <row r="3852" spans="1:4">
      <c r="A3852" s="6"/>
      <c r="B3852" s="6"/>
      <c r="C3852" s="139"/>
      <c r="D3852" s="139"/>
    </row>
    <row r="3853" spans="1:4">
      <c r="A3853" s="6"/>
      <c r="B3853" s="6"/>
      <c r="C3853" s="139"/>
      <c r="D3853" s="139"/>
    </row>
    <row r="3854" spans="1:4">
      <c r="A3854" s="6"/>
      <c r="B3854" s="6"/>
      <c r="C3854" s="139"/>
      <c r="D3854" s="139"/>
    </row>
    <row r="3855" spans="1:4">
      <c r="A3855" s="6"/>
      <c r="B3855" s="6"/>
      <c r="C3855" s="139"/>
      <c r="D3855" s="139"/>
    </row>
    <row r="3856" spans="1:4">
      <c r="A3856" s="6"/>
      <c r="B3856" s="6"/>
      <c r="C3856" s="139"/>
      <c r="D3856" s="139"/>
    </row>
    <row r="3857" spans="1:4">
      <c r="A3857" s="6"/>
      <c r="B3857" s="6"/>
      <c r="C3857" s="139"/>
      <c r="D3857" s="139"/>
    </row>
    <row r="3858" spans="1:4">
      <c r="A3858" s="6"/>
      <c r="B3858" s="6"/>
      <c r="C3858" s="139"/>
      <c r="D3858" s="139"/>
    </row>
    <row r="3859" spans="1:4">
      <c r="A3859" s="6"/>
      <c r="B3859" s="6"/>
      <c r="C3859" s="139"/>
      <c r="D3859" s="139"/>
    </row>
    <row r="3860" spans="1:4">
      <c r="A3860" s="6"/>
      <c r="B3860" s="6"/>
      <c r="C3860" s="139"/>
      <c r="D3860" s="139"/>
    </row>
    <row r="3861" spans="1:4">
      <c r="A3861" s="6"/>
      <c r="B3861" s="6"/>
      <c r="C3861" s="139"/>
      <c r="D3861" s="139"/>
    </row>
    <row r="3862" spans="1:4">
      <c r="A3862" s="6"/>
      <c r="B3862" s="6"/>
      <c r="C3862" s="139"/>
      <c r="D3862" s="139"/>
    </row>
    <row r="3863" spans="1:4">
      <c r="A3863" s="6"/>
      <c r="B3863" s="6"/>
      <c r="C3863" s="139"/>
      <c r="D3863" s="139"/>
    </row>
    <row r="3864" spans="1:4">
      <c r="A3864" s="6"/>
      <c r="B3864" s="6"/>
      <c r="C3864" s="139"/>
      <c r="D3864" s="139"/>
    </row>
    <row r="3865" spans="1:4">
      <c r="A3865" s="6"/>
      <c r="B3865" s="6"/>
      <c r="C3865" s="139"/>
      <c r="D3865" s="139"/>
    </row>
    <row r="3866" spans="1:4">
      <c r="A3866" s="6"/>
      <c r="B3866" s="6"/>
      <c r="C3866" s="139"/>
      <c r="D3866" s="139"/>
    </row>
    <row r="3867" spans="1:4">
      <c r="A3867" s="6"/>
      <c r="B3867" s="6"/>
      <c r="C3867" s="139"/>
      <c r="D3867" s="139"/>
    </row>
    <row r="3868" spans="1:4">
      <c r="A3868" s="6"/>
      <c r="B3868" s="6"/>
      <c r="C3868" s="139"/>
      <c r="D3868" s="139"/>
    </row>
    <row r="3869" spans="1:4">
      <c r="A3869" s="6"/>
      <c r="B3869" s="6"/>
      <c r="C3869" s="139"/>
      <c r="D3869" s="139"/>
    </row>
    <row r="3870" spans="1:4">
      <c r="A3870" s="6"/>
      <c r="B3870" s="6"/>
      <c r="C3870" s="139"/>
      <c r="D3870" s="139"/>
    </row>
    <row r="3871" spans="1:4">
      <c r="A3871" s="6"/>
      <c r="B3871" s="6"/>
      <c r="C3871" s="139"/>
      <c r="D3871" s="139"/>
    </row>
    <row r="3872" spans="1:4">
      <c r="A3872" s="6"/>
      <c r="B3872" s="6"/>
      <c r="C3872" s="139"/>
      <c r="D3872" s="139"/>
    </row>
    <row r="3873" spans="1:4">
      <c r="A3873" s="6"/>
      <c r="B3873" s="6"/>
      <c r="C3873" s="139"/>
      <c r="D3873" s="139"/>
    </row>
    <row r="3874" spans="1:4">
      <c r="A3874" s="6"/>
      <c r="B3874" s="6"/>
      <c r="C3874" s="139"/>
      <c r="D3874" s="139"/>
    </row>
    <row r="3875" spans="1:4">
      <c r="A3875" s="6"/>
      <c r="B3875" s="6"/>
      <c r="C3875" s="139"/>
      <c r="D3875" s="139"/>
    </row>
    <row r="3876" spans="1:4">
      <c r="A3876" s="6"/>
      <c r="B3876" s="6"/>
      <c r="C3876" s="139"/>
      <c r="D3876" s="139"/>
    </row>
    <row r="3877" spans="1:4">
      <c r="A3877" s="6"/>
      <c r="B3877" s="6"/>
      <c r="C3877" s="139"/>
      <c r="D3877" s="139"/>
    </row>
    <row r="3878" spans="1:4">
      <c r="A3878" s="6"/>
      <c r="B3878" s="6"/>
      <c r="C3878" s="139"/>
      <c r="D3878" s="139"/>
    </row>
    <row r="3879" spans="1:4">
      <c r="A3879" s="6"/>
      <c r="B3879" s="6"/>
      <c r="C3879" s="139"/>
      <c r="D3879" s="139"/>
    </row>
    <row r="3880" spans="1:4">
      <c r="A3880" s="6"/>
      <c r="B3880" s="6"/>
      <c r="C3880" s="139"/>
      <c r="D3880" s="139"/>
    </row>
    <row r="3881" spans="1:4">
      <c r="A3881" s="6"/>
      <c r="B3881" s="6"/>
      <c r="C3881" s="139"/>
      <c r="D3881" s="139"/>
    </row>
    <row r="3882" spans="1:4">
      <c r="A3882" s="6"/>
      <c r="B3882" s="6"/>
      <c r="C3882" s="139"/>
      <c r="D3882" s="139"/>
    </row>
    <row r="3883" spans="1:4">
      <c r="A3883" s="6"/>
      <c r="B3883" s="6"/>
      <c r="C3883" s="139"/>
      <c r="D3883" s="139"/>
    </row>
    <row r="3884" spans="1:4">
      <c r="A3884" s="6"/>
      <c r="B3884" s="6"/>
      <c r="C3884" s="139"/>
      <c r="D3884" s="139"/>
    </row>
    <row r="3885" spans="1:4">
      <c r="A3885" s="6"/>
      <c r="B3885" s="6"/>
      <c r="C3885" s="139"/>
      <c r="D3885" s="139"/>
    </row>
    <row r="3886" spans="1:4">
      <c r="A3886" s="6"/>
      <c r="B3886" s="6"/>
      <c r="C3886" s="139"/>
      <c r="D3886" s="139"/>
    </row>
    <row r="3887" spans="1:4">
      <c r="A3887" s="6"/>
      <c r="B3887" s="6"/>
      <c r="C3887" s="139"/>
      <c r="D3887" s="139"/>
    </row>
    <row r="3888" spans="1:4">
      <c r="A3888" s="6"/>
      <c r="B3888" s="6"/>
      <c r="C3888" s="139"/>
      <c r="D3888" s="139"/>
    </row>
    <row r="3889" spans="1:4">
      <c r="A3889" s="6"/>
      <c r="B3889" s="6"/>
      <c r="C3889" s="139"/>
      <c r="D3889" s="139"/>
    </row>
    <row r="3890" spans="1:4">
      <c r="A3890" s="6"/>
      <c r="B3890" s="6"/>
      <c r="C3890" s="139"/>
      <c r="D3890" s="139"/>
    </row>
    <row r="3891" spans="1:4">
      <c r="A3891" s="6"/>
      <c r="B3891" s="6"/>
      <c r="C3891" s="139"/>
      <c r="D3891" s="139"/>
    </row>
    <row r="3892" spans="1:4">
      <c r="A3892" s="6"/>
      <c r="B3892" s="6"/>
      <c r="C3892" s="139"/>
      <c r="D3892" s="139"/>
    </row>
    <row r="3893" spans="1:4">
      <c r="A3893" s="6"/>
      <c r="B3893" s="6"/>
      <c r="C3893" s="139"/>
      <c r="D3893" s="139"/>
    </row>
    <row r="3894" spans="1:4">
      <c r="A3894" s="6"/>
      <c r="B3894" s="6"/>
      <c r="C3894" s="139"/>
      <c r="D3894" s="139"/>
    </row>
    <row r="3895" spans="1:4">
      <c r="A3895" s="6"/>
      <c r="B3895" s="6"/>
      <c r="C3895" s="139"/>
      <c r="D3895" s="139"/>
    </row>
    <row r="3896" spans="1:4">
      <c r="A3896" s="6"/>
      <c r="B3896" s="6"/>
      <c r="C3896" s="139"/>
      <c r="D3896" s="139"/>
    </row>
    <row r="3897" spans="1:4">
      <c r="A3897" s="6"/>
      <c r="B3897" s="6"/>
      <c r="C3897" s="139"/>
      <c r="D3897" s="139"/>
    </row>
    <row r="3898" spans="1:4">
      <c r="A3898" s="6"/>
      <c r="B3898" s="6"/>
      <c r="C3898" s="139"/>
      <c r="D3898" s="139"/>
    </row>
    <row r="3899" spans="1:4">
      <c r="A3899" s="6"/>
      <c r="B3899" s="6"/>
      <c r="C3899" s="139"/>
      <c r="D3899" s="139"/>
    </row>
    <row r="3900" spans="1:4">
      <c r="A3900" s="6"/>
      <c r="B3900" s="6"/>
      <c r="C3900" s="139"/>
      <c r="D3900" s="139"/>
    </row>
    <row r="3901" spans="1:4">
      <c r="A3901" s="6"/>
      <c r="B3901" s="6"/>
      <c r="C3901" s="139"/>
      <c r="D3901" s="139"/>
    </row>
    <row r="3902" spans="1:4">
      <c r="A3902" s="6"/>
      <c r="B3902" s="6"/>
      <c r="C3902" s="139"/>
      <c r="D3902" s="139"/>
    </row>
    <row r="3903" spans="1:4">
      <c r="A3903" s="6"/>
      <c r="B3903" s="6"/>
      <c r="C3903" s="139"/>
      <c r="D3903" s="139"/>
    </row>
    <row r="3904" spans="1:4">
      <c r="A3904" s="6"/>
      <c r="B3904" s="6"/>
      <c r="C3904" s="139"/>
      <c r="D3904" s="139"/>
    </row>
    <row r="3905" spans="1:4">
      <c r="A3905" s="6"/>
      <c r="B3905" s="6"/>
      <c r="C3905" s="139"/>
      <c r="D3905" s="139"/>
    </row>
    <row r="3906" spans="1:4">
      <c r="A3906" s="6"/>
      <c r="B3906" s="6"/>
      <c r="C3906" s="139"/>
      <c r="D3906" s="139"/>
    </row>
    <row r="3907" spans="1:4">
      <c r="A3907" s="6"/>
      <c r="B3907" s="6"/>
      <c r="C3907" s="139"/>
      <c r="D3907" s="139"/>
    </row>
    <row r="3908" spans="1:4">
      <c r="A3908" s="6"/>
      <c r="B3908" s="6"/>
      <c r="C3908" s="139"/>
      <c r="D3908" s="139"/>
    </row>
    <row r="3909" spans="1:4">
      <c r="A3909" s="6"/>
      <c r="B3909" s="6"/>
      <c r="C3909" s="139"/>
      <c r="D3909" s="139"/>
    </row>
    <row r="3910" spans="1:4">
      <c r="A3910" s="6"/>
      <c r="B3910" s="6"/>
      <c r="C3910" s="139"/>
      <c r="D3910" s="139"/>
    </row>
    <row r="3911" spans="1:4">
      <c r="A3911" s="6"/>
      <c r="B3911" s="6"/>
      <c r="C3911" s="139"/>
      <c r="D3911" s="139"/>
    </row>
    <row r="3912" spans="1:4">
      <c r="A3912" s="6"/>
      <c r="B3912" s="6"/>
      <c r="C3912" s="139"/>
      <c r="D3912" s="139"/>
    </row>
    <row r="3913" spans="1:4">
      <c r="A3913" s="6"/>
      <c r="B3913" s="6"/>
      <c r="C3913" s="139"/>
      <c r="D3913" s="139"/>
    </row>
    <row r="3914" spans="1:4">
      <c r="A3914" s="6"/>
      <c r="B3914" s="6"/>
      <c r="C3914" s="139"/>
      <c r="D3914" s="139"/>
    </row>
    <row r="3915" spans="1:4">
      <c r="A3915" s="6"/>
      <c r="B3915" s="6"/>
      <c r="C3915" s="139"/>
      <c r="D3915" s="139"/>
    </row>
    <row r="3916" spans="1:4">
      <c r="A3916" s="6"/>
      <c r="B3916" s="6"/>
      <c r="C3916" s="139"/>
      <c r="D3916" s="139"/>
    </row>
    <row r="3917" spans="1:4">
      <c r="A3917" s="6"/>
      <c r="B3917" s="6"/>
      <c r="C3917" s="139"/>
      <c r="D3917" s="139"/>
    </row>
    <row r="3918" spans="1:4">
      <c r="A3918" s="6"/>
      <c r="B3918" s="6"/>
      <c r="C3918" s="139"/>
      <c r="D3918" s="139"/>
    </row>
    <row r="3919" spans="1:4">
      <c r="A3919" s="6"/>
      <c r="B3919" s="6"/>
      <c r="C3919" s="139"/>
      <c r="D3919" s="139"/>
    </row>
    <row r="3920" spans="1:4">
      <c r="A3920" s="6"/>
      <c r="B3920" s="6"/>
      <c r="C3920" s="139"/>
      <c r="D3920" s="139"/>
    </row>
    <row r="3921" spans="1:4">
      <c r="A3921" s="6"/>
      <c r="B3921" s="6"/>
      <c r="C3921" s="139"/>
      <c r="D3921" s="139"/>
    </row>
    <row r="3922" spans="1:4">
      <c r="A3922" s="6"/>
      <c r="B3922" s="6"/>
      <c r="C3922" s="139"/>
      <c r="D3922" s="139"/>
    </row>
    <row r="3923" spans="1:4">
      <c r="A3923" s="6"/>
      <c r="B3923" s="6"/>
      <c r="C3923" s="139"/>
      <c r="D3923" s="139"/>
    </row>
    <row r="3924" spans="1:4">
      <c r="A3924" s="6"/>
      <c r="B3924" s="6"/>
      <c r="C3924" s="139"/>
      <c r="D3924" s="139"/>
    </row>
    <row r="3925" spans="1:4">
      <c r="A3925" s="6"/>
      <c r="B3925" s="6"/>
      <c r="C3925" s="139"/>
      <c r="D3925" s="139"/>
    </row>
    <row r="3926" spans="1:4">
      <c r="A3926" s="6"/>
      <c r="B3926" s="6"/>
      <c r="C3926" s="139"/>
      <c r="D3926" s="139"/>
    </row>
    <row r="3927" spans="1:4">
      <c r="A3927" s="6"/>
      <c r="B3927" s="6"/>
      <c r="C3927" s="139"/>
      <c r="D3927" s="139"/>
    </row>
    <row r="3928" spans="1:4">
      <c r="A3928" s="6"/>
      <c r="B3928" s="6"/>
      <c r="C3928" s="139"/>
      <c r="D3928" s="139"/>
    </row>
    <row r="3929" spans="1:4">
      <c r="A3929" s="6"/>
      <c r="B3929" s="6"/>
      <c r="C3929" s="139"/>
      <c r="D3929" s="139"/>
    </row>
    <row r="3930" spans="1:4">
      <c r="A3930" s="6"/>
      <c r="B3930" s="6"/>
      <c r="C3930" s="139"/>
      <c r="D3930" s="139"/>
    </row>
    <row r="3931" spans="1:4">
      <c r="A3931" s="6"/>
      <c r="B3931" s="6"/>
      <c r="C3931" s="139"/>
      <c r="D3931" s="139"/>
    </row>
    <row r="3932" spans="1:4">
      <c r="A3932" s="6"/>
      <c r="B3932" s="6"/>
      <c r="C3932" s="139"/>
      <c r="D3932" s="139"/>
    </row>
    <row r="3933" spans="1:4">
      <c r="A3933" s="6"/>
      <c r="B3933" s="6"/>
      <c r="C3933" s="139"/>
      <c r="D3933" s="139"/>
    </row>
    <row r="3934" spans="1:4">
      <c r="A3934" s="6"/>
      <c r="B3934" s="6"/>
      <c r="C3934" s="139"/>
      <c r="D3934" s="139"/>
    </row>
    <row r="3935" spans="1:4">
      <c r="A3935" s="6"/>
      <c r="B3935" s="6"/>
      <c r="C3935" s="139"/>
      <c r="D3935" s="139"/>
    </row>
    <row r="3936" spans="1:4">
      <c r="A3936" s="6"/>
      <c r="B3936" s="6"/>
      <c r="C3936" s="139"/>
      <c r="D3936" s="139"/>
    </row>
    <row r="3937" spans="1:4">
      <c r="A3937" s="6"/>
      <c r="B3937" s="6"/>
      <c r="C3937" s="139"/>
      <c r="D3937" s="139"/>
    </row>
    <row r="3938" spans="1:4">
      <c r="A3938" s="6"/>
      <c r="B3938" s="6"/>
      <c r="C3938" s="139"/>
      <c r="D3938" s="139"/>
    </row>
    <row r="3939" spans="1:4">
      <c r="A3939" s="6"/>
      <c r="B3939" s="6"/>
      <c r="C3939" s="139"/>
      <c r="D3939" s="139"/>
    </row>
    <row r="3940" spans="1:4">
      <c r="A3940" s="6"/>
      <c r="B3940" s="6"/>
      <c r="C3940" s="139"/>
      <c r="D3940" s="139"/>
    </row>
    <row r="3941" spans="1:4">
      <c r="A3941" s="6"/>
      <c r="B3941" s="6"/>
      <c r="C3941" s="139"/>
      <c r="D3941" s="139"/>
    </row>
    <row r="3942" spans="1:4">
      <c r="A3942" s="6"/>
      <c r="B3942" s="6"/>
      <c r="C3942" s="139"/>
      <c r="D3942" s="139"/>
    </row>
    <row r="3943" spans="1:4">
      <c r="A3943" s="6"/>
      <c r="B3943" s="6"/>
      <c r="C3943" s="139"/>
      <c r="D3943" s="139"/>
    </row>
    <row r="3944" spans="1:4">
      <c r="A3944" s="6"/>
      <c r="B3944" s="6"/>
      <c r="C3944" s="139"/>
      <c r="D3944" s="139"/>
    </row>
    <row r="3945" spans="1:4">
      <c r="A3945" s="6"/>
      <c r="B3945" s="6"/>
      <c r="C3945" s="139"/>
      <c r="D3945" s="139"/>
    </row>
    <row r="3946" spans="1:4">
      <c r="A3946" s="6"/>
      <c r="B3946" s="6"/>
      <c r="C3946" s="139"/>
      <c r="D3946" s="139"/>
    </row>
    <row r="3947" spans="1:4">
      <c r="A3947" s="6"/>
      <c r="B3947" s="6"/>
      <c r="C3947" s="139"/>
      <c r="D3947" s="139"/>
    </row>
    <row r="3948" spans="1:4">
      <c r="A3948" s="6"/>
      <c r="B3948" s="6"/>
      <c r="C3948" s="139"/>
      <c r="D3948" s="139"/>
    </row>
    <row r="3949" spans="1:4">
      <c r="A3949" s="6"/>
      <c r="B3949" s="6"/>
      <c r="C3949" s="139"/>
      <c r="D3949" s="139"/>
    </row>
    <row r="3950" spans="1:4">
      <c r="A3950" s="6"/>
      <c r="B3950" s="6"/>
      <c r="C3950" s="139"/>
      <c r="D3950" s="139"/>
    </row>
    <row r="3951" spans="1:4">
      <c r="A3951" s="6"/>
      <c r="B3951" s="6"/>
      <c r="C3951" s="139"/>
      <c r="D3951" s="139"/>
    </row>
    <row r="3952" spans="1:4">
      <c r="A3952" s="6"/>
      <c r="B3952" s="6"/>
      <c r="C3952" s="139"/>
      <c r="D3952" s="139"/>
    </row>
    <row r="3953" spans="1:4">
      <c r="A3953" s="6"/>
      <c r="B3953" s="6"/>
      <c r="C3953" s="139"/>
      <c r="D3953" s="139"/>
    </row>
    <row r="3954" spans="1:4">
      <c r="A3954" s="6"/>
      <c r="B3954" s="6"/>
      <c r="C3954" s="139"/>
      <c r="D3954" s="139"/>
    </row>
    <row r="3955" spans="1:4">
      <c r="A3955" s="6"/>
      <c r="B3955" s="6"/>
      <c r="C3955" s="139"/>
      <c r="D3955" s="139"/>
    </row>
    <row r="3956" spans="1:4">
      <c r="A3956" s="6"/>
      <c r="B3956" s="6"/>
      <c r="C3956" s="139"/>
      <c r="D3956" s="139"/>
    </row>
    <row r="3957" spans="1:4">
      <c r="A3957" s="6"/>
      <c r="B3957" s="6"/>
      <c r="C3957" s="139"/>
      <c r="D3957" s="139"/>
    </row>
    <row r="3958" spans="1:4">
      <c r="A3958" s="6"/>
      <c r="B3958" s="6"/>
      <c r="C3958" s="139"/>
      <c r="D3958" s="139"/>
    </row>
    <row r="3959" spans="1:4">
      <c r="A3959" s="6"/>
      <c r="B3959" s="6"/>
      <c r="C3959" s="139"/>
      <c r="D3959" s="139"/>
    </row>
    <row r="3960" spans="1:4">
      <c r="A3960" s="6"/>
      <c r="B3960" s="6"/>
      <c r="C3960" s="139"/>
      <c r="D3960" s="139"/>
    </row>
    <row r="3961" spans="1:4">
      <c r="A3961" s="6"/>
      <c r="B3961" s="6"/>
      <c r="C3961" s="139"/>
      <c r="D3961" s="139"/>
    </row>
    <row r="3962" spans="1:4">
      <c r="A3962" s="6"/>
      <c r="B3962" s="6"/>
      <c r="C3962" s="139"/>
      <c r="D3962" s="139"/>
    </row>
    <row r="3963" spans="1:4">
      <c r="A3963" s="6"/>
      <c r="B3963" s="6"/>
      <c r="C3963" s="139"/>
      <c r="D3963" s="139"/>
    </row>
    <row r="3964" spans="1:4">
      <c r="A3964" s="6"/>
      <c r="B3964" s="6"/>
      <c r="C3964" s="139"/>
      <c r="D3964" s="139"/>
    </row>
    <row r="3965" spans="1:4">
      <c r="A3965" s="6"/>
      <c r="B3965" s="6"/>
      <c r="C3965" s="139"/>
      <c r="D3965" s="139"/>
    </row>
    <row r="3966" spans="1:4">
      <c r="A3966" s="6"/>
      <c r="B3966" s="6"/>
      <c r="C3966" s="139"/>
      <c r="D3966" s="139"/>
    </row>
    <row r="3967" spans="1:4">
      <c r="A3967" s="6"/>
      <c r="B3967" s="6"/>
      <c r="C3967" s="139"/>
      <c r="D3967" s="139"/>
    </row>
    <row r="3968" spans="1:4">
      <c r="A3968" s="6"/>
      <c r="B3968" s="6"/>
      <c r="C3968" s="139"/>
      <c r="D3968" s="139"/>
    </row>
    <row r="3969" spans="1:4">
      <c r="A3969" s="6"/>
      <c r="B3969" s="6"/>
      <c r="C3969" s="139"/>
      <c r="D3969" s="139"/>
    </row>
    <row r="3970" spans="1:4">
      <c r="A3970" s="6"/>
      <c r="B3970" s="6"/>
      <c r="C3970" s="139"/>
      <c r="D3970" s="139"/>
    </row>
    <row r="3971" spans="1:4">
      <c r="A3971" s="6"/>
      <c r="B3971" s="6"/>
      <c r="C3971" s="139"/>
      <c r="D3971" s="139"/>
    </row>
    <row r="3972" spans="1:4">
      <c r="A3972" s="6"/>
      <c r="B3972" s="6"/>
      <c r="C3972" s="139"/>
      <c r="D3972" s="139"/>
    </row>
    <row r="3973" spans="1:4">
      <c r="A3973" s="6"/>
      <c r="B3973" s="6"/>
      <c r="C3973" s="139"/>
      <c r="D3973" s="139"/>
    </row>
    <row r="3974" spans="1:4">
      <c r="A3974" s="6"/>
      <c r="B3974" s="6"/>
      <c r="C3974" s="139"/>
      <c r="D3974" s="139"/>
    </row>
    <row r="3975" spans="1:4">
      <c r="A3975" s="6"/>
      <c r="B3975" s="6"/>
      <c r="C3975" s="139"/>
      <c r="D3975" s="139"/>
    </row>
    <row r="3976" spans="1:4">
      <c r="A3976" s="6"/>
      <c r="B3976" s="6"/>
      <c r="C3976" s="139"/>
      <c r="D3976" s="139"/>
    </row>
    <row r="3977" spans="1:4">
      <c r="A3977" s="6"/>
      <c r="B3977" s="6"/>
      <c r="C3977" s="139"/>
      <c r="D3977" s="139"/>
    </row>
    <row r="3978" spans="1:4">
      <c r="A3978" s="6"/>
      <c r="B3978" s="6"/>
      <c r="C3978" s="139"/>
      <c r="D3978" s="139"/>
    </row>
    <row r="3979" spans="1:4">
      <c r="A3979" s="6"/>
      <c r="B3979" s="6"/>
      <c r="C3979" s="139"/>
      <c r="D3979" s="139"/>
    </row>
    <row r="3980" spans="1:4">
      <c r="A3980" s="6"/>
      <c r="B3980" s="6"/>
      <c r="C3980" s="139"/>
      <c r="D3980" s="139"/>
    </row>
    <row r="3981" spans="1:4">
      <c r="A3981" s="6"/>
      <c r="B3981" s="6"/>
      <c r="C3981" s="139"/>
      <c r="D3981" s="139"/>
    </row>
    <row r="3982" spans="1:4">
      <c r="A3982" s="6"/>
      <c r="B3982" s="6"/>
      <c r="C3982" s="139"/>
      <c r="D3982" s="139"/>
    </row>
    <row r="3983" spans="1:4">
      <c r="A3983" s="6"/>
      <c r="B3983" s="6"/>
      <c r="C3983" s="139"/>
      <c r="D3983" s="139"/>
    </row>
    <row r="3984" spans="1:4">
      <c r="A3984" s="6"/>
      <c r="B3984" s="6"/>
      <c r="C3984" s="139"/>
      <c r="D3984" s="139"/>
    </row>
    <row r="3985" spans="1:4">
      <c r="A3985" s="6"/>
      <c r="B3985" s="6"/>
      <c r="C3985" s="139"/>
      <c r="D3985" s="139"/>
    </row>
    <row r="3986" spans="1:4">
      <c r="A3986" s="6"/>
      <c r="B3986" s="6"/>
      <c r="C3986" s="139"/>
      <c r="D3986" s="139"/>
    </row>
    <row r="3987" spans="1:4">
      <c r="A3987" s="6"/>
      <c r="B3987" s="6"/>
      <c r="C3987" s="139"/>
      <c r="D3987" s="139"/>
    </row>
    <row r="3988" spans="1:4">
      <c r="A3988" s="6"/>
      <c r="B3988" s="6"/>
      <c r="C3988" s="139"/>
      <c r="D3988" s="139"/>
    </row>
    <row r="3989" spans="1:4">
      <c r="A3989" s="6"/>
      <c r="B3989" s="6"/>
      <c r="C3989" s="139"/>
      <c r="D3989" s="139"/>
    </row>
    <row r="3990" spans="1:4">
      <c r="A3990" s="6"/>
      <c r="B3990" s="6"/>
      <c r="C3990" s="139"/>
      <c r="D3990" s="139"/>
    </row>
    <row r="3991" spans="1:4">
      <c r="A3991" s="6"/>
      <c r="B3991" s="6"/>
      <c r="C3991" s="139"/>
      <c r="D3991" s="139"/>
    </row>
    <row r="3992" spans="1:4">
      <c r="A3992" s="6"/>
      <c r="B3992" s="6"/>
      <c r="C3992" s="139"/>
      <c r="D3992" s="139"/>
    </row>
    <row r="3993" spans="1:4">
      <c r="A3993" s="6"/>
      <c r="B3993" s="6"/>
      <c r="C3993" s="139"/>
      <c r="D3993" s="139"/>
    </row>
    <row r="3994" spans="1:4">
      <c r="A3994" s="6"/>
      <c r="B3994" s="6"/>
      <c r="C3994" s="139"/>
      <c r="D3994" s="139"/>
    </row>
    <row r="3995" spans="1:4">
      <c r="A3995" s="6"/>
      <c r="B3995" s="6"/>
      <c r="C3995" s="139"/>
      <c r="D3995" s="139"/>
    </row>
    <row r="3996" spans="1:4">
      <c r="A3996" s="6"/>
      <c r="B3996" s="6"/>
      <c r="C3996" s="139"/>
      <c r="D3996" s="139"/>
    </row>
    <row r="3997" spans="1:4">
      <c r="A3997" s="6"/>
      <c r="B3997" s="6"/>
      <c r="C3997" s="139"/>
      <c r="D3997" s="139"/>
    </row>
    <row r="3998" spans="1:4">
      <c r="A3998" s="6"/>
      <c r="B3998" s="6"/>
      <c r="C3998" s="139"/>
      <c r="D3998" s="139"/>
    </row>
    <row r="3999" spans="1:4">
      <c r="A3999" s="6"/>
      <c r="B3999" s="6"/>
      <c r="C3999" s="139"/>
      <c r="D3999" s="139"/>
    </row>
    <row r="4000" spans="1:4">
      <c r="A4000" s="6"/>
      <c r="B4000" s="6"/>
      <c r="C4000" s="139"/>
      <c r="D4000" s="139"/>
    </row>
    <row r="4001" spans="1:4">
      <c r="A4001" s="6"/>
      <c r="B4001" s="6"/>
      <c r="C4001" s="139"/>
      <c r="D4001" s="139"/>
    </row>
    <row r="4002" spans="1:4">
      <c r="A4002" s="6"/>
      <c r="B4002" s="6"/>
      <c r="C4002" s="139"/>
      <c r="D4002" s="139"/>
    </row>
    <row r="4003" spans="1:4">
      <c r="A4003" s="6"/>
      <c r="B4003" s="6"/>
      <c r="C4003" s="139"/>
      <c r="D4003" s="139"/>
    </row>
    <row r="4004" spans="1:4">
      <c r="A4004" s="6"/>
      <c r="B4004" s="6"/>
      <c r="C4004" s="139"/>
      <c r="D4004" s="139"/>
    </row>
    <row r="4005" spans="1:4">
      <c r="A4005" s="6"/>
      <c r="B4005" s="6"/>
      <c r="C4005" s="139"/>
      <c r="D4005" s="139"/>
    </row>
    <row r="4006" spans="1:4">
      <c r="A4006" s="6"/>
      <c r="B4006" s="6"/>
      <c r="C4006" s="139"/>
      <c r="D4006" s="139"/>
    </row>
    <row r="4007" spans="1:4">
      <c r="A4007" s="6"/>
      <c r="B4007" s="6"/>
      <c r="C4007" s="139"/>
      <c r="D4007" s="139"/>
    </row>
    <row r="4008" spans="1:4">
      <c r="A4008" s="6"/>
      <c r="B4008" s="6"/>
      <c r="C4008" s="139"/>
      <c r="D4008" s="139"/>
    </row>
    <row r="4009" spans="1:4">
      <c r="A4009" s="6"/>
      <c r="B4009" s="6"/>
      <c r="C4009" s="139"/>
      <c r="D4009" s="139"/>
    </row>
    <row r="4010" spans="1:4">
      <c r="A4010" s="6"/>
      <c r="B4010" s="6"/>
      <c r="C4010" s="139"/>
      <c r="D4010" s="139"/>
    </row>
    <row r="4011" spans="1:4">
      <c r="A4011" s="6"/>
      <c r="B4011" s="6"/>
      <c r="C4011" s="139"/>
      <c r="D4011" s="139"/>
    </row>
    <row r="4012" spans="1:4">
      <c r="A4012" s="6"/>
      <c r="B4012" s="6"/>
      <c r="C4012" s="139"/>
      <c r="D4012" s="139"/>
    </row>
    <row r="4013" spans="1:4">
      <c r="A4013" s="6"/>
      <c r="B4013" s="6"/>
      <c r="C4013" s="139"/>
      <c r="D4013" s="139"/>
    </row>
    <row r="4014" spans="1:4">
      <c r="A4014" s="6"/>
      <c r="B4014" s="6"/>
      <c r="C4014" s="139"/>
      <c r="D4014" s="139"/>
    </row>
    <row r="4015" spans="1:4">
      <c r="A4015" s="6"/>
      <c r="B4015" s="6"/>
      <c r="C4015" s="139"/>
      <c r="D4015" s="139"/>
    </row>
    <row r="4016" spans="1:4">
      <c r="A4016" s="6"/>
      <c r="B4016" s="6"/>
      <c r="C4016" s="139"/>
      <c r="D4016" s="139"/>
    </row>
    <row r="4017" spans="1:4">
      <c r="A4017" s="6"/>
      <c r="B4017" s="6"/>
      <c r="C4017" s="139"/>
      <c r="D4017" s="139"/>
    </row>
    <row r="4018" spans="1:4">
      <c r="A4018" s="6"/>
      <c r="B4018" s="6"/>
      <c r="C4018" s="139"/>
      <c r="D4018" s="139"/>
    </row>
    <row r="4019" spans="1:4">
      <c r="A4019" s="6"/>
      <c r="B4019" s="6"/>
      <c r="C4019" s="139"/>
      <c r="D4019" s="139"/>
    </row>
    <row r="4020" spans="1:4">
      <c r="A4020" s="6"/>
      <c r="B4020" s="6"/>
      <c r="C4020" s="139"/>
      <c r="D4020" s="139"/>
    </row>
    <row r="4021" spans="1:4">
      <c r="A4021" s="6"/>
      <c r="B4021" s="6"/>
      <c r="C4021" s="139"/>
      <c r="D4021" s="139"/>
    </row>
    <row r="4022" spans="1:4">
      <c r="A4022" s="6"/>
      <c r="B4022" s="6"/>
      <c r="C4022" s="139"/>
      <c r="D4022" s="139"/>
    </row>
    <row r="4023" spans="1:4">
      <c r="A4023" s="6"/>
      <c r="B4023" s="6"/>
      <c r="C4023" s="139"/>
      <c r="D4023" s="139"/>
    </row>
    <row r="4024" spans="1:4">
      <c r="A4024" s="6"/>
      <c r="B4024" s="6"/>
      <c r="C4024" s="139"/>
      <c r="D4024" s="139"/>
    </row>
    <row r="4025" spans="1:4">
      <c r="A4025" s="6"/>
      <c r="B4025" s="6"/>
      <c r="C4025" s="139"/>
      <c r="D4025" s="139"/>
    </row>
    <row r="4026" spans="1:4">
      <c r="A4026" s="6"/>
      <c r="B4026" s="6"/>
      <c r="C4026" s="139"/>
      <c r="D4026" s="139"/>
    </row>
    <row r="4027" spans="1:4">
      <c r="A4027" s="6"/>
      <c r="B4027" s="6"/>
      <c r="C4027" s="139"/>
      <c r="D4027" s="139"/>
    </row>
    <row r="4028" spans="1:4">
      <c r="A4028" s="6"/>
      <c r="B4028" s="6"/>
      <c r="C4028" s="139"/>
      <c r="D4028" s="139"/>
    </row>
    <row r="4029" spans="1:4">
      <c r="A4029" s="6"/>
      <c r="B4029" s="6"/>
      <c r="C4029" s="139"/>
      <c r="D4029" s="139"/>
    </row>
    <row r="4030" spans="1:4">
      <c r="A4030" s="6"/>
      <c r="B4030" s="6"/>
      <c r="C4030" s="139"/>
      <c r="D4030" s="139"/>
    </row>
    <row r="4031" spans="1:4">
      <c r="A4031" s="6"/>
      <c r="B4031" s="6"/>
      <c r="C4031" s="139"/>
      <c r="D4031" s="139"/>
    </row>
    <row r="4032" spans="1:4">
      <c r="A4032" s="6"/>
      <c r="B4032" s="6"/>
      <c r="C4032" s="139"/>
      <c r="D4032" s="139"/>
    </row>
    <row r="4033" spans="1:4">
      <c r="A4033" s="6"/>
      <c r="B4033" s="6"/>
      <c r="C4033" s="139"/>
      <c r="D4033" s="139"/>
    </row>
    <row r="4034" spans="1:4">
      <c r="A4034" s="6"/>
      <c r="B4034" s="6"/>
      <c r="C4034" s="139"/>
      <c r="D4034" s="139"/>
    </row>
    <row r="4035" spans="1:4">
      <c r="A4035" s="6"/>
      <c r="B4035" s="6"/>
      <c r="C4035" s="139"/>
      <c r="D4035" s="139"/>
    </row>
    <row r="4036" spans="1:4">
      <c r="A4036" s="6"/>
      <c r="B4036" s="6"/>
      <c r="C4036" s="139"/>
      <c r="D4036" s="139"/>
    </row>
    <row r="4037" spans="1:4">
      <c r="A4037" s="6"/>
      <c r="B4037" s="6"/>
      <c r="C4037" s="139"/>
      <c r="D4037" s="139"/>
    </row>
    <row r="4038" spans="1:4">
      <c r="A4038" s="6"/>
      <c r="B4038" s="6"/>
      <c r="C4038" s="139"/>
      <c r="D4038" s="139"/>
    </row>
    <row r="4039" spans="1:4">
      <c r="A4039" s="6"/>
      <c r="B4039" s="6"/>
      <c r="C4039" s="139"/>
      <c r="D4039" s="139"/>
    </row>
    <row r="4040" spans="1:4">
      <c r="A4040" s="6"/>
      <c r="B4040" s="6"/>
      <c r="C4040" s="139"/>
      <c r="D4040" s="139"/>
    </row>
    <row r="4041" spans="1:4">
      <c r="A4041" s="6"/>
      <c r="B4041" s="6"/>
      <c r="C4041" s="139"/>
      <c r="D4041" s="139"/>
    </row>
    <row r="4042" spans="1:4">
      <c r="A4042" s="6"/>
      <c r="B4042" s="6"/>
      <c r="C4042" s="139"/>
      <c r="D4042" s="139"/>
    </row>
    <row r="4043" spans="1:4">
      <c r="A4043" s="6"/>
      <c r="B4043" s="6"/>
      <c r="C4043" s="139"/>
      <c r="D4043" s="139"/>
    </row>
    <row r="4044" spans="1:4">
      <c r="A4044" s="6"/>
      <c r="B4044" s="6"/>
      <c r="C4044" s="139"/>
      <c r="D4044" s="139"/>
    </row>
    <row r="4045" spans="1:4">
      <c r="A4045" s="6"/>
      <c r="B4045" s="6"/>
      <c r="C4045" s="139"/>
      <c r="D4045" s="139"/>
    </row>
    <row r="4046" spans="1:4">
      <c r="A4046" s="6"/>
      <c r="B4046" s="6"/>
      <c r="C4046" s="139"/>
      <c r="D4046" s="139"/>
    </row>
    <row r="4047" spans="1:4">
      <c r="A4047" s="6"/>
      <c r="B4047" s="6"/>
      <c r="C4047" s="139"/>
      <c r="D4047" s="139"/>
    </row>
    <row r="4048" spans="1:4">
      <c r="A4048" s="6"/>
      <c r="B4048" s="6"/>
      <c r="C4048" s="139"/>
      <c r="D4048" s="139"/>
    </row>
    <row r="4049" spans="1:4">
      <c r="A4049" s="6"/>
      <c r="B4049" s="6"/>
      <c r="C4049" s="139"/>
      <c r="D4049" s="139"/>
    </row>
    <row r="4050" spans="1:4">
      <c r="A4050" s="6"/>
      <c r="B4050" s="6"/>
      <c r="C4050" s="139"/>
      <c r="D4050" s="139"/>
    </row>
    <row r="4051" spans="1:4">
      <c r="A4051" s="6"/>
      <c r="B4051" s="6"/>
      <c r="C4051" s="139"/>
      <c r="D4051" s="139"/>
    </row>
    <row r="4052" spans="1:4">
      <c r="A4052" s="6"/>
      <c r="B4052" s="6"/>
      <c r="C4052" s="139"/>
      <c r="D4052" s="139"/>
    </row>
    <row r="4053" spans="1:4">
      <c r="A4053" s="6"/>
      <c r="B4053" s="6"/>
      <c r="C4053" s="139"/>
      <c r="D4053" s="139"/>
    </row>
    <row r="4054" spans="1:4">
      <c r="A4054" s="6"/>
      <c r="B4054" s="6"/>
      <c r="C4054" s="139"/>
      <c r="D4054" s="139"/>
    </row>
    <row r="4055" spans="1:4">
      <c r="A4055" s="6"/>
      <c r="B4055" s="6"/>
      <c r="C4055" s="139"/>
      <c r="D4055" s="139"/>
    </row>
    <row r="4056" spans="1:4">
      <c r="A4056" s="6"/>
      <c r="B4056" s="6"/>
      <c r="C4056" s="139"/>
      <c r="D4056" s="139"/>
    </row>
    <row r="4057" spans="1:4">
      <c r="A4057" s="6"/>
      <c r="B4057" s="6"/>
      <c r="C4057" s="139"/>
      <c r="D4057" s="139"/>
    </row>
    <row r="4058" spans="1:4">
      <c r="A4058" s="6"/>
      <c r="B4058" s="6"/>
      <c r="C4058" s="139"/>
      <c r="D4058" s="139"/>
    </row>
    <row r="4059" spans="1:4">
      <c r="A4059" s="6"/>
      <c r="B4059" s="6"/>
      <c r="C4059" s="139"/>
      <c r="D4059" s="139"/>
    </row>
    <row r="4060" spans="1:4">
      <c r="A4060" s="6"/>
      <c r="B4060" s="6"/>
      <c r="C4060" s="139"/>
      <c r="D4060" s="139"/>
    </row>
    <row r="4061" spans="1:4">
      <c r="A4061" s="6"/>
      <c r="B4061" s="6"/>
      <c r="C4061" s="139"/>
      <c r="D4061" s="139"/>
    </row>
    <row r="4062" spans="1:4">
      <c r="A4062" s="6"/>
      <c r="B4062" s="6"/>
      <c r="C4062" s="139"/>
      <c r="D4062" s="139"/>
    </row>
    <row r="4063" spans="1:4">
      <c r="A4063" s="6"/>
      <c r="B4063" s="6"/>
      <c r="C4063" s="139"/>
      <c r="D4063" s="139"/>
    </row>
    <row r="4064" spans="1:4">
      <c r="A4064" s="6"/>
      <c r="B4064" s="6"/>
      <c r="C4064" s="139"/>
      <c r="D4064" s="139"/>
    </row>
    <row r="4065" spans="1:4">
      <c r="A4065" s="6"/>
      <c r="B4065" s="6"/>
      <c r="C4065" s="139"/>
      <c r="D4065" s="139"/>
    </row>
    <row r="4066" spans="1:4">
      <c r="A4066" s="6"/>
      <c r="B4066" s="6"/>
      <c r="C4066" s="139"/>
      <c r="D4066" s="139"/>
    </row>
    <row r="4067" spans="1:4">
      <c r="A4067" s="6"/>
      <c r="B4067" s="6"/>
      <c r="C4067" s="139"/>
      <c r="D4067" s="139"/>
    </row>
    <row r="4068" spans="1:4">
      <c r="A4068" s="6"/>
      <c r="B4068" s="6"/>
      <c r="C4068" s="139"/>
      <c r="D4068" s="139"/>
    </row>
    <row r="4069" spans="1:4">
      <c r="A4069" s="6"/>
      <c r="B4069" s="6"/>
      <c r="C4069" s="139"/>
      <c r="D4069" s="139"/>
    </row>
    <row r="4070" spans="1:4">
      <c r="A4070" s="6"/>
      <c r="B4070" s="6"/>
      <c r="C4070" s="139"/>
      <c r="D4070" s="139"/>
    </row>
    <row r="4071" spans="1:4">
      <c r="A4071" s="6"/>
      <c r="B4071" s="6"/>
      <c r="C4071" s="139"/>
      <c r="D4071" s="139"/>
    </row>
    <row r="4072" spans="1:4">
      <c r="A4072" s="6"/>
      <c r="B4072" s="6"/>
      <c r="C4072" s="139"/>
      <c r="D4072" s="139"/>
    </row>
    <row r="4073" spans="1:4">
      <c r="A4073" s="6"/>
      <c r="B4073" s="6"/>
      <c r="C4073" s="139"/>
      <c r="D4073" s="139"/>
    </row>
    <row r="4074" spans="1:4">
      <c r="A4074" s="6"/>
      <c r="B4074" s="6"/>
      <c r="C4074" s="139"/>
      <c r="D4074" s="139"/>
    </row>
    <row r="4075" spans="1:4">
      <c r="A4075" s="6"/>
      <c r="B4075" s="6"/>
      <c r="C4075" s="139"/>
      <c r="D4075" s="139"/>
    </row>
    <row r="4076" spans="1:4">
      <c r="A4076" s="6"/>
      <c r="B4076" s="6"/>
      <c r="C4076" s="139"/>
      <c r="D4076" s="139"/>
    </row>
    <row r="4077" spans="1:4">
      <c r="A4077" s="6"/>
      <c r="B4077" s="6"/>
      <c r="C4077" s="139"/>
      <c r="D4077" s="139"/>
    </row>
    <row r="4078" spans="1:4">
      <c r="A4078" s="6"/>
      <c r="B4078" s="6"/>
      <c r="C4078" s="139"/>
      <c r="D4078" s="139"/>
    </row>
    <row r="4079" spans="1:4">
      <c r="A4079" s="6"/>
      <c r="B4079" s="6"/>
      <c r="C4079" s="139"/>
      <c r="D4079" s="139"/>
    </row>
    <row r="4080" spans="1:4">
      <c r="A4080" s="6"/>
      <c r="B4080" s="6"/>
      <c r="C4080" s="139"/>
      <c r="D4080" s="139"/>
    </row>
    <row r="4081" spans="1:4">
      <c r="A4081" s="6"/>
      <c r="B4081" s="6"/>
      <c r="C4081" s="139"/>
      <c r="D4081" s="139"/>
    </row>
    <row r="4082" spans="1:4">
      <c r="A4082" s="6"/>
      <c r="B4082" s="6"/>
      <c r="C4082" s="139"/>
      <c r="D4082" s="139"/>
    </row>
    <row r="4083" spans="1:4">
      <c r="A4083" s="6"/>
      <c r="B4083" s="6"/>
      <c r="C4083" s="139"/>
      <c r="D4083" s="139"/>
    </row>
    <row r="4084" spans="1:4">
      <c r="A4084" s="6"/>
      <c r="B4084" s="6"/>
      <c r="C4084" s="139"/>
      <c r="D4084" s="139"/>
    </row>
    <row r="4085" spans="1:4">
      <c r="A4085" s="6"/>
      <c r="B4085" s="6"/>
      <c r="C4085" s="139"/>
      <c r="D4085" s="139"/>
    </row>
    <row r="4086" spans="1:4">
      <c r="A4086" s="6"/>
      <c r="B4086" s="6"/>
      <c r="C4086" s="139"/>
      <c r="D4086" s="139"/>
    </row>
    <row r="4087" spans="1:4">
      <c r="A4087" s="6"/>
      <c r="B4087" s="6"/>
      <c r="C4087" s="139"/>
      <c r="D4087" s="139"/>
    </row>
    <row r="4088" spans="1:4">
      <c r="A4088" s="6"/>
      <c r="B4088" s="6"/>
      <c r="C4088" s="139"/>
      <c r="D4088" s="139"/>
    </row>
    <row r="4089" spans="1:4">
      <c r="A4089" s="6"/>
      <c r="B4089" s="6"/>
      <c r="C4089" s="139"/>
      <c r="D4089" s="139"/>
    </row>
    <row r="4090" spans="1:4">
      <c r="A4090" s="6"/>
      <c r="B4090" s="6"/>
      <c r="C4090" s="139"/>
      <c r="D4090" s="139"/>
    </row>
    <row r="4091" spans="1:4">
      <c r="A4091" s="6"/>
      <c r="B4091" s="6"/>
      <c r="C4091" s="139"/>
      <c r="D4091" s="139"/>
    </row>
    <row r="4092" spans="1:4">
      <c r="A4092" s="6"/>
      <c r="B4092" s="6"/>
      <c r="C4092" s="139"/>
      <c r="D4092" s="139"/>
    </row>
    <row r="4093" spans="1:4">
      <c r="A4093" s="6"/>
      <c r="B4093" s="6"/>
      <c r="C4093" s="139"/>
      <c r="D4093" s="139"/>
    </row>
    <row r="4094" spans="1:4">
      <c r="A4094" s="6"/>
      <c r="B4094" s="6"/>
      <c r="C4094" s="139"/>
      <c r="D4094" s="139"/>
    </row>
    <row r="4095" spans="1:4">
      <c r="A4095" s="6"/>
      <c r="B4095" s="6"/>
      <c r="C4095" s="139"/>
      <c r="D4095" s="139"/>
    </row>
    <row r="4096" spans="1:4">
      <c r="A4096" s="6"/>
      <c r="B4096" s="6"/>
      <c r="C4096" s="139"/>
      <c r="D4096" s="139"/>
    </row>
    <row r="4097" spans="1:4">
      <c r="A4097" s="6"/>
      <c r="B4097" s="6"/>
      <c r="C4097" s="139"/>
      <c r="D4097" s="139"/>
    </row>
    <row r="4098" spans="1:4">
      <c r="A4098" s="6"/>
      <c r="B4098" s="6"/>
      <c r="C4098" s="139"/>
      <c r="D4098" s="139"/>
    </row>
    <row r="4099" spans="1:4">
      <c r="A4099" s="6"/>
      <c r="B4099" s="6"/>
      <c r="C4099" s="139"/>
      <c r="D4099" s="139"/>
    </row>
    <row r="4100" spans="1:4">
      <c r="A4100" s="6"/>
      <c r="B4100" s="6"/>
      <c r="C4100" s="139"/>
      <c r="D4100" s="139"/>
    </row>
    <row r="4101" spans="1:4">
      <c r="A4101" s="6"/>
      <c r="B4101" s="6"/>
      <c r="C4101" s="139"/>
      <c r="D4101" s="139"/>
    </row>
    <row r="4102" spans="1:4">
      <c r="A4102" s="6"/>
      <c r="B4102" s="6"/>
      <c r="C4102" s="139"/>
      <c r="D4102" s="139"/>
    </row>
    <row r="4103" spans="1:4">
      <c r="A4103" s="6"/>
      <c r="B4103" s="6"/>
      <c r="C4103" s="139"/>
      <c r="D4103" s="139"/>
    </row>
    <row r="4104" spans="1:4">
      <c r="A4104" s="6"/>
      <c r="B4104" s="6"/>
      <c r="C4104" s="139"/>
      <c r="D4104" s="139"/>
    </row>
    <row r="4105" spans="1:4">
      <c r="A4105" s="6"/>
      <c r="B4105" s="6"/>
      <c r="C4105" s="139"/>
      <c r="D4105" s="139"/>
    </row>
    <row r="4106" spans="1:4">
      <c r="A4106" s="6"/>
      <c r="B4106" s="6"/>
      <c r="C4106" s="139"/>
      <c r="D4106" s="139"/>
    </row>
    <row r="4107" spans="1:4">
      <c r="A4107" s="6"/>
      <c r="B4107" s="6"/>
      <c r="C4107" s="139"/>
      <c r="D4107" s="139"/>
    </row>
    <row r="4108" spans="1:4">
      <c r="A4108" s="6"/>
      <c r="B4108" s="6"/>
      <c r="C4108" s="139"/>
      <c r="D4108" s="139"/>
    </row>
    <row r="4109" spans="1:4">
      <c r="A4109" s="6"/>
      <c r="B4109" s="6"/>
      <c r="C4109" s="139"/>
      <c r="D4109" s="139"/>
    </row>
    <row r="4110" spans="1:4">
      <c r="A4110" s="6"/>
      <c r="B4110" s="6"/>
      <c r="C4110" s="139"/>
      <c r="D4110" s="139"/>
    </row>
    <row r="4111" spans="1:4">
      <c r="A4111" s="6"/>
      <c r="B4111" s="6"/>
      <c r="C4111" s="139"/>
      <c r="D4111" s="139"/>
    </row>
    <row r="4112" spans="1:4">
      <c r="A4112" s="6"/>
      <c r="B4112" s="6"/>
      <c r="C4112" s="139"/>
      <c r="D4112" s="139"/>
    </row>
    <row r="4113" spans="1:4">
      <c r="A4113" s="6"/>
      <c r="B4113" s="6"/>
      <c r="C4113" s="139"/>
      <c r="D4113" s="139"/>
    </row>
    <row r="4114" spans="1:4">
      <c r="A4114" s="6"/>
      <c r="B4114" s="6"/>
      <c r="C4114" s="139"/>
      <c r="D4114" s="139"/>
    </row>
    <row r="4115" spans="1:4">
      <c r="A4115" s="6"/>
      <c r="B4115" s="6"/>
      <c r="C4115" s="139"/>
      <c r="D4115" s="139"/>
    </row>
    <row r="4116" spans="1:4">
      <c r="A4116" s="6"/>
      <c r="B4116" s="6"/>
      <c r="C4116" s="139"/>
      <c r="D4116" s="139"/>
    </row>
    <row r="4117" spans="1:4">
      <c r="A4117" s="6"/>
      <c r="B4117" s="6"/>
      <c r="C4117" s="139"/>
      <c r="D4117" s="139"/>
    </row>
    <row r="4118" spans="1:4">
      <c r="A4118" s="6"/>
      <c r="B4118" s="6"/>
      <c r="C4118" s="139"/>
      <c r="D4118" s="139"/>
    </row>
    <row r="4119" spans="1:4">
      <c r="A4119" s="6"/>
      <c r="B4119" s="6"/>
      <c r="C4119" s="139"/>
      <c r="D4119" s="139"/>
    </row>
    <row r="4120" spans="1:4">
      <c r="A4120" s="6"/>
      <c r="B4120" s="6"/>
      <c r="C4120" s="139"/>
      <c r="D4120" s="139"/>
    </row>
    <row r="4121" spans="1:4">
      <c r="A4121" s="6"/>
      <c r="B4121" s="6"/>
      <c r="C4121" s="139"/>
      <c r="D4121" s="139"/>
    </row>
    <row r="4122" spans="1:4">
      <c r="A4122" s="6"/>
      <c r="B4122" s="6"/>
      <c r="C4122" s="139"/>
      <c r="D4122" s="139"/>
    </row>
    <row r="4123" spans="1:4">
      <c r="A4123" s="6"/>
      <c r="B4123" s="6"/>
      <c r="C4123" s="139"/>
      <c r="D4123" s="139"/>
    </row>
    <row r="4124" spans="1:4">
      <c r="A4124" s="6"/>
      <c r="B4124" s="6"/>
      <c r="C4124" s="139"/>
      <c r="D4124" s="139"/>
    </row>
    <row r="4125" spans="1:4">
      <c r="A4125" s="6"/>
      <c r="B4125" s="6"/>
      <c r="C4125" s="139"/>
      <c r="D4125" s="139"/>
    </row>
    <row r="4126" spans="1:4">
      <c r="A4126" s="6"/>
      <c r="B4126" s="6"/>
      <c r="C4126" s="139"/>
      <c r="D4126" s="139"/>
    </row>
    <row r="4127" spans="1:4">
      <c r="A4127" s="6"/>
      <c r="B4127" s="6"/>
      <c r="C4127" s="139"/>
      <c r="D4127" s="139"/>
    </row>
    <row r="4128" spans="1:4">
      <c r="A4128" s="6"/>
      <c r="B4128" s="6"/>
      <c r="C4128" s="139"/>
      <c r="D4128" s="139"/>
    </row>
    <row r="4129" spans="1:4">
      <c r="A4129" s="6"/>
      <c r="B4129" s="6"/>
      <c r="C4129" s="139"/>
      <c r="D4129" s="139"/>
    </row>
    <row r="4130" spans="1:4">
      <c r="A4130" s="6"/>
      <c r="B4130" s="6"/>
      <c r="C4130" s="139"/>
      <c r="D4130" s="139"/>
    </row>
    <row r="4131" spans="1:4">
      <c r="A4131" s="6"/>
      <c r="B4131" s="6"/>
      <c r="C4131" s="139"/>
      <c r="D4131" s="139"/>
    </row>
    <row r="4132" spans="1:4">
      <c r="A4132" s="6"/>
      <c r="B4132" s="6"/>
      <c r="C4132" s="139"/>
      <c r="D4132" s="139"/>
    </row>
    <row r="4133" spans="1:4">
      <c r="A4133" s="6"/>
      <c r="B4133" s="6"/>
      <c r="C4133" s="139"/>
      <c r="D4133" s="139"/>
    </row>
    <row r="4134" spans="1:4">
      <c r="A4134" s="6"/>
      <c r="B4134" s="6"/>
      <c r="C4134" s="139"/>
      <c r="D4134" s="139"/>
    </row>
    <row r="4135" spans="1:4">
      <c r="A4135" s="6"/>
      <c r="B4135" s="6"/>
      <c r="C4135" s="139"/>
      <c r="D4135" s="139"/>
    </row>
    <row r="4136" spans="1:4">
      <c r="A4136" s="6"/>
      <c r="B4136" s="6"/>
      <c r="C4136" s="139"/>
      <c r="D4136" s="139"/>
    </row>
    <row r="4137" spans="1:4">
      <c r="A4137" s="6"/>
      <c r="B4137" s="6"/>
      <c r="C4137" s="139"/>
      <c r="D4137" s="139"/>
    </row>
    <row r="4138" spans="1:4">
      <c r="A4138" s="6"/>
      <c r="B4138" s="6"/>
      <c r="C4138" s="139"/>
      <c r="D4138" s="139"/>
    </row>
    <row r="4139" spans="1:4">
      <c r="A4139" s="6"/>
      <c r="B4139" s="6"/>
      <c r="C4139" s="139"/>
      <c r="D4139" s="139"/>
    </row>
    <row r="4140" spans="1:4">
      <c r="A4140" s="6"/>
      <c r="B4140" s="6"/>
      <c r="C4140" s="139"/>
      <c r="D4140" s="139"/>
    </row>
    <row r="4141" spans="1:4">
      <c r="A4141" s="6"/>
      <c r="B4141" s="6"/>
      <c r="C4141" s="139"/>
      <c r="D4141" s="139"/>
    </row>
    <row r="4142" spans="1:4">
      <c r="A4142" s="6"/>
      <c r="B4142" s="6"/>
      <c r="C4142" s="139"/>
      <c r="D4142" s="139"/>
    </row>
    <row r="4143" spans="1:4">
      <c r="A4143" s="6"/>
      <c r="B4143" s="6"/>
      <c r="C4143" s="139"/>
      <c r="D4143" s="139"/>
    </row>
    <row r="4144" spans="1:4">
      <c r="A4144" s="6"/>
      <c r="B4144" s="6"/>
      <c r="C4144" s="139"/>
      <c r="D4144" s="139"/>
    </row>
    <row r="4145" spans="1:4">
      <c r="A4145" s="6"/>
      <c r="B4145" s="6"/>
      <c r="C4145" s="139"/>
      <c r="D4145" s="139"/>
    </row>
    <row r="4146" spans="1:4">
      <c r="A4146" s="6"/>
      <c r="B4146" s="6"/>
      <c r="C4146" s="139"/>
      <c r="D4146" s="139"/>
    </row>
    <row r="4147" spans="1:4">
      <c r="A4147" s="6"/>
      <c r="B4147" s="6"/>
      <c r="C4147" s="139"/>
      <c r="D4147" s="139"/>
    </row>
    <row r="4148" spans="1:4">
      <c r="A4148" s="6"/>
      <c r="B4148" s="6"/>
      <c r="C4148" s="139"/>
      <c r="D4148" s="139"/>
    </row>
    <row r="4149" spans="1:4">
      <c r="A4149" s="6"/>
      <c r="B4149" s="6"/>
      <c r="C4149" s="139"/>
      <c r="D4149" s="139"/>
    </row>
    <row r="4150" spans="1:4">
      <c r="A4150" s="6"/>
      <c r="B4150" s="6"/>
      <c r="C4150" s="139"/>
      <c r="D4150" s="139"/>
    </row>
    <row r="4151" spans="1:4">
      <c r="A4151" s="6"/>
      <c r="B4151" s="6"/>
      <c r="C4151" s="139"/>
      <c r="D4151" s="139"/>
    </row>
    <row r="4152" spans="1:4">
      <c r="A4152" s="6"/>
      <c r="B4152" s="6"/>
      <c r="C4152" s="139"/>
      <c r="D4152" s="139"/>
    </row>
    <row r="4153" spans="1:4">
      <c r="A4153" s="6"/>
      <c r="B4153" s="6"/>
      <c r="C4153" s="139"/>
      <c r="D4153" s="139"/>
    </row>
    <row r="4154" spans="1:4">
      <c r="A4154" s="6"/>
      <c r="B4154" s="6"/>
      <c r="C4154" s="139"/>
      <c r="D4154" s="139"/>
    </row>
    <row r="4155" spans="1:4">
      <c r="A4155" s="6"/>
      <c r="B4155" s="6"/>
      <c r="C4155" s="139"/>
      <c r="D4155" s="139"/>
    </row>
    <row r="4156" spans="1:4">
      <c r="A4156" s="6"/>
      <c r="B4156" s="6"/>
      <c r="C4156" s="139"/>
      <c r="D4156" s="139"/>
    </row>
    <row r="4157" spans="1:4">
      <c r="A4157" s="6"/>
      <c r="B4157" s="6"/>
      <c r="C4157" s="139"/>
      <c r="D4157" s="139"/>
    </row>
    <row r="4158" spans="1:4">
      <c r="A4158" s="6"/>
      <c r="B4158" s="6"/>
      <c r="C4158" s="139"/>
      <c r="D4158" s="139"/>
    </row>
    <row r="4159" spans="1:4">
      <c r="A4159" s="6"/>
      <c r="B4159" s="6"/>
      <c r="C4159" s="139"/>
      <c r="D4159" s="139"/>
    </row>
    <row r="4160" spans="1:4">
      <c r="A4160" s="6"/>
      <c r="B4160" s="6"/>
      <c r="C4160" s="139"/>
      <c r="D4160" s="139"/>
    </row>
    <row r="4161" spans="1:4">
      <c r="A4161" s="6"/>
      <c r="B4161" s="6"/>
      <c r="C4161" s="139"/>
      <c r="D4161" s="139"/>
    </row>
    <row r="4162" spans="1:4">
      <c r="A4162" s="6"/>
      <c r="B4162" s="6"/>
      <c r="C4162" s="139"/>
      <c r="D4162" s="139"/>
    </row>
    <row r="4163" spans="1:4">
      <c r="A4163" s="6"/>
      <c r="B4163" s="6"/>
      <c r="C4163" s="139"/>
      <c r="D4163" s="139"/>
    </row>
    <row r="4164" spans="1:4">
      <c r="A4164" s="6"/>
      <c r="B4164" s="6"/>
      <c r="C4164" s="139"/>
      <c r="D4164" s="139"/>
    </row>
    <row r="4165" spans="1:4">
      <c r="A4165" s="6"/>
      <c r="B4165" s="6"/>
      <c r="C4165" s="139"/>
      <c r="D4165" s="139"/>
    </row>
    <row r="4166" spans="1:4">
      <c r="A4166" s="6"/>
      <c r="B4166" s="6"/>
      <c r="C4166" s="139"/>
      <c r="D4166" s="139"/>
    </row>
    <row r="4167" spans="1:4">
      <c r="A4167" s="6"/>
      <c r="B4167" s="6"/>
      <c r="C4167" s="139"/>
      <c r="D4167" s="139"/>
    </row>
    <row r="4168" spans="1:4">
      <c r="A4168" s="6"/>
      <c r="B4168" s="6"/>
      <c r="C4168" s="139"/>
      <c r="D4168" s="139"/>
    </row>
    <row r="4169" spans="1:4">
      <c r="A4169" s="6"/>
      <c r="B4169" s="6"/>
      <c r="C4169" s="139"/>
      <c r="D4169" s="139"/>
    </row>
    <row r="4170" spans="1:4">
      <c r="A4170" s="6"/>
      <c r="B4170" s="6"/>
      <c r="C4170" s="139"/>
      <c r="D4170" s="139"/>
    </row>
    <row r="4171" spans="1:4">
      <c r="A4171" s="6"/>
      <c r="B4171" s="6"/>
      <c r="C4171" s="139"/>
      <c r="D4171" s="139"/>
    </row>
    <row r="4172" spans="1:4">
      <c r="A4172" s="6"/>
      <c r="B4172" s="6"/>
      <c r="C4172" s="139"/>
      <c r="D4172" s="139"/>
    </row>
    <row r="4173" spans="1:4">
      <c r="A4173" s="6"/>
      <c r="B4173" s="6"/>
      <c r="C4173" s="139"/>
      <c r="D4173" s="139"/>
    </row>
    <row r="4174" spans="1:4">
      <c r="A4174" s="6"/>
      <c r="B4174" s="6"/>
      <c r="C4174" s="139"/>
      <c r="D4174" s="139"/>
    </row>
    <row r="4175" spans="1:4">
      <c r="A4175" s="6"/>
      <c r="B4175" s="6"/>
      <c r="C4175" s="139"/>
      <c r="D4175" s="139"/>
    </row>
    <row r="4176" spans="1:4">
      <c r="A4176" s="6"/>
      <c r="B4176" s="6"/>
      <c r="C4176" s="139"/>
      <c r="D4176" s="139"/>
    </row>
    <row r="4177" spans="1:4">
      <c r="A4177" s="6"/>
      <c r="B4177" s="6"/>
      <c r="C4177" s="139"/>
      <c r="D4177" s="139"/>
    </row>
    <row r="4178" spans="1:4">
      <c r="A4178" s="6"/>
      <c r="B4178" s="6"/>
      <c r="C4178" s="139"/>
      <c r="D4178" s="139"/>
    </row>
    <row r="4179" spans="1:4">
      <c r="A4179" s="6"/>
      <c r="B4179" s="6"/>
      <c r="C4179" s="139"/>
      <c r="D4179" s="139"/>
    </row>
    <row r="4180" spans="1:4">
      <c r="A4180" s="6"/>
      <c r="B4180" s="6"/>
      <c r="C4180" s="139"/>
      <c r="D4180" s="139"/>
    </row>
    <row r="4181" spans="1:4">
      <c r="A4181" s="6"/>
      <c r="B4181" s="6"/>
      <c r="C4181" s="139"/>
      <c r="D4181" s="139"/>
    </row>
    <row r="4182" spans="1:4">
      <c r="A4182" s="6"/>
      <c r="B4182" s="6"/>
      <c r="C4182" s="139"/>
      <c r="D4182" s="139"/>
    </row>
    <row r="4183" spans="1:4">
      <c r="A4183" s="6"/>
      <c r="B4183" s="6"/>
      <c r="C4183" s="139"/>
      <c r="D4183" s="139"/>
    </row>
    <row r="4184" spans="1:4">
      <c r="A4184" s="6"/>
      <c r="B4184" s="6"/>
      <c r="C4184" s="139"/>
      <c r="D4184" s="139"/>
    </row>
    <row r="4185" spans="1:4">
      <c r="A4185" s="6"/>
      <c r="B4185" s="6"/>
      <c r="C4185" s="139"/>
      <c r="D4185" s="139"/>
    </row>
    <row r="4186" spans="1:4">
      <c r="A4186" s="6"/>
      <c r="B4186" s="6"/>
      <c r="C4186" s="139"/>
      <c r="D4186" s="139"/>
    </row>
    <row r="4187" spans="1:4">
      <c r="A4187" s="6"/>
      <c r="B4187" s="6"/>
      <c r="C4187" s="139"/>
      <c r="D4187" s="139"/>
    </row>
    <row r="4188" spans="1:4">
      <c r="A4188" s="6"/>
      <c r="B4188" s="6"/>
      <c r="C4188" s="139"/>
      <c r="D4188" s="139"/>
    </row>
    <row r="4189" spans="1:4">
      <c r="A4189" s="6"/>
      <c r="B4189" s="6"/>
      <c r="C4189" s="139"/>
      <c r="D4189" s="139"/>
    </row>
    <row r="4190" spans="1:4">
      <c r="A4190" s="6"/>
      <c r="B4190" s="6"/>
      <c r="C4190" s="139"/>
      <c r="D4190" s="139"/>
    </row>
    <row r="4191" spans="1:4">
      <c r="A4191" s="6"/>
      <c r="B4191" s="6"/>
      <c r="C4191" s="139"/>
      <c r="D4191" s="139"/>
    </row>
    <row r="4192" spans="1:4">
      <c r="A4192" s="6"/>
      <c r="B4192" s="6"/>
      <c r="C4192" s="139"/>
      <c r="D4192" s="139"/>
    </row>
    <row r="4193" spans="1:4">
      <c r="A4193" s="6"/>
      <c r="B4193" s="6"/>
      <c r="C4193" s="139"/>
      <c r="D4193" s="139"/>
    </row>
    <row r="4194" spans="1:4">
      <c r="A4194" s="6"/>
      <c r="B4194" s="6"/>
      <c r="C4194" s="139"/>
      <c r="D4194" s="139"/>
    </row>
    <row r="4195" spans="1:4">
      <c r="A4195" s="6"/>
      <c r="B4195" s="6"/>
      <c r="C4195" s="139"/>
      <c r="D4195" s="139"/>
    </row>
    <row r="4196" spans="1:4">
      <c r="A4196" s="6"/>
      <c r="B4196" s="6"/>
      <c r="C4196" s="139"/>
      <c r="D4196" s="139"/>
    </row>
    <row r="4197" spans="1:4">
      <c r="A4197" s="6"/>
      <c r="B4197" s="6"/>
      <c r="C4197" s="139"/>
      <c r="D4197" s="139"/>
    </row>
    <row r="4198" spans="1:4">
      <c r="A4198" s="6"/>
      <c r="B4198" s="6"/>
      <c r="C4198" s="139"/>
      <c r="D4198" s="139"/>
    </row>
    <row r="4199" spans="1:4">
      <c r="A4199" s="6"/>
      <c r="B4199" s="6"/>
      <c r="C4199" s="139"/>
      <c r="D4199" s="139"/>
    </row>
    <row r="4200" spans="1:4">
      <c r="A4200" s="6"/>
      <c r="B4200" s="6"/>
      <c r="C4200" s="139"/>
      <c r="D4200" s="139"/>
    </row>
    <row r="4201" spans="1:4">
      <c r="A4201" s="6"/>
      <c r="B4201" s="6"/>
      <c r="C4201" s="139"/>
      <c r="D4201" s="139"/>
    </row>
    <row r="4202" spans="1:4">
      <c r="A4202" s="6"/>
      <c r="B4202" s="6"/>
      <c r="C4202" s="139"/>
      <c r="D4202" s="139"/>
    </row>
    <row r="4203" spans="1:4">
      <c r="A4203" s="6"/>
      <c r="B4203" s="6"/>
      <c r="C4203" s="139"/>
      <c r="D4203" s="139"/>
    </row>
    <row r="4204" spans="1:4">
      <c r="A4204" s="6"/>
      <c r="B4204" s="6"/>
      <c r="C4204" s="139"/>
      <c r="D4204" s="139"/>
    </row>
    <row r="4205" spans="1:4">
      <c r="A4205" s="6"/>
      <c r="B4205" s="6"/>
      <c r="C4205" s="139"/>
      <c r="D4205" s="139"/>
    </row>
    <row r="4206" spans="1:4">
      <c r="A4206" s="6"/>
      <c r="B4206" s="6"/>
      <c r="C4206" s="139"/>
      <c r="D4206" s="139"/>
    </row>
    <row r="4207" spans="1:4">
      <c r="A4207" s="6"/>
      <c r="B4207" s="6"/>
      <c r="C4207" s="139"/>
      <c r="D4207" s="139"/>
    </row>
    <row r="4208" spans="1:4">
      <c r="A4208" s="6"/>
      <c r="B4208" s="6"/>
      <c r="C4208" s="139"/>
      <c r="D4208" s="139"/>
    </row>
    <row r="4209" spans="1:4">
      <c r="A4209" s="6"/>
      <c r="B4209" s="6"/>
      <c r="C4209" s="139"/>
      <c r="D4209" s="139"/>
    </row>
    <row r="4210" spans="1:4">
      <c r="A4210" s="6"/>
      <c r="B4210" s="6"/>
      <c r="C4210" s="139"/>
      <c r="D4210" s="139"/>
    </row>
    <row r="4211" spans="1:4">
      <c r="A4211" s="6"/>
      <c r="B4211" s="6"/>
      <c r="C4211" s="139"/>
      <c r="D4211" s="139"/>
    </row>
    <row r="4212" spans="1:4">
      <c r="A4212" s="6"/>
      <c r="B4212" s="6"/>
      <c r="C4212" s="139"/>
      <c r="D4212" s="139"/>
    </row>
    <row r="4213" spans="1:4">
      <c r="A4213" s="6"/>
      <c r="B4213" s="6"/>
      <c r="C4213" s="139"/>
      <c r="D4213" s="139"/>
    </row>
    <row r="4214" spans="1:4">
      <c r="A4214" s="6"/>
      <c r="B4214" s="6"/>
      <c r="C4214" s="139"/>
      <c r="D4214" s="139"/>
    </row>
    <row r="4215" spans="1:4">
      <c r="A4215" s="6"/>
      <c r="B4215" s="6"/>
      <c r="C4215" s="139"/>
      <c r="D4215" s="139"/>
    </row>
    <row r="4216" spans="1:4">
      <c r="A4216" s="6"/>
      <c r="B4216" s="6"/>
      <c r="C4216" s="139"/>
      <c r="D4216" s="139"/>
    </row>
    <row r="4217" spans="1:4">
      <c r="A4217" s="6"/>
      <c r="B4217" s="6"/>
      <c r="C4217" s="139"/>
      <c r="D4217" s="139"/>
    </row>
    <row r="4218" spans="1:4">
      <c r="A4218" s="6"/>
      <c r="B4218" s="6"/>
      <c r="C4218" s="139"/>
      <c r="D4218" s="139"/>
    </row>
    <row r="4219" spans="1:4">
      <c r="A4219" s="6"/>
      <c r="B4219" s="6"/>
      <c r="C4219" s="139"/>
      <c r="D4219" s="139"/>
    </row>
    <row r="4220" spans="1:4">
      <c r="A4220" s="6"/>
      <c r="B4220" s="6"/>
      <c r="C4220" s="139"/>
      <c r="D4220" s="139"/>
    </row>
    <row r="4221" spans="1:4">
      <c r="A4221" s="6"/>
      <c r="B4221" s="6"/>
      <c r="C4221" s="139"/>
      <c r="D4221" s="139"/>
    </row>
    <row r="4222" spans="1:4">
      <c r="A4222" s="6"/>
      <c r="B4222" s="6"/>
      <c r="C4222" s="139"/>
      <c r="D4222" s="139"/>
    </row>
    <row r="4223" spans="1:4">
      <c r="A4223" s="6"/>
      <c r="B4223" s="6"/>
      <c r="C4223" s="139"/>
      <c r="D4223" s="139"/>
    </row>
    <row r="4224" spans="1:4">
      <c r="A4224" s="6"/>
      <c r="B4224" s="6"/>
      <c r="C4224" s="139"/>
      <c r="D4224" s="139"/>
    </row>
    <row r="4225" spans="1:4">
      <c r="A4225" s="6"/>
      <c r="B4225" s="6"/>
      <c r="C4225" s="139"/>
      <c r="D4225" s="139"/>
    </row>
    <row r="4226" spans="1:4">
      <c r="A4226" s="6"/>
      <c r="B4226" s="6"/>
      <c r="C4226" s="139"/>
      <c r="D4226" s="139"/>
    </row>
    <row r="4227" spans="1:4">
      <c r="A4227" s="6"/>
      <c r="B4227" s="6"/>
      <c r="C4227" s="139"/>
      <c r="D4227" s="139"/>
    </row>
    <row r="4228" spans="1:4">
      <c r="A4228" s="6"/>
      <c r="B4228" s="6"/>
      <c r="C4228" s="139"/>
      <c r="D4228" s="139"/>
    </row>
    <row r="4229" spans="1:4">
      <c r="A4229" s="6"/>
      <c r="B4229" s="6"/>
      <c r="C4229" s="139"/>
      <c r="D4229" s="139"/>
    </row>
    <row r="4230" spans="1:4">
      <c r="A4230" s="6"/>
      <c r="B4230" s="6"/>
      <c r="C4230" s="139"/>
      <c r="D4230" s="139"/>
    </row>
    <row r="4231" spans="1:4">
      <c r="A4231" s="6"/>
      <c r="B4231" s="6"/>
      <c r="C4231" s="139"/>
      <c r="D4231" s="139"/>
    </row>
    <row r="4232" spans="1:4">
      <c r="A4232" s="6"/>
      <c r="B4232" s="6"/>
      <c r="C4232" s="139"/>
      <c r="D4232" s="139"/>
    </row>
    <row r="4233" spans="1:4">
      <c r="A4233" s="6"/>
      <c r="B4233" s="6"/>
      <c r="C4233" s="139"/>
      <c r="D4233" s="139"/>
    </row>
    <row r="4234" spans="1:4">
      <c r="A4234" s="6"/>
      <c r="B4234" s="6"/>
      <c r="C4234" s="139"/>
      <c r="D4234" s="139"/>
    </row>
    <row r="4235" spans="1:4">
      <c r="A4235" s="6"/>
      <c r="B4235" s="6"/>
      <c r="C4235" s="139"/>
      <c r="D4235" s="139"/>
    </row>
    <row r="4236" spans="1:4">
      <c r="A4236" s="6"/>
      <c r="B4236" s="6"/>
      <c r="C4236" s="139"/>
      <c r="D4236" s="139"/>
    </row>
    <row r="4237" spans="1:4">
      <c r="A4237" s="6"/>
      <c r="B4237" s="6"/>
      <c r="C4237" s="139"/>
      <c r="D4237" s="139"/>
    </row>
    <row r="4238" spans="1:4">
      <c r="A4238" s="6"/>
      <c r="B4238" s="6"/>
      <c r="C4238" s="139"/>
      <c r="D4238" s="139"/>
    </row>
    <row r="4239" spans="1:4">
      <c r="A4239" s="6"/>
      <c r="B4239" s="6"/>
      <c r="C4239" s="139"/>
      <c r="D4239" s="139"/>
    </row>
    <row r="4240" spans="1:4">
      <c r="A4240" s="6"/>
      <c r="B4240" s="6"/>
      <c r="C4240" s="139"/>
      <c r="D4240" s="139"/>
    </row>
    <row r="4241" spans="1:4">
      <c r="A4241" s="6"/>
      <c r="B4241" s="6"/>
      <c r="C4241" s="139"/>
      <c r="D4241" s="139"/>
    </row>
    <row r="4242" spans="1:4">
      <c r="A4242" s="6"/>
      <c r="B4242" s="6"/>
      <c r="C4242" s="139"/>
      <c r="D4242" s="139"/>
    </row>
    <row r="4243" spans="1:4">
      <c r="A4243" s="6"/>
      <c r="B4243" s="6"/>
      <c r="C4243" s="139"/>
      <c r="D4243" s="139"/>
    </row>
    <row r="4244" spans="1:4">
      <c r="A4244" s="6"/>
      <c r="B4244" s="6"/>
      <c r="C4244" s="139"/>
      <c r="D4244" s="139"/>
    </row>
    <row r="4245" spans="1:4">
      <c r="A4245" s="6"/>
      <c r="B4245" s="6"/>
      <c r="C4245" s="139"/>
      <c r="D4245" s="139"/>
    </row>
    <row r="4246" spans="1:4">
      <c r="A4246" s="6"/>
      <c r="B4246" s="6"/>
      <c r="C4246" s="139"/>
      <c r="D4246" s="139"/>
    </row>
    <row r="4247" spans="1:4">
      <c r="A4247" s="6"/>
      <c r="B4247" s="6"/>
      <c r="C4247" s="139"/>
      <c r="D4247" s="139"/>
    </row>
    <row r="4248" spans="1:4">
      <c r="A4248" s="6"/>
      <c r="B4248" s="6"/>
      <c r="C4248" s="139"/>
      <c r="D4248" s="139"/>
    </row>
    <row r="4249" spans="1:4">
      <c r="A4249" s="6"/>
      <c r="B4249" s="6"/>
      <c r="C4249" s="139"/>
      <c r="D4249" s="139"/>
    </row>
    <row r="4250" spans="1:4">
      <c r="A4250" s="6"/>
      <c r="B4250" s="6"/>
      <c r="C4250" s="139"/>
      <c r="D4250" s="139"/>
    </row>
    <row r="4251" spans="1:4">
      <c r="A4251" s="6"/>
      <c r="B4251" s="6"/>
      <c r="C4251" s="139"/>
      <c r="D4251" s="139"/>
    </row>
    <row r="4252" spans="1:4">
      <c r="A4252" s="6"/>
      <c r="B4252" s="6"/>
      <c r="C4252" s="139"/>
      <c r="D4252" s="139"/>
    </row>
    <row r="4253" spans="1:4">
      <c r="A4253" s="6"/>
      <c r="B4253" s="6"/>
      <c r="C4253" s="139"/>
      <c r="D4253" s="139"/>
    </row>
    <row r="4254" spans="1:4">
      <c r="A4254" s="6"/>
      <c r="B4254" s="6"/>
      <c r="C4254" s="139"/>
      <c r="D4254" s="139"/>
    </row>
    <row r="4255" spans="1:4">
      <c r="A4255" s="6"/>
      <c r="B4255" s="6"/>
      <c r="C4255" s="139"/>
      <c r="D4255" s="139"/>
    </row>
    <row r="4256" spans="1:4">
      <c r="A4256" s="6"/>
      <c r="B4256" s="6"/>
      <c r="C4256" s="139"/>
      <c r="D4256" s="139"/>
    </row>
    <row r="4257" spans="1:4">
      <c r="A4257" s="6"/>
      <c r="B4257" s="6"/>
      <c r="C4257" s="139"/>
      <c r="D4257" s="139"/>
    </row>
    <row r="4258" spans="1:4">
      <c r="A4258" s="6"/>
      <c r="B4258" s="6"/>
      <c r="C4258" s="139"/>
      <c r="D4258" s="139"/>
    </row>
    <row r="4259" spans="1:4">
      <c r="A4259" s="6"/>
      <c r="B4259" s="6"/>
      <c r="C4259" s="139"/>
      <c r="D4259" s="139"/>
    </row>
    <row r="4260" spans="1:4">
      <c r="A4260" s="6"/>
      <c r="B4260" s="6"/>
      <c r="C4260" s="139"/>
      <c r="D4260" s="139"/>
    </row>
    <row r="4261" spans="1:4">
      <c r="A4261" s="6"/>
      <c r="B4261" s="6"/>
      <c r="C4261" s="139"/>
      <c r="D4261" s="139"/>
    </row>
    <row r="4262" spans="1:4">
      <c r="A4262" s="6"/>
      <c r="B4262" s="6"/>
      <c r="C4262" s="139"/>
      <c r="D4262" s="139"/>
    </row>
    <row r="4263" spans="1:4">
      <c r="A4263" s="6"/>
      <c r="B4263" s="6"/>
      <c r="C4263" s="139"/>
      <c r="D4263" s="139"/>
    </row>
    <row r="4264" spans="1:4">
      <c r="A4264" s="6"/>
      <c r="B4264" s="6"/>
      <c r="C4264" s="139"/>
      <c r="D4264" s="139"/>
    </row>
    <row r="4265" spans="1:4">
      <c r="A4265" s="6"/>
      <c r="B4265" s="6"/>
      <c r="C4265" s="139"/>
      <c r="D4265" s="139"/>
    </row>
    <row r="4266" spans="1:4">
      <c r="A4266" s="6"/>
      <c r="B4266" s="6"/>
      <c r="C4266" s="139"/>
      <c r="D4266" s="139"/>
    </row>
    <row r="4267" spans="1:4">
      <c r="A4267" s="6"/>
      <c r="B4267" s="6"/>
      <c r="C4267" s="139"/>
      <c r="D4267" s="139"/>
    </row>
    <row r="4268" spans="1:4">
      <c r="A4268" s="6"/>
      <c r="B4268" s="6"/>
      <c r="C4268" s="139"/>
      <c r="D4268" s="139"/>
    </row>
    <row r="4269" spans="1:4">
      <c r="A4269" s="6"/>
      <c r="B4269" s="6"/>
      <c r="C4269" s="139"/>
      <c r="D4269" s="139"/>
    </row>
    <row r="4270" spans="1:4">
      <c r="A4270" s="6"/>
      <c r="B4270" s="6"/>
      <c r="C4270" s="139"/>
      <c r="D4270" s="139"/>
    </row>
    <row r="4271" spans="1:4">
      <c r="A4271" s="6"/>
      <c r="B4271" s="6"/>
      <c r="C4271" s="139"/>
      <c r="D4271" s="139"/>
    </row>
    <row r="4272" spans="1:4">
      <c r="A4272" s="6"/>
      <c r="B4272" s="6"/>
      <c r="C4272" s="139"/>
      <c r="D4272" s="139"/>
    </row>
    <row r="4273" spans="1:4">
      <c r="A4273" s="6"/>
      <c r="B4273" s="6"/>
      <c r="C4273" s="139"/>
      <c r="D4273" s="139"/>
    </row>
    <row r="4274" spans="1:4">
      <c r="A4274" s="6"/>
      <c r="B4274" s="6"/>
      <c r="C4274" s="139"/>
      <c r="D4274" s="139"/>
    </row>
    <row r="4275" spans="1:4">
      <c r="A4275" s="6"/>
      <c r="B4275" s="6"/>
      <c r="C4275" s="139"/>
      <c r="D4275" s="139"/>
    </row>
    <row r="4276" spans="1:4">
      <c r="A4276" s="6"/>
      <c r="B4276" s="6"/>
      <c r="C4276" s="139"/>
      <c r="D4276" s="139"/>
    </row>
    <row r="4277" spans="1:4">
      <c r="A4277" s="6"/>
      <c r="B4277" s="6"/>
      <c r="C4277" s="139"/>
      <c r="D4277" s="139"/>
    </row>
    <row r="4278" spans="1:4">
      <c r="A4278" s="6"/>
      <c r="B4278" s="6"/>
      <c r="C4278" s="139"/>
      <c r="D4278" s="139"/>
    </row>
    <row r="4279" spans="1:4">
      <c r="A4279" s="6"/>
      <c r="B4279" s="6"/>
      <c r="C4279" s="139"/>
      <c r="D4279" s="139"/>
    </row>
    <row r="4280" spans="1:4">
      <c r="A4280" s="6"/>
      <c r="B4280" s="6"/>
      <c r="C4280" s="139"/>
      <c r="D4280" s="139"/>
    </row>
    <row r="4281" spans="1:4">
      <c r="A4281" s="6"/>
      <c r="B4281" s="6"/>
      <c r="C4281" s="139"/>
      <c r="D4281" s="139"/>
    </row>
    <row r="4282" spans="1:4">
      <c r="A4282" s="6"/>
      <c r="B4282" s="6"/>
      <c r="C4282" s="139"/>
      <c r="D4282" s="139"/>
    </row>
    <row r="4283" spans="1:4">
      <c r="A4283" s="6"/>
      <c r="B4283" s="6"/>
      <c r="C4283" s="139"/>
      <c r="D4283" s="139"/>
    </row>
    <row r="4284" spans="1:4">
      <c r="A4284" s="6"/>
      <c r="B4284" s="6"/>
      <c r="C4284" s="139"/>
      <c r="D4284" s="139"/>
    </row>
    <row r="4285" spans="1:4">
      <c r="A4285" s="6"/>
      <c r="B4285" s="6"/>
      <c r="C4285" s="139"/>
      <c r="D4285" s="139"/>
    </row>
    <row r="4286" spans="1:4">
      <c r="A4286" s="6"/>
      <c r="B4286" s="6"/>
      <c r="C4286" s="139"/>
      <c r="D4286" s="139"/>
    </row>
    <row r="4287" spans="1:4">
      <c r="A4287" s="6"/>
      <c r="B4287" s="6"/>
      <c r="C4287" s="139"/>
      <c r="D4287" s="139"/>
    </row>
    <row r="4288" spans="1:4">
      <c r="A4288" s="6"/>
      <c r="B4288" s="6"/>
      <c r="C4288" s="139"/>
      <c r="D4288" s="139"/>
    </row>
    <row r="4289" spans="1:4">
      <c r="A4289" s="6"/>
      <c r="B4289" s="6"/>
      <c r="C4289" s="139"/>
      <c r="D4289" s="139"/>
    </row>
    <row r="4290" spans="1:4">
      <c r="A4290" s="6"/>
      <c r="B4290" s="6"/>
      <c r="C4290" s="139"/>
      <c r="D4290" s="139"/>
    </row>
    <row r="4291" spans="1:4">
      <c r="A4291" s="6"/>
      <c r="B4291" s="6"/>
      <c r="C4291" s="139"/>
      <c r="D4291" s="139"/>
    </row>
    <row r="4292" spans="1:4">
      <c r="A4292" s="6"/>
      <c r="B4292" s="6"/>
      <c r="C4292" s="139"/>
      <c r="D4292" s="139"/>
    </row>
    <row r="4293" spans="1:4">
      <c r="A4293" s="6"/>
      <c r="B4293" s="6"/>
      <c r="C4293" s="139"/>
      <c r="D4293" s="139"/>
    </row>
    <row r="4294" spans="1:4">
      <c r="A4294" s="6"/>
      <c r="B4294" s="6"/>
      <c r="C4294" s="139"/>
      <c r="D4294" s="139"/>
    </row>
    <row r="4295" spans="1:4">
      <c r="A4295" s="6"/>
      <c r="B4295" s="6"/>
      <c r="C4295" s="139"/>
      <c r="D4295" s="139"/>
    </row>
    <row r="4296" spans="1:4">
      <c r="A4296" s="6"/>
      <c r="B4296" s="6"/>
      <c r="C4296" s="139"/>
      <c r="D4296" s="139"/>
    </row>
    <row r="4297" spans="1:4">
      <c r="A4297" s="6"/>
      <c r="B4297" s="6"/>
      <c r="C4297" s="139"/>
      <c r="D4297" s="139"/>
    </row>
    <row r="4298" spans="1:4">
      <c r="A4298" s="6"/>
      <c r="B4298" s="6"/>
      <c r="C4298" s="139"/>
      <c r="D4298" s="139"/>
    </row>
    <row r="4299" spans="1:4">
      <c r="A4299" s="6"/>
      <c r="B4299" s="6"/>
      <c r="C4299" s="139"/>
      <c r="D4299" s="139"/>
    </row>
    <row r="4300" spans="1:4">
      <c r="A4300" s="6"/>
      <c r="B4300" s="6"/>
      <c r="C4300" s="139"/>
      <c r="D4300" s="139"/>
    </row>
    <row r="4301" spans="1:4">
      <c r="A4301" s="6"/>
      <c r="B4301" s="6"/>
      <c r="C4301" s="139"/>
      <c r="D4301" s="139"/>
    </row>
    <row r="4302" spans="1:4">
      <c r="A4302" s="6"/>
      <c r="B4302" s="6"/>
      <c r="C4302" s="139"/>
      <c r="D4302" s="139"/>
    </row>
    <row r="4303" spans="1:4">
      <c r="A4303" s="6"/>
      <c r="B4303" s="6"/>
      <c r="C4303" s="139"/>
      <c r="D4303" s="139"/>
    </row>
    <row r="4304" spans="1:4">
      <c r="A4304" s="6"/>
      <c r="B4304" s="6"/>
      <c r="C4304" s="139"/>
      <c r="D4304" s="139"/>
    </row>
    <row r="4305" spans="1:4">
      <c r="A4305" s="6"/>
      <c r="B4305" s="6"/>
      <c r="C4305" s="139"/>
      <c r="D4305" s="139"/>
    </row>
    <row r="4306" spans="1:4">
      <c r="A4306" s="6"/>
      <c r="B4306" s="6"/>
      <c r="C4306" s="139"/>
      <c r="D4306" s="139"/>
    </row>
    <row r="4307" spans="1:4">
      <c r="A4307" s="6"/>
      <c r="B4307" s="6"/>
      <c r="C4307" s="139"/>
      <c r="D4307" s="139"/>
    </row>
    <row r="4308" spans="1:4">
      <c r="A4308" s="6"/>
      <c r="B4308" s="6"/>
      <c r="C4308" s="139"/>
      <c r="D4308" s="139"/>
    </row>
    <row r="4309" spans="1:4">
      <c r="A4309" s="6"/>
      <c r="B4309" s="6"/>
      <c r="C4309" s="139"/>
      <c r="D4309" s="139"/>
    </row>
    <row r="4310" spans="1:4">
      <c r="A4310" s="6"/>
      <c r="B4310" s="6"/>
      <c r="C4310" s="139"/>
      <c r="D4310" s="139"/>
    </row>
    <row r="4311" spans="1:4">
      <c r="A4311" s="6"/>
      <c r="B4311" s="6"/>
      <c r="C4311" s="139"/>
      <c r="D4311" s="139"/>
    </row>
    <row r="4312" spans="1:4">
      <c r="A4312" s="6"/>
      <c r="B4312" s="6"/>
      <c r="C4312" s="139"/>
      <c r="D4312" s="139"/>
    </row>
    <row r="4313" spans="1:4">
      <c r="A4313" s="6"/>
      <c r="B4313" s="6"/>
      <c r="C4313" s="139"/>
      <c r="D4313" s="139"/>
    </row>
    <row r="4314" spans="1:4">
      <c r="A4314" s="6"/>
      <c r="B4314" s="6"/>
      <c r="C4314" s="139"/>
      <c r="D4314" s="139"/>
    </row>
    <row r="4315" spans="1:4">
      <c r="A4315" s="6"/>
      <c r="B4315" s="6"/>
      <c r="C4315" s="139"/>
      <c r="D4315" s="139"/>
    </row>
    <row r="4316" spans="1:4">
      <c r="A4316" s="6"/>
      <c r="B4316" s="6"/>
      <c r="C4316" s="139"/>
      <c r="D4316" s="139"/>
    </row>
    <row r="4317" spans="1:4">
      <c r="A4317" s="6"/>
      <c r="B4317" s="6"/>
      <c r="C4317" s="139"/>
      <c r="D4317" s="139"/>
    </row>
    <row r="4318" spans="1:4">
      <c r="A4318" s="6"/>
      <c r="B4318" s="6"/>
      <c r="C4318" s="139"/>
      <c r="D4318" s="139"/>
    </row>
    <row r="4319" spans="1:4">
      <c r="A4319" s="6"/>
      <c r="B4319" s="6"/>
      <c r="C4319" s="139"/>
      <c r="D4319" s="139"/>
    </row>
    <row r="4320" spans="1:4">
      <c r="A4320" s="6"/>
      <c r="B4320" s="6"/>
      <c r="C4320" s="139"/>
      <c r="D4320" s="139"/>
    </row>
    <row r="4321" spans="1:4">
      <c r="A4321" s="6"/>
      <c r="B4321" s="6"/>
      <c r="C4321" s="139"/>
      <c r="D4321" s="139"/>
    </row>
    <row r="4322" spans="1:4">
      <c r="A4322" s="6"/>
      <c r="B4322" s="6"/>
      <c r="C4322" s="139"/>
      <c r="D4322" s="139"/>
    </row>
    <row r="4323" spans="1:4">
      <c r="A4323" s="6"/>
      <c r="B4323" s="6"/>
      <c r="C4323" s="139"/>
      <c r="D4323" s="139"/>
    </row>
    <row r="4324" spans="1:4">
      <c r="A4324" s="6"/>
      <c r="B4324" s="6"/>
      <c r="C4324" s="139"/>
      <c r="D4324" s="139"/>
    </row>
    <row r="4325" spans="1:4">
      <c r="A4325" s="6"/>
      <c r="B4325" s="6"/>
      <c r="C4325" s="139"/>
      <c r="D4325" s="139"/>
    </row>
    <row r="4326" spans="1:4">
      <c r="A4326" s="6"/>
      <c r="B4326" s="6"/>
      <c r="C4326" s="139"/>
      <c r="D4326" s="139"/>
    </row>
    <row r="4327" spans="1:4">
      <c r="A4327" s="6"/>
      <c r="B4327" s="6"/>
      <c r="C4327" s="139"/>
      <c r="D4327" s="139"/>
    </row>
    <row r="4328" spans="1:4">
      <c r="A4328" s="6"/>
      <c r="B4328" s="6"/>
      <c r="C4328" s="139"/>
      <c r="D4328" s="139"/>
    </row>
    <row r="4329" spans="1:4">
      <c r="A4329" s="6"/>
      <c r="B4329" s="6"/>
      <c r="C4329" s="139"/>
      <c r="D4329" s="139"/>
    </row>
    <row r="4330" spans="1:4">
      <c r="A4330" s="6"/>
      <c r="B4330" s="6"/>
      <c r="C4330" s="139"/>
      <c r="D4330" s="139"/>
    </row>
    <row r="4331" spans="1:4">
      <c r="A4331" s="6"/>
      <c r="B4331" s="6"/>
      <c r="C4331" s="139"/>
      <c r="D4331" s="139"/>
    </row>
    <row r="4332" spans="1:4">
      <c r="A4332" s="6"/>
      <c r="B4332" s="6"/>
      <c r="C4332" s="139"/>
      <c r="D4332" s="139"/>
    </row>
    <row r="4333" spans="1:4">
      <c r="A4333" s="6"/>
      <c r="B4333" s="6"/>
      <c r="C4333" s="139"/>
      <c r="D4333" s="139"/>
    </row>
    <row r="4334" spans="1:4">
      <c r="A4334" s="6"/>
      <c r="B4334" s="6"/>
      <c r="C4334" s="139"/>
      <c r="D4334" s="139"/>
    </row>
    <row r="4335" spans="1:4">
      <c r="A4335" s="6"/>
      <c r="B4335" s="6"/>
      <c r="C4335" s="139"/>
      <c r="D4335" s="139"/>
    </row>
    <row r="4336" spans="1:4">
      <c r="A4336" s="6"/>
      <c r="B4336" s="6"/>
      <c r="C4336" s="139"/>
      <c r="D4336" s="139"/>
    </row>
    <row r="4337" spans="1:4">
      <c r="A4337" s="6"/>
      <c r="B4337" s="6"/>
      <c r="C4337" s="139"/>
      <c r="D4337" s="139"/>
    </row>
    <row r="4338" spans="1:4">
      <c r="A4338" s="6"/>
      <c r="B4338" s="6"/>
      <c r="C4338" s="139"/>
      <c r="D4338" s="139"/>
    </row>
    <row r="4339" spans="1:4">
      <c r="A4339" s="6"/>
      <c r="B4339" s="6"/>
      <c r="C4339" s="139"/>
      <c r="D4339" s="139"/>
    </row>
    <row r="4340" spans="1:4">
      <c r="A4340" s="6"/>
      <c r="B4340" s="6"/>
      <c r="C4340" s="139"/>
      <c r="D4340" s="139"/>
    </row>
    <row r="4341" spans="1:4">
      <c r="A4341" s="6"/>
      <c r="B4341" s="6"/>
      <c r="C4341" s="139"/>
      <c r="D4341" s="139"/>
    </row>
    <row r="4342" spans="1:4">
      <c r="A4342" s="6"/>
      <c r="B4342" s="6"/>
      <c r="C4342" s="139"/>
      <c r="D4342" s="139"/>
    </row>
    <row r="4343" spans="1:4">
      <c r="A4343" s="6"/>
      <c r="B4343" s="6"/>
      <c r="C4343" s="139"/>
      <c r="D4343" s="139"/>
    </row>
    <row r="4344" spans="1:4">
      <c r="A4344" s="6"/>
      <c r="B4344" s="6"/>
      <c r="C4344" s="139"/>
      <c r="D4344" s="139"/>
    </row>
    <row r="4345" spans="1:4">
      <c r="A4345" s="6"/>
      <c r="B4345" s="6"/>
      <c r="C4345" s="139"/>
      <c r="D4345" s="139"/>
    </row>
    <row r="4346" spans="1:4">
      <c r="A4346" s="6"/>
      <c r="B4346" s="6"/>
      <c r="C4346" s="139"/>
      <c r="D4346" s="139"/>
    </row>
    <row r="4347" spans="1:4">
      <c r="A4347" s="6"/>
      <c r="B4347" s="6"/>
      <c r="C4347" s="139"/>
      <c r="D4347" s="139"/>
    </row>
    <row r="4348" spans="1:4">
      <c r="A4348" s="6"/>
      <c r="B4348" s="6"/>
      <c r="C4348" s="139"/>
      <c r="D4348" s="139"/>
    </row>
    <row r="4349" spans="1:4">
      <c r="A4349" s="6"/>
      <c r="B4349" s="6"/>
      <c r="C4349" s="139"/>
      <c r="D4349" s="139"/>
    </row>
    <row r="4350" spans="1:4">
      <c r="A4350" s="6"/>
      <c r="B4350" s="6"/>
      <c r="C4350" s="139"/>
      <c r="D4350" s="139"/>
    </row>
    <row r="4351" spans="1:4">
      <c r="A4351" s="6"/>
      <c r="B4351" s="6"/>
      <c r="C4351" s="139"/>
      <c r="D4351" s="139"/>
    </row>
    <row r="4352" spans="1:4">
      <c r="A4352" s="6"/>
      <c r="B4352" s="6"/>
      <c r="C4352" s="139"/>
      <c r="D4352" s="139"/>
    </row>
    <row r="4353" spans="1:4">
      <c r="A4353" s="6"/>
      <c r="B4353" s="6"/>
      <c r="C4353" s="139"/>
      <c r="D4353" s="139"/>
    </row>
    <row r="4354" spans="1:4">
      <c r="A4354" s="6"/>
      <c r="B4354" s="6"/>
      <c r="C4354" s="139"/>
      <c r="D4354" s="139"/>
    </row>
    <row r="4355" spans="1:4">
      <c r="A4355" s="6"/>
      <c r="B4355" s="6"/>
      <c r="C4355" s="139"/>
      <c r="D4355" s="139"/>
    </row>
    <row r="4356" spans="1:4">
      <c r="A4356" s="6"/>
      <c r="B4356" s="6"/>
      <c r="C4356" s="139"/>
      <c r="D4356" s="139"/>
    </row>
    <row r="4357" spans="1:4">
      <c r="A4357" s="6"/>
      <c r="B4357" s="6"/>
      <c r="C4357" s="139"/>
      <c r="D4357" s="139"/>
    </row>
    <row r="4358" spans="1:4">
      <c r="A4358" s="6"/>
      <c r="B4358" s="6"/>
      <c r="C4358" s="139"/>
      <c r="D4358" s="139"/>
    </row>
    <row r="4359" spans="1:4">
      <c r="A4359" s="6"/>
      <c r="B4359" s="6"/>
      <c r="C4359" s="139"/>
      <c r="D4359" s="139"/>
    </row>
    <row r="4360" spans="1:4">
      <c r="A4360" s="6"/>
      <c r="B4360" s="6"/>
      <c r="C4360" s="139"/>
      <c r="D4360" s="139"/>
    </row>
    <row r="4361" spans="1:4">
      <c r="A4361" s="6"/>
      <c r="B4361" s="6"/>
      <c r="C4361" s="139"/>
      <c r="D4361" s="139"/>
    </row>
    <row r="4362" spans="1:4">
      <c r="A4362" s="6"/>
      <c r="B4362" s="6"/>
      <c r="C4362" s="139"/>
      <c r="D4362" s="139"/>
    </row>
    <row r="4363" spans="1:4">
      <c r="A4363" s="6"/>
      <c r="B4363" s="6"/>
      <c r="C4363" s="139"/>
      <c r="D4363" s="139"/>
    </row>
    <row r="4364" spans="1:4">
      <c r="A4364" s="6"/>
      <c r="B4364" s="6"/>
      <c r="C4364" s="139"/>
      <c r="D4364" s="139"/>
    </row>
    <row r="4365" spans="1:4">
      <c r="A4365" s="6"/>
      <c r="B4365" s="6"/>
      <c r="C4365" s="139"/>
      <c r="D4365" s="139"/>
    </row>
    <row r="4366" spans="1:4">
      <c r="A4366" s="6"/>
      <c r="B4366" s="6"/>
      <c r="C4366" s="139"/>
      <c r="D4366" s="139"/>
    </row>
    <row r="4367" spans="1:4">
      <c r="A4367" s="6"/>
      <c r="B4367" s="6"/>
      <c r="C4367" s="139"/>
      <c r="D4367" s="139"/>
    </row>
    <row r="4368" spans="1:4">
      <c r="A4368" s="6"/>
      <c r="B4368" s="6"/>
      <c r="C4368" s="139"/>
      <c r="D4368" s="139"/>
    </row>
    <row r="4369" spans="1:4">
      <c r="A4369" s="6"/>
      <c r="B4369" s="6"/>
      <c r="C4369" s="139"/>
      <c r="D4369" s="139"/>
    </row>
    <row r="4370" spans="1:4">
      <c r="A4370" s="6"/>
      <c r="B4370" s="6"/>
      <c r="C4370" s="139"/>
      <c r="D4370" s="139"/>
    </row>
    <row r="4371" spans="1:4">
      <c r="A4371" s="6"/>
      <c r="B4371" s="6"/>
      <c r="C4371" s="139"/>
      <c r="D4371" s="139"/>
    </row>
    <row r="4372" spans="1:4">
      <c r="A4372" s="6"/>
      <c r="B4372" s="6"/>
      <c r="C4372" s="139"/>
      <c r="D4372" s="139"/>
    </row>
    <row r="4373" spans="1:4">
      <c r="A4373" s="6"/>
      <c r="B4373" s="6"/>
      <c r="C4373" s="139"/>
      <c r="D4373" s="139"/>
    </row>
    <row r="4374" spans="1:4">
      <c r="A4374" s="6"/>
      <c r="B4374" s="6"/>
      <c r="C4374" s="139"/>
      <c r="D4374" s="139"/>
    </row>
    <row r="4375" spans="1:4">
      <c r="A4375" s="6"/>
      <c r="B4375" s="6"/>
      <c r="C4375" s="139"/>
      <c r="D4375" s="139"/>
    </row>
    <row r="4376" spans="1:4">
      <c r="A4376" s="6"/>
      <c r="B4376" s="6"/>
      <c r="C4376" s="139"/>
      <c r="D4376" s="139"/>
    </row>
    <row r="4377" spans="1:4">
      <c r="A4377" s="6"/>
      <c r="B4377" s="6"/>
      <c r="C4377" s="139"/>
      <c r="D4377" s="139"/>
    </row>
    <row r="4378" spans="1:4">
      <c r="A4378" s="6"/>
      <c r="B4378" s="6"/>
      <c r="C4378" s="139"/>
      <c r="D4378" s="139"/>
    </row>
    <row r="4379" spans="1:4">
      <c r="A4379" s="6"/>
      <c r="B4379" s="6"/>
      <c r="C4379" s="139"/>
      <c r="D4379" s="139"/>
    </row>
    <row r="4380" spans="1:4">
      <c r="A4380" s="6"/>
      <c r="B4380" s="6"/>
      <c r="C4380" s="139"/>
      <c r="D4380" s="139"/>
    </row>
    <row r="4381" spans="1:4">
      <c r="A4381" s="6"/>
      <c r="B4381" s="6"/>
      <c r="C4381" s="139"/>
      <c r="D4381" s="139"/>
    </row>
    <row r="4382" spans="1:4">
      <c r="A4382" s="6"/>
      <c r="B4382" s="6"/>
      <c r="C4382" s="139"/>
      <c r="D4382" s="139"/>
    </row>
    <row r="4383" spans="1:4">
      <c r="A4383" s="6"/>
      <c r="B4383" s="6"/>
      <c r="C4383" s="139"/>
      <c r="D4383" s="139"/>
    </row>
    <row r="4384" spans="1:4">
      <c r="A4384" s="6"/>
      <c r="B4384" s="6"/>
      <c r="C4384" s="139"/>
      <c r="D4384" s="139"/>
    </row>
    <row r="4385" spans="1:4">
      <c r="A4385" s="6"/>
      <c r="B4385" s="6"/>
      <c r="C4385" s="139"/>
      <c r="D4385" s="139"/>
    </row>
    <row r="4386" spans="1:4">
      <c r="A4386" s="6"/>
      <c r="B4386" s="6"/>
      <c r="C4386" s="139"/>
      <c r="D4386" s="139"/>
    </row>
    <row r="4387" spans="1:4">
      <c r="A4387" s="6"/>
      <c r="B4387" s="6"/>
      <c r="C4387" s="139"/>
      <c r="D4387" s="139"/>
    </row>
    <row r="4388" spans="1:4">
      <c r="A4388" s="6"/>
      <c r="B4388" s="6"/>
      <c r="C4388" s="139"/>
      <c r="D4388" s="139"/>
    </row>
    <row r="4389" spans="1:4">
      <c r="A4389" s="6"/>
      <c r="B4389" s="6"/>
      <c r="C4389" s="139"/>
      <c r="D4389" s="139"/>
    </row>
    <row r="4390" spans="1:4">
      <c r="A4390" s="6"/>
      <c r="B4390" s="6"/>
      <c r="C4390" s="139"/>
      <c r="D4390" s="139"/>
    </row>
    <row r="4391" spans="1:4">
      <c r="A4391" s="6"/>
      <c r="B4391" s="6"/>
      <c r="C4391" s="139"/>
      <c r="D4391" s="139"/>
    </row>
    <row r="4392" spans="1:4">
      <c r="A4392" s="6"/>
      <c r="B4392" s="6"/>
      <c r="C4392" s="139"/>
      <c r="D4392" s="139"/>
    </row>
    <row r="4393" spans="1:4">
      <c r="A4393" s="6"/>
      <c r="B4393" s="6"/>
      <c r="C4393" s="139"/>
      <c r="D4393" s="139"/>
    </row>
    <row r="4394" spans="1:4">
      <c r="A4394" s="6"/>
      <c r="B4394" s="6"/>
      <c r="C4394" s="139"/>
      <c r="D4394" s="139"/>
    </row>
    <row r="4395" spans="1:4">
      <c r="A4395" s="6"/>
      <c r="B4395" s="6"/>
      <c r="C4395" s="139"/>
      <c r="D4395" s="139"/>
    </row>
    <row r="4396" spans="1:4">
      <c r="A4396" s="6"/>
      <c r="B4396" s="6"/>
      <c r="C4396" s="139"/>
      <c r="D4396" s="139"/>
    </row>
    <row r="4397" spans="1:4">
      <c r="A4397" s="6"/>
      <c r="B4397" s="6"/>
      <c r="C4397" s="139"/>
      <c r="D4397" s="139"/>
    </row>
    <row r="4398" spans="1:4">
      <c r="A4398" s="6"/>
      <c r="B4398" s="6"/>
      <c r="C4398" s="139"/>
      <c r="D4398" s="139"/>
    </row>
    <row r="4399" spans="1:4">
      <c r="A4399" s="6"/>
      <c r="B4399" s="6"/>
      <c r="C4399" s="139"/>
      <c r="D4399" s="139"/>
    </row>
    <row r="4400" spans="1:4">
      <c r="A4400" s="6"/>
      <c r="B4400" s="6"/>
      <c r="C4400" s="139"/>
      <c r="D4400" s="139"/>
    </row>
    <row r="4401" spans="1:4">
      <c r="A4401" s="6"/>
      <c r="B4401" s="6"/>
      <c r="C4401" s="139"/>
      <c r="D4401" s="139"/>
    </row>
    <row r="4402" spans="1:4">
      <c r="A4402" s="6"/>
      <c r="B4402" s="6"/>
      <c r="C4402" s="139"/>
      <c r="D4402" s="139"/>
    </row>
    <row r="4403" spans="1:4">
      <c r="A4403" s="6"/>
      <c r="B4403" s="6"/>
      <c r="C4403" s="139"/>
      <c r="D4403" s="139"/>
    </row>
    <row r="4404" spans="1:4">
      <c r="A4404" s="6"/>
      <c r="B4404" s="6"/>
      <c r="C4404" s="139"/>
      <c r="D4404" s="139"/>
    </row>
    <row r="4405" spans="1:4">
      <c r="A4405" s="6"/>
      <c r="B4405" s="6"/>
      <c r="C4405" s="139"/>
      <c r="D4405" s="139"/>
    </row>
    <row r="4406" spans="1:4">
      <c r="A4406" s="6"/>
      <c r="B4406" s="6"/>
      <c r="C4406" s="139"/>
      <c r="D4406" s="139"/>
    </row>
    <row r="4407" spans="1:4">
      <c r="A4407" s="6"/>
      <c r="B4407" s="6"/>
      <c r="C4407" s="139"/>
      <c r="D4407" s="139"/>
    </row>
    <row r="4408" spans="1:4">
      <c r="A4408" s="6"/>
      <c r="B4408" s="6"/>
      <c r="C4408" s="139"/>
      <c r="D4408" s="139"/>
    </row>
    <row r="4409" spans="1:4">
      <c r="A4409" s="6"/>
      <c r="B4409" s="6"/>
      <c r="C4409" s="139"/>
      <c r="D4409" s="139"/>
    </row>
    <row r="4410" spans="1:4">
      <c r="A4410" s="6"/>
      <c r="B4410" s="6"/>
      <c r="C4410" s="139"/>
      <c r="D4410" s="139"/>
    </row>
    <row r="4411" spans="1:4">
      <c r="A4411" s="6"/>
      <c r="B4411" s="6"/>
      <c r="C4411" s="139"/>
      <c r="D4411" s="139"/>
    </row>
    <row r="4412" spans="1:4">
      <c r="A4412" s="6"/>
      <c r="B4412" s="6"/>
      <c r="C4412" s="139"/>
      <c r="D4412" s="139"/>
    </row>
    <row r="4413" spans="1:4">
      <c r="A4413" s="6"/>
      <c r="B4413" s="6"/>
      <c r="C4413" s="139"/>
      <c r="D4413" s="139"/>
    </row>
    <row r="4414" spans="1:4">
      <c r="A4414" s="6"/>
      <c r="B4414" s="6"/>
      <c r="C4414" s="139"/>
      <c r="D4414" s="139"/>
    </row>
    <row r="4415" spans="1:4">
      <c r="A4415" s="6"/>
      <c r="B4415" s="6"/>
      <c r="C4415" s="139"/>
      <c r="D4415" s="139"/>
    </row>
    <row r="4416" spans="1:4">
      <c r="A4416" s="6"/>
      <c r="B4416" s="6"/>
      <c r="C4416" s="139"/>
      <c r="D4416" s="139"/>
    </row>
    <row r="4417" spans="1:4">
      <c r="A4417" s="6"/>
      <c r="B4417" s="6"/>
      <c r="C4417" s="139"/>
      <c r="D4417" s="139"/>
    </row>
    <row r="4418" spans="1:4">
      <c r="A4418" s="6"/>
      <c r="B4418" s="6"/>
      <c r="C4418" s="139"/>
      <c r="D4418" s="139"/>
    </row>
    <row r="4419" spans="1:4">
      <c r="A4419" s="6"/>
      <c r="B4419" s="6"/>
      <c r="C4419" s="139"/>
      <c r="D4419" s="139"/>
    </row>
    <row r="4420" spans="1:4">
      <c r="A4420" s="6"/>
      <c r="B4420" s="6"/>
      <c r="C4420" s="139"/>
      <c r="D4420" s="139"/>
    </row>
    <row r="4421" spans="1:4">
      <c r="A4421" s="6"/>
      <c r="B4421" s="6"/>
      <c r="C4421" s="139"/>
      <c r="D4421" s="139"/>
    </row>
    <row r="4422" spans="1:4">
      <c r="A4422" s="6"/>
      <c r="B4422" s="6"/>
      <c r="C4422" s="139"/>
      <c r="D4422" s="139"/>
    </row>
    <row r="4423" spans="1:4">
      <c r="A4423" s="6"/>
      <c r="B4423" s="6"/>
      <c r="C4423" s="139"/>
      <c r="D4423" s="139"/>
    </row>
    <row r="4424" spans="1:4">
      <c r="A4424" s="6"/>
      <c r="B4424" s="6"/>
      <c r="C4424" s="139"/>
      <c r="D4424" s="139"/>
    </row>
    <row r="4425" spans="1:4">
      <c r="A4425" s="6"/>
      <c r="B4425" s="6"/>
      <c r="C4425" s="139"/>
      <c r="D4425" s="139"/>
    </row>
    <row r="4426" spans="1:4">
      <c r="A4426" s="6"/>
      <c r="B4426" s="6"/>
      <c r="C4426" s="139"/>
      <c r="D4426" s="139"/>
    </row>
    <row r="4427" spans="1:4">
      <c r="A4427" s="6"/>
      <c r="B4427" s="6"/>
      <c r="C4427" s="139"/>
      <c r="D4427" s="139"/>
    </row>
    <row r="4428" spans="1:4">
      <c r="A4428" s="6"/>
      <c r="B4428" s="6"/>
      <c r="C4428" s="139"/>
      <c r="D4428" s="139"/>
    </row>
    <row r="4429" spans="1:4">
      <c r="A4429" s="6"/>
      <c r="B4429" s="6"/>
      <c r="C4429" s="139"/>
      <c r="D4429" s="139"/>
    </row>
    <row r="4430" spans="1:4">
      <c r="A4430" s="6"/>
      <c r="B4430" s="6"/>
      <c r="C4430" s="139"/>
      <c r="D4430" s="139"/>
    </row>
    <row r="4431" spans="1:4">
      <c r="A4431" s="6"/>
      <c r="B4431" s="6"/>
      <c r="C4431" s="139"/>
      <c r="D4431" s="139"/>
    </row>
    <row r="4432" spans="1:4">
      <c r="A4432" s="6"/>
      <c r="B4432" s="6"/>
      <c r="C4432" s="139"/>
      <c r="D4432" s="139"/>
    </row>
    <row r="4433" spans="1:4">
      <c r="A4433" s="6"/>
      <c r="B4433" s="6"/>
      <c r="C4433" s="139"/>
      <c r="D4433" s="139"/>
    </row>
    <row r="4434" spans="1:4">
      <c r="A4434" s="6"/>
      <c r="B4434" s="6"/>
      <c r="C4434" s="139"/>
      <c r="D4434" s="139"/>
    </row>
    <row r="4435" spans="1:4">
      <c r="A4435" s="6"/>
      <c r="B4435" s="6"/>
      <c r="C4435" s="139"/>
      <c r="D4435" s="139"/>
    </row>
    <row r="4436" spans="1:4">
      <c r="A4436" s="6"/>
      <c r="B4436" s="6"/>
      <c r="C4436" s="139"/>
      <c r="D4436" s="139"/>
    </row>
    <row r="4437" spans="1:4">
      <c r="A4437" s="6"/>
      <c r="B4437" s="6"/>
      <c r="C4437" s="139"/>
      <c r="D4437" s="139"/>
    </row>
    <row r="4438" spans="1:4">
      <c r="A4438" s="6"/>
      <c r="B4438" s="6"/>
      <c r="C4438" s="139"/>
      <c r="D4438" s="139"/>
    </row>
    <row r="4439" spans="1:4">
      <c r="A4439" s="6"/>
      <c r="B4439" s="6"/>
      <c r="C4439" s="139"/>
      <c r="D4439" s="139"/>
    </row>
    <row r="4440" spans="1:4">
      <c r="A4440" s="6"/>
      <c r="B4440" s="6"/>
      <c r="C4440" s="139"/>
      <c r="D4440" s="139"/>
    </row>
    <row r="4441" spans="1:4">
      <c r="A4441" s="6"/>
      <c r="B4441" s="6"/>
      <c r="C4441" s="139"/>
      <c r="D4441" s="139"/>
    </row>
    <row r="4442" spans="1:4">
      <c r="A4442" s="6"/>
      <c r="B4442" s="6"/>
      <c r="C4442" s="139"/>
      <c r="D4442" s="139"/>
    </row>
    <row r="4443" spans="1:4">
      <c r="A4443" s="6"/>
      <c r="B4443" s="6"/>
      <c r="C4443" s="139"/>
      <c r="D4443" s="139"/>
    </row>
    <row r="4444" spans="1:4">
      <c r="A4444" s="6"/>
      <c r="B4444" s="6"/>
      <c r="C4444" s="139"/>
      <c r="D4444" s="139"/>
    </row>
    <row r="4445" spans="1:4">
      <c r="A4445" s="6"/>
      <c r="B4445" s="6"/>
      <c r="C4445" s="139"/>
      <c r="D4445" s="139"/>
    </row>
    <row r="4446" spans="1:4">
      <c r="A4446" s="6"/>
      <c r="B4446" s="6"/>
      <c r="C4446" s="139"/>
      <c r="D4446" s="139"/>
    </row>
    <row r="4447" spans="1:4">
      <c r="A4447" s="6"/>
      <c r="B4447" s="6"/>
      <c r="C4447" s="139"/>
      <c r="D4447" s="139"/>
    </row>
    <row r="4448" spans="1:4">
      <c r="A4448" s="6"/>
      <c r="B4448" s="6"/>
      <c r="C4448" s="139"/>
      <c r="D4448" s="139"/>
    </row>
    <row r="4449" spans="1:4">
      <c r="A4449" s="6"/>
      <c r="B4449" s="6"/>
      <c r="C4449" s="139"/>
      <c r="D4449" s="139"/>
    </row>
    <row r="4450" spans="1:4">
      <c r="A4450" s="6"/>
      <c r="B4450" s="6"/>
      <c r="C4450" s="139"/>
      <c r="D4450" s="139"/>
    </row>
    <row r="4451" spans="1:4">
      <c r="A4451" s="6"/>
      <c r="B4451" s="6"/>
      <c r="C4451" s="139"/>
      <c r="D4451" s="139"/>
    </row>
    <row r="4452" spans="1:4">
      <c r="A4452" s="6"/>
      <c r="B4452" s="6"/>
      <c r="C4452" s="139"/>
      <c r="D4452" s="139"/>
    </row>
    <row r="4453" spans="1:4">
      <c r="A4453" s="6"/>
      <c r="B4453" s="6"/>
      <c r="C4453" s="139"/>
      <c r="D4453" s="139"/>
    </row>
    <row r="4454" spans="1:4">
      <c r="A4454" s="6"/>
      <c r="B4454" s="6"/>
      <c r="C4454" s="139"/>
      <c r="D4454" s="139"/>
    </row>
    <row r="4455" spans="1:4">
      <c r="A4455" s="6"/>
      <c r="B4455" s="6"/>
      <c r="C4455" s="139"/>
      <c r="D4455" s="139"/>
    </row>
    <row r="4456" spans="1:4">
      <c r="A4456" s="6"/>
      <c r="B4456" s="6"/>
      <c r="C4456" s="139"/>
      <c r="D4456" s="139"/>
    </row>
    <row r="4457" spans="1:4">
      <c r="A4457" s="6"/>
      <c r="B4457" s="6"/>
      <c r="C4457" s="139"/>
      <c r="D4457" s="139"/>
    </row>
    <row r="4458" spans="1:4">
      <c r="A4458" s="6"/>
      <c r="B4458" s="6"/>
      <c r="C4458" s="139"/>
      <c r="D4458" s="139"/>
    </row>
    <row r="4459" spans="1:4">
      <c r="A4459" s="6"/>
      <c r="B4459" s="6"/>
      <c r="C4459" s="139"/>
      <c r="D4459" s="139"/>
    </row>
    <row r="4460" spans="1:4">
      <c r="A4460" s="6"/>
      <c r="B4460" s="6"/>
      <c r="C4460" s="139"/>
      <c r="D4460" s="139"/>
    </row>
    <row r="4461" spans="1:4">
      <c r="A4461" s="6"/>
      <c r="B4461" s="6"/>
      <c r="C4461" s="139"/>
      <c r="D4461" s="139"/>
    </row>
    <row r="4462" spans="1:4">
      <c r="A4462" s="6"/>
      <c r="B4462" s="6"/>
      <c r="C4462" s="139"/>
      <c r="D4462" s="139"/>
    </row>
    <row r="4463" spans="1:4">
      <c r="A4463" s="6"/>
      <c r="B4463" s="6"/>
      <c r="C4463" s="139"/>
      <c r="D4463" s="139"/>
    </row>
    <row r="4464" spans="1:4">
      <c r="A4464" s="6"/>
      <c r="B4464" s="6"/>
      <c r="C4464" s="139"/>
      <c r="D4464" s="139"/>
    </row>
    <row r="4465" spans="1:4">
      <c r="A4465" s="6"/>
      <c r="B4465" s="6"/>
      <c r="C4465" s="139"/>
      <c r="D4465" s="139"/>
    </row>
    <row r="4466" spans="1:4">
      <c r="A4466" s="6"/>
      <c r="B4466" s="6"/>
      <c r="C4466" s="139"/>
      <c r="D4466" s="139"/>
    </row>
    <row r="4467" spans="1:4">
      <c r="A4467" s="6"/>
      <c r="B4467" s="6"/>
      <c r="C4467" s="139"/>
      <c r="D4467" s="139"/>
    </row>
    <row r="4468" spans="1:4">
      <c r="A4468" s="6"/>
      <c r="B4468" s="6"/>
      <c r="C4468" s="139"/>
      <c r="D4468" s="139"/>
    </row>
    <row r="4469" spans="1:4">
      <c r="A4469" s="6"/>
      <c r="B4469" s="6"/>
      <c r="C4469" s="139"/>
      <c r="D4469" s="139"/>
    </row>
    <row r="4470" spans="1:4">
      <c r="A4470" s="6"/>
      <c r="B4470" s="6"/>
      <c r="C4470" s="139"/>
      <c r="D4470" s="139"/>
    </row>
    <row r="4471" spans="1:4">
      <c r="A4471" s="6"/>
      <c r="B4471" s="6"/>
      <c r="C4471" s="139"/>
      <c r="D4471" s="139"/>
    </row>
    <row r="4472" spans="1:4">
      <c r="A4472" s="6"/>
      <c r="B4472" s="6"/>
      <c r="C4472" s="139"/>
      <c r="D4472" s="139"/>
    </row>
    <row r="4473" spans="1:4">
      <c r="A4473" s="6"/>
      <c r="B4473" s="6"/>
      <c r="C4473" s="139"/>
      <c r="D4473" s="139"/>
    </row>
    <row r="4474" spans="1:4">
      <c r="A4474" s="6"/>
      <c r="B4474" s="6"/>
      <c r="C4474" s="139"/>
      <c r="D4474" s="139"/>
    </row>
    <row r="4475" spans="1:4">
      <c r="A4475" s="6"/>
      <c r="B4475" s="6"/>
      <c r="C4475" s="139"/>
      <c r="D4475" s="139"/>
    </row>
    <row r="4476" spans="1:4">
      <c r="A4476" s="6"/>
      <c r="B4476" s="6"/>
      <c r="C4476" s="139"/>
      <c r="D4476" s="139"/>
    </row>
    <row r="4477" spans="1:4">
      <c r="A4477" s="6"/>
      <c r="B4477" s="6"/>
      <c r="C4477" s="139"/>
      <c r="D4477" s="139"/>
    </row>
    <row r="4478" spans="1:4">
      <c r="A4478" s="6"/>
      <c r="B4478" s="6"/>
      <c r="C4478" s="139"/>
      <c r="D4478" s="139"/>
    </row>
    <row r="4479" spans="1:4">
      <c r="A4479" s="6"/>
      <c r="B4479" s="6"/>
      <c r="C4479" s="139"/>
      <c r="D4479" s="139"/>
    </row>
    <row r="4480" spans="1:4">
      <c r="A4480" s="6"/>
      <c r="B4480" s="6"/>
      <c r="C4480" s="139"/>
      <c r="D4480" s="139"/>
    </row>
    <row r="4481" spans="1:4">
      <c r="A4481" s="6"/>
      <c r="B4481" s="6"/>
      <c r="C4481" s="139"/>
      <c r="D4481" s="139"/>
    </row>
    <row r="4482" spans="1:4">
      <c r="A4482" s="6"/>
      <c r="B4482" s="6"/>
      <c r="C4482" s="139"/>
      <c r="D4482" s="139"/>
    </row>
    <row r="4483" spans="1:4">
      <c r="A4483" s="6"/>
      <c r="B4483" s="6"/>
      <c r="C4483" s="139"/>
      <c r="D4483" s="139"/>
    </row>
    <row r="4484" spans="1:4">
      <c r="A4484" s="6"/>
      <c r="B4484" s="6"/>
      <c r="C4484" s="139"/>
      <c r="D4484" s="139"/>
    </row>
    <row r="4485" spans="1:4">
      <c r="A4485" s="6"/>
      <c r="B4485" s="6"/>
      <c r="C4485" s="139"/>
      <c r="D4485" s="139"/>
    </row>
    <row r="4486" spans="1:4">
      <c r="A4486" s="6"/>
      <c r="B4486" s="6"/>
      <c r="C4486" s="139"/>
      <c r="D4486" s="139"/>
    </row>
    <row r="4487" spans="1:4">
      <c r="A4487" s="6"/>
      <c r="B4487" s="6"/>
      <c r="C4487" s="139"/>
      <c r="D4487" s="139"/>
    </row>
    <row r="4488" spans="1:4">
      <c r="A4488" s="6"/>
      <c r="B4488" s="6"/>
      <c r="C4488" s="139"/>
      <c r="D4488" s="139"/>
    </row>
    <row r="4489" spans="1:4">
      <c r="A4489" s="6"/>
      <c r="B4489" s="6"/>
      <c r="C4489" s="139"/>
      <c r="D4489" s="139"/>
    </row>
    <row r="4490" spans="1:4">
      <c r="A4490" s="6"/>
      <c r="B4490" s="6"/>
      <c r="C4490" s="139"/>
      <c r="D4490" s="139"/>
    </row>
    <row r="4491" spans="1:4">
      <c r="A4491" s="6"/>
      <c r="B4491" s="6"/>
      <c r="C4491" s="139"/>
      <c r="D4491" s="139"/>
    </row>
    <row r="4492" spans="1:4">
      <c r="A4492" s="6"/>
      <c r="B4492" s="6"/>
      <c r="C4492" s="139"/>
      <c r="D4492" s="139"/>
    </row>
    <row r="4493" spans="1:4">
      <c r="A4493" s="6"/>
      <c r="B4493" s="6"/>
      <c r="C4493" s="139"/>
      <c r="D4493" s="139"/>
    </row>
    <row r="4494" spans="1:4">
      <c r="A4494" s="6"/>
      <c r="B4494" s="6"/>
      <c r="C4494" s="139"/>
      <c r="D4494" s="139"/>
    </row>
    <row r="4495" spans="1:4">
      <c r="A4495" s="6"/>
      <c r="B4495" s="6"/>
      <c r="C4495" s="139"/>
      <c r="D4495" s="139"/>
    </row>
    <row r="4496" spans="1:4">
      <c r="A4496" s="6"/>
      <c r="B4496" s="6"/>
      <c r="C4496" s="139"/>
      <c r="D4496" s="139"/>
    </row>
    <row r="4497" spans="1:4">
      <c r="A4497" s="6"/>
      <c r="B4497" s="6"/>
      <c r="C4497" s="139"/>
      <c r="D4497" s="139"/>
    </row>
    <row r="4498" spans="1:4">
      <c r="A4498" s="6"/>
      <c r="B4498" s="6"/>
      <c r="C4498" s="139"/>
      <c r="D4498" s="139"/>
    </row>
    <row r="4499" spans="1:4">
      <c r="A4499" s="6"/>
      <c r="B4499" s="6"/>
      <c r="C4499" s="139"/>
      <c r="D4499" s="139"/>
    </row>
    <row r="4500" spans="1:4">
      <c r="A4500" s="6"/>
      <c r="B4500" s="6"/>
      <c r="C4500" s="139"/>
      <c r="D4500" s="139"/>
    </row>
    <row r="4501" spans="1:4">
      <c r="A4501" s="6"/>
      <c r="B4501" s="6"/>
      <c r="C4501" s="139"/>
      <c r="D4501" s="139"/>
    </row>
    <row r="4502" spans="1:4">
      <c r="A4502" s="6"/>
      <c r="B4502" s="6"/>
      <c r="C4502" s="139"/>
      <c r="D4502" s="139"/>
    </row>
    <row r="4503" spans="1:4">
      <c r="A4503" s="6"/>
      <c r="B4503" s="6"/>
      <c r="C4503" s="139"/>
      <c r="D4503" s="139"/>
    </row>
    <row r="4504" spans="1:4">
      <c r="A4504" s="6"/>
      <c r="B4504" s="6"/>
      <c r="C4504" s="139"/>
      <c r="D4504" s="139"/>
    </row>
    <row r="4505" spans="1:4">
      <c r="A4505" s="6"/>
      <c r="B4505" s="6"/>
      <c r="C4505" s="139"/>
      <c r="D4505" s="139"/>
    </row>
    <row r="4506" spans="1:4">
      <c r="A4506" s="6"/>
      <c r="B4506" s="6"/>
      <c r="C4506" s="139"/>
      <c r="D4506" s="139"/>
    </row>
    <row r="4507" spans="1:4">
      <c r="A4507" s="6"/>
      <c r="B4507" s="6"/>
      <c r="C4507" s="139"/>
      <c r="D4507" s="139"/>
    </row>
    <row r="4508" spans="1:4">
      <c r="A4508" s="6"/>
      <c r="B4508" s="6"/>
      <c r="C4508" s="139"/>
      <c r="D4508" s="139"/>
    </row>
    <row r="4509" spans="1:4">
      <c r="A4509" s="6"/>
      <c r="B4509" s="6"/>
      <c r="C4509" s="139"/>
      <c r="D4509" s="139"/>
    </row>
    <row r="4510" spans="1:4">
      <c r="A4510" s="6"/>
      <c r="B4510" s="6"/>
      <c r="C4510" s="139"/>
      <c r="D4510" s="139"/>
    </row>
    <row r="4511" spans="1:4">
      <c r="A4511" s="6"/>
      <c r="B4511" s="6"/>
      <c r="C4511" s="139"/>
      <c r="D4511" s="139"/>
    </row>
    <row r="4512" spans="1:4">
      <c r="A4512" s="6"/>
      <c r="B4512" s="6"/>
      <c r="C4512" s="139"/>
      <c r="D4512" s="139"/>
    </row>
    <row r="4513" spans="1:4">
      <c r="A4513" s="6"/>
      <c r="B4513" s="6"/>
      <c r="C4513" s="139"/>
      <c r="D4513" s="139"/>
    </row>
    <row r="4514" spans="1:4">
      <c r="A4514" s="6"/>
      <c r="B4514" s="6"/>
      <c r="C4514" s="139"/>
      <c r="D4514" s="139"/>
    </row>
    <row r="4515" spans="1:4">
      <c r="A4515" s="6"/>
      <c r="B4515" s="6"/>
      <c r="C4515" s="139"/>
      <c r="D4515" s="139"/>
    </row>
    <row r="4516" spans="1:4">
      <c r="A4516" s="6"/>
      <c r="B4516" s="6"/>
      <c r="C4516" s="139"/>
      <c r="D4516" s="139"/>
    </row>
    <row r="4517" spans="1:4">
      <c r="A4517" s="6"/>
      <c r="B4517" s="6"/>
      <c r="C4517" s="139"/>
      <c r="D4517" s="139"/>
    </row>
    <row r="4518" spans="1:4">
      <c r="A4518" s="6"/>
      <c r="B4518" s="6"/>
      <c r="C4518" s="139"/>
      <c r="D4518" s="139"/>
    </row>
    <row r="4519" spans="1:4">
      <c r="A4519" s="6"/>
      <c r="B4519" s="6"/>
      <c r="C4519" s="139"/>
      <c r="D4519" s="139"/>
    </row>
    <row r="4520" spans="1:4">
      <c r="A4520" s="6"/>
      <c r="B4520" s="6"/>
      <c r="C4520" s="139"/>
      <c r="D4520" s="139"/>
    </row>
    <row r="4521" spans="1:4">
      <c r="A4521" s="6"/>
      <c r="B4521" s="6"/>
      <c r="C4521" s="139"/>
      <c r="D4521" s="139"/>
    </row>
    <row r="4522" spans="1:4">
      <c r="A4522" s="6"/>
      <c r="B4522" s="6"/>
      <c r="C4522" s="139"/>
      <c r="D4522" s="139"/>
    </row>
    <row r="4523" spans="1:4">
      <c r="A4523" s="6"/>
      <c r="B4523" s="6"/>
      <c r="C4523" s="139"/>
      <c r="D4523" s="139"/>
    </row>
    <row r="4524" spans="1:4">
      <c r="A4524" s="6"/>
      <c r="B4524" s="6"/>
      <c r="C4524" s="139"/>
      <c r="D4524" s="139"/>
    </row>
    <row r="4525" spans="1:4">
      <c r="A4525" s="6"/>
      <c r="B4525" s="6"/>
      <c r="C4525" s="139"/>
      <c r="D4525" s="139"/>
    </row>
    <row r="4526" spans="1:4">
      <c r="A4526" s="6"/>
      <c r="B4526" s="6"/>
      <c r="C4526" s="139"/>
      <c r="D4526" s="139"/>
    </row>
    <row r="4527" spans="1:4">
      <c r="A4527" s="6"/>
      <c r="B4527" s="6"/>
      <c r="C4527" s="139"/>
      <c r="D4527" s="139"/>
    </row>
    <row r="4528" spans="1:4">
      <c r="A4528" s="6"/>
      <c r="B4528" s="6"/>
      <c r="C4528" s="139"/>
      <c r="D4528" s="139"/>
    </row>
    <row r="4529" spans="1:4">
      <c r="A4529" s="6"/>
      <c r="B4529" s="6"/>
      <c r="C4529" s="139"/>
      <c r="D4529" s="139"/>
    </row>
    <row r="4530" spans="1:4">
      <c r="A4530" s="6"/>
      <c r="B4530" s="6"/>
      <c r="C4530" s="139"/>
      <c r="D4530" s="139"/>
    </row>
    <row r="4531" spans="1:4">
      <c r="A4531" s="6"/>
      <c r="B4531" s="6"/>
      <c r="C4531" s="139"/>
      <c r="D4531" s="139"/>
    </row>
    <row r="4532" spans="1:4">
      <c r="A4532" s="6"/>
      <c r="B4532" s="6"/>
      <c r="C4532" s="139"/>
      <c r="D4532" s="139"/>
    </row>
    <row r="4533" spans="1:4">
      <c r="A4533" s="6"/>
      <c r="B4533" s="6"/>
      <c r="C4533" s="139"/>
      <c r="D4533" s="139"/>
    </row>
    <row r="4534" spans="1:4">
      <c r="A4534" s="6"/>
      <c r="B4534" s="6"/>
      <c r="C4534" s="139"/>
      <c r="D4534" s="139"/>
    </row>
    <row r="4535" spans="1:4">
      <c r="A4535" s="6"/>
      <c r="B4535" s="6"/>
      <c r="C4535" s="139"/>
      <c r="D4535" s="139"/>
    </row>
    <row r="4536" spans="1:4">
      <c r="A4536" s="6"/>
      <c r="B4536" s="6"/>
      <c r="C4536" s="139"/>
      <c r="D4536" s="139"/>
    </row>
    <row r="4537" spans="1:4">
      <c r="A4537" s="6"/>
      <c r="B4537" s="6"/>
      <c r="C4537" s="139"/>
      <c r="D4537" s="139"/>
    </row>
    <row r="4538" spans="1:4">
      <c r="A4538" s="6"/>
      <c r="B4538" s="6"/>
      <c r="C4538" s="139"/>
      <c r="D4538" s="139"/>
    </row>
    <row r="4539" spans="1:4">
      <c r="A4539" s="6"/>
      <c r="B4539" s="6"/>
      <c r="C4539" s="139"/>
      <c r="D4539" s="139"/>
    </row>
    <row r="4540" spans="1:4">
      <c r="A4540" s="6"/>
      <c r="B4540" s="6"/>
      <c r="C4540" s="139"/>
      <c r="D4540" s="139"/>
    </row>
    <row r="4541" spans="1:4">
      <c r="A4541" s="6"/>
      <c r="B4541" s="6"/>
      <c r="C4541" s="139"/>
      <c r="D4541" s="139"/>
    </row>
    <row r="4542" spans="1:4">
      <c r="A4542" s="6"/>
      <c r="B4542" s="6"/>
      <c r="C4542" s="139"/>
      <c r="D4542" s="139"/>
    </row>
    <row r="4543" spans="1:4">
      <c r="A4543" s="6"/>
      <c r="B4543" s="6"/>
      <c r="C4543" s="139"/>
      <c r="D4543" s="139"/>
    </row>
    <row r="4544" spans="1:4">
      <c r="A4544" s="6"/>
      <c r="B4544" s="6"/>
      <c r="C4544" s="139"/>
      <c r="D4544" s="139"/>
    </row>
    <row r="4545" spans="1:4">
      <c r="A4545" s="6"/>
      <c r="B4545" s="6"/>
      <c r="C4545" s="139"/>
      <c r="D4545" s="139"/>
    </row>
    <row r="4546" spans="1:4">
      <c r="A4546" s="6"/>
      <c r="B4546" s="6"/>
      <c r="C4546" s="139"/>
      <c r="D4546" s="139"/>
    </row>
    <row r="4547" spans="1:4">
      <c r="A4547" s="6"/>
      <c r="B4547" s="6"/>
      <c r="C4547" s="139"/>
      <c r="D4547" s="139"/>
    </row>
    <row r="4548" spans="1:4">
      <c r="A4548" s="6"/>
      <c r="B4548" s="6"/>
      <c r="C4548" s="139"/>
      <c r="D4548" s="139"/>
    </row>
    <row r="4549" spans="1:4">
      <c r="A4549" s="6"/>
      <c r="B4549" s="6"/>
      <c r="C4549" s="139"/>
      <c r="D4549" s="139"/>
    </row>
    <row r="4550" spans="1:4">
      <c r="A4550" s="6"/>
      <c r="B4550" s="6"/>
      <c r="C4550" s="139"/>
      <c r="D4550" s="139"/>
    </row>
    <row r="4551" spans="1:4">
      <c r="A4551" s="6"/>
      <c r="B4551" s="6"/>
      <c r="C4551" s="139"/>
      <c r="D4551" s="139"/>
    </row>
    <row r="4552" spans="1:4">
      <c r="A4552" s="6"/>
      <c r="B4552" s="6"/>
      <c r="C4552" s="139"/>
      <c r="D4552" s="139"/>
    </row>
    <row r="4553" spans="1:4">
      <c r="A4553" s="6"/>
      <c r="B4553" s="6"/>
      <c r="C4553" s="139"/>
      <c r="D4553" s="139"/>
    </row>
    <row r="4554" spans="1:4">
      <c r="A4554" s="6"/>
      <c r="B4554" s="6"/>
      <c r="C4554" s="139"/>
      <c r="D4554" s="139"/>
    </row>
    <row r="4555" spans="1:4">
      <c r="A4555" s="6"/>
      <c r="B4555" s="6"/>
      <c r="C4555" s="139"/>
      <c r="D4555" s="139"/>
    </row>
    <row r="4556" spans="1:4">
      <c r="A4556" s="6"/>
      <c r="B4556" s="6"/>
      <c r="C4556" s="139"/>
      <c r="D4556" s="139"/>
    </row>
    <row r="4557" spans="1:4">
      <c r="A4557" s="6"/>
      <c r="B4557" s="6"/>
      <c r="C4557" s="139"/>
      <c r="D4557" s="139"/>
    </row>
    <row r="4558" spans="1:4">
      <c r="A4558" s="6"/>
      <c r="B4558" s="6"/>
      <c r="C4558" s="139"/>
      <c r="D4558" s="139"/>
    </row>
    <row r="4559" spans="1:4">
      <c r="A4559" s="6"/>
      <c r="B4559" s="6"/>
      <c r="C4559" s="139"/>
      <c r="D4559" s="139"/>
    </row>
    <row r="4560" spans="1:4">
      <c r="A4560" s="6"/>
      <c r="B4560" s="6"/>
      <c r="C4560" s="139"/>
      <c r="D4560" s="139"/>
    </row>
    <row r="4561" spans="1:4">
      <c r="A4561" s="6"/>
      <c r="B4561" s="6"/>
      <c r="C4561" s="139"/>
      <c r="D4561" s="139"/>
    </row>
    <row r="4562" spans="1:4">
      <c r="A4562" s="6"/>
      <c r="B4562" s="6"/>
      <c r="C4562" s="139"/>
      <c r="D4562" s="139"/>
    </row>
    <row r="4563" spans="1:4">
      <c r="A4563" s="6"/>
      <c r="B4563" s="6"/>
      <c r="C4563" s="139"/>
      <c r="D4563" s="139"/>
    </row>
    <row r="4564" spans="1:4">
      <c r="A4564" s="6"/>
      <c r="B4564" s="6"/>
      <c r="C4564" s="139"/>
      <c r="D4564" s="139"/>
    </row>
    <row r="4565" spans="1:4">
      <c r="A4565" s="6"/>
      <c r="B4565" s="6"/>
      <c r="C4565" s="139"/>
      <c r="D4565" s="139"/>
    </row>
    <row r="4566" spans="1:4">
      <c r="A4566" s="6"/>
      <c r="B4566" s="6"/>
      <c r="C4566" s="139"/>
      <c r="D4566" s="139"/>
    </row>
    <row r="4567" spans="1:4">
      <c r="A4567" s="6"/>
      <c r="B4567" s="6"/>
      <c r="C4567" s="139"/>
      <c r="D4567" s="139"/>
    </row>
    <row r="4568" spans="1:4">
      <c r="A4568" s="6"/>
      <c r="B4568" s="6"/>
      <c r="C4568" s="139"/>
      <c r="D4568" s="139"/>
    </row>
    <row r="4569" spans="1:4">
      <c r="A4569" s="6"/>
      <c r="B4569" s="6"/>
      <c r="C4569" s="139"/>
      <c r="D4569" s="139"/>
    </row>
    <row r="4570" spans="1:4">
      <c r="A4570" s="6"/>
      <c r="B4570" s="6"/>
      <c r="C4570" s="139"/>
      <c r="D4570" s="139"/>
    </row>
    <row r="4571" spans="1:4">
      <c r="A4571" s="6"/>
      <c r="B4571" s="6"/>
      <c r="C4571" s="139"/>
      <c r="D4571" s="139"/>
    </row>
    <row r="4572" spans="1:4">
      <c r="A4572" s="6"/>
      <c r="B4572" s="6"/>
      <c r="C4572" s="139"/>
      <c r="D4572" s="139"/>
    </row>
    <row r="4573" spans="1:4">
      <c r="A4573" s="6"/>
      <c r="B4573" s="6"/>
      <c r="C4573" s="139"/>
      <c r="D4573" s="139"/>
    </row>
    <row r="4574" spans="1:4">
      <c r="A4574" s="6"/>
      <c r="B4574" s="6"/>
      <c r="C4574" s="139"/>
      <c r="D4574" s="139"/>
    </row>
    <row r="4575" spans="1:4">
      <c r="A4575" s="6"/>
      <c r="B4575" s="6"/>
      <c r="C4575" s="139"/>
      <c r="D4575" s="139"/>
    </row>
    <row r="4576" spans="1:4">
      <c r="A4576" s="6"/>
      <c r="B4576" s="6"/>
      <c r="C4576" s="139"/>
      <c r="D4576" s="139"/>
    </row>
    <row r="4577" spans="1:4">
      <c r="A4577" s="6"/>
      <c r="B4577" s="6"/>
      <c r="C4577" s="139"/>
      <c r="D4577" s="139"/>
    </row>
    <row r="4578" spans="1:4">
      <c r="A4578" s="6"/>
      <c r="B4578" s="6"/>
      <c r="C4578" s="139"/>
      <c r="D4578" s="139"/>
    </row>
    <row r="4579" spans="1:4">
      <c r="A4579" s="6"/>
      <c r="B4579" s="6"/>
      <c r="C4579" s="139"/>
      <c r="D4579" s="139"/>
    </row>
    <row r="4580" spans="1:4">
      <c r="A4580" s="6"/>
      <c r="B4580" s="6"/>
      <c r="C4580" s="139"/>
      <c r="D4580" s="139"/>
    </row>
    <row r="4581" spans="1:4">
      <c r="A4581" s="6"/>
      <c r="B4581" s="6"/>
      <c r="C4581" s="139"/>
      <c r="D4581" s="139"/>
    </row>
    <row r="4582" spans="1:4">
      <c r="A4582" s="6"/>
      <c r="B4582" s="6"/>
      <c r="C4582" s="139"/>
      <c r="D4582" s="139"/>
    </row>
    <row r="4583" spans="1:4">
      <c r="A4583" s="6"/>
      <c r="B4583" s="6"/>
      <c r="C4583" s="139"/>
      <c r="D4583" s="139"/>
    </row>
    <row r="4584" spans="1:4">
      <c r="A4584" s="6"/>
      <c r="B4584" s="6"/>
      <c r="C4584" s="139"/>
      <c r="D4584" s="139"/>
    </row>
    <row r="4585" spans="1:4">
      <c r="A4585" s="6"/>
      <c r="B4585" s="6"/>
      <c r="C4585" s="139"/>
      <c r="D4585" s="139"/>
    </row>
    <row r="4586" spans="1:4">
      <c r="A4586" s="6"/>
      <c r="B4586" s="6"/>
      <c r="C4586" s="139"/>
      <c r="D4586" s="139"/>
    </row>
    <row r="4587" spans="1:4">
      <c r="A4587" s="6"/>
      <c r="B4587" s="6"/>
      <c r="C4587" s="139"/>
      <c r="D4587" s="139"/>
    </row>
    <row r="4588" spans="1:4">
      <c r="A4588" s="6"/>
      <c r="B4588" s="6"/>
      <c r="C4588" s="139"/>
      <c r="D4588" s="139"/>
    </row>
    <row r="4589" spans="1:4">
      <c r="A4589" s="6"/>
      <c r="B4589" s="6"/>
      <c r="C4589" s="139"/>
      <c r="D4589" s="139"/>
    </row>
    <row r="4590" spans="1:4">
      <c r="A4590" s="6"/>
      <c r="B4590" s="6"/>
      <c r="C4590" s="139"/>
      <c r="D4590" s="139"/>
    </row>
    <row r="4591" spans="1:4">
      <c r="A4591" s="6"/>
      <c r="B4591" s="6"/>
      <c r="C4591" s="139"/>
      <c r="D4591" s="139"/>
    </row>
    <row r="4592" spans="1:4">
      <c r="A4592" s="6"/>
      <c r="B4592" s="6"/>
      <c r="C4592" s="139"/>
      <c r="D4592" s="139"/>
    </row>
    <row r="4593" spans="1:4">
      <c r="A4593" s="6"/>
      <c r="B4593" s="6"/>
      <c r="C4593" s="139"/>
      <c r="D4593" s="139"/>
    </row>
    <row r="4594" spans="1:4">
      <c r="A4594" s="6"/>
      <c r="B4594" s="6"/>
      <c r="C4594" s="139"/>
      <c r="D4594" s="139"/>
    </row>
    <row r="4595" spans="1:4">
      <c r="A4595" s="6"/>
      <c r="B4595" s="6"/>
      <c r="C4595" s="139"/>
      <c r="D4595" s="139"/>
    </row>
    <row r="4596" spans="1:4">
      <c r="A4596" s="6"/>
      <c r="B4596" s="6"/>
      <c r="C4596" s="139"/>
      <c r="D4596" s="139"/>
    </row>
    <row r="4597" spans="1:4">
      <c r="A4597" s="6"/>
      <c r="B4597" s="6"/>
      <c r="C4597" s="139"/>
      <c r="D4597" s="139"/>
    </row>
    <row r="4598" spans="1:4">
      <c r="A4598" s="6"/>
      <c r="B4598" s="6"/>
      <c r="C4598" s="139"/>
      <c r="D4598" s="139"/>
    </row>
    <row r="4599" spans="1:4">
      <c r="A4599" s="6"/>
      <c r="B4599" s="6"/>
      <c r="C4599" s="139"/>
      <c r="D4599" s="139"/>
    </row>
    <row r="4600" spans="1:4">
      <c r="A4600" s="6"/>
      <c r="B4600" s="6"/>
      <c r="C4600" s="139"/>
      <c r="D4600" s="139"/>
    </row>
    <row r="4601" spans="1:4">
      <c r="A4601" s="6"/>
      <c r="B4601" s="6"/>
      <c r="C4601" s="139"/>
      <c r="D4601" s="139"/>
    </row>
    <row r="4602" spans="1:4">
      <c r="A4602" s="6"/>
      <c r="B4602" s="6"/>
      <c r="C4602" s="139"/>
      <c r="D4602" s="139"/>
    </row>
    <row r="4603" spans="1:4">
      <c r="A4603" s="6"/>
      <c r="B4603" s="6"/>
      <c r="C4603" s="139"/>
      <c r="D4603" s="139"/>
    </row>
    <row r="4604" spans="1:4">
      <c r="A4604" s="6"/>
      <c r="B4604" s="6"/>
      <c r="C4604" s="139"/>
      <c r="D4604" s="139"/>
    </row>
    <row r="4605" spans="1:4">
      <c r="A4605" s="6"/>
      <c r="B4605" s="6"/>
      <c r="C4605" s="139"/>
      <c r="D4605" s="139"/>
    </row>
    <row r="4606" spans="1:4">
      <c r="A4606" s="6"/>
      <c r="B4606" s="6"/>
      <c r="C4606" s="139"/>
      <c r="D4606" s="139"/>
    </row>
    <row r="4607" spans="1:4">
      <c r="A4607" s="6"/>
      <c r="B4607" s="6"/>
      <c r="C4607" s="139"/>
      <c r="D4607" s="139"/>
    </row>
    <row r="4608" spans="1:4">
      <c r="A4608" s="6"/>
      <c r="B4608" s="6"/>
      <c r="C4608" s="139"/>
      <c r="D4608" s="139"/>
    </row>
    <row r="4609" spans="1:4">
      <c r="A4609" s="6"/>
      <c r="B4609" s="6"/>
      <c r="C4609" s="139"/>
      <c r="D4609" s="139"/>
    </row>
    <row r="4610" spans="1:4">
      <c r="A4610" s="6"/>
      <c r="B4610" s="6"/>
      <c r="C4610" s="139"/>
      <c r="D4610" s="139"/>
    </row>
    <row r="4611" spans="1:4">
      <c r="A4611" s="6"/>
      <c r="B4611" s="6"/>
      <c r="C4611" s="139"/>
      <c r="D4611" s="139"/>
    </row>
    <row r="4612" spans="1:4">
      <c r="A4612" s="6"/>
      <c r="B4612" s="6"/>
      <c r="C4612" s="139"/>
      <c r="D4612" s="139"/>
    </row>
    <row r="4613" spans="1:4">
      <c r="A4613" s="6"/>
      <c r="B4613" s="6"/>
      <c r="C4613" s="139"/>
      <c r="D4613" s="139"/>
    </row>
    <row r="4614" spans="1:4">
      <c r="A4614" s="6"/>
      <c r="B4614" s="6"/>
      <c r="C4614" s="139"/>
      <c r="D4614" s="139"/>
    </row>
    <row r="4615" spans="1:4">
      <c r="A4615" s="6"/>
      <c r="B4615" s="6"/>
      <c r="C4615" s="139"/>
      <c r="D4615" s="139"/>
    </row>
    <row r="4616" spans="1:4">
      <c r="A4616" s="6"/>
      <c r="B4616" s="6"/>
      <c r="C4616" s="139"/>
      <c r="D4616" s="139"/>
    </row>
    <row r="4617" spans="1:4">
      <c r="A4617" s="6"/>
      <c r="B4617" s="6"/>
      <c r="C4617" s="139"/>
      <c r="D4617" s="139"/>
    </row>
    <row r="4618" spans="1:4">
      <c r="A4618" s="6"/>
      <c r="B4618" s="6"/>
      <c r="C4618" s="139"/>
      <c r="D4618" s="139"/>
    </row>
    <row r="4619" spans="1:4">
      <c r="A4619" s="6"/>
      <c r="B4619" s="6"/>
      <c r="C4619" s="139"/>
      <c r="D4619" s="139"/>
    </row>
    <row r="4620" spans="1:4">
      <c r="A4620" s="6"/>
      <c r="B4620" s="6"/>
      <c r="C4620" s="139"/>
      <c r="D4620" s="139"/>
    </row>
    <row r="4621" spans="1:4">
      <c r="A4621" s="6"/>
      <c r="B4621" s="6"/>
      <c r="C4621" s="139"/>
      <c r="D4621" s="139"/>
    </row>
    <row r="4622" spans="1:4">
      <c r="A4622" s="6"/>
      <c r="B4622" s="6"/>
      <c r="C4622" s="139"/>
      <c r="D4622" s="139"/>
    </row>
    <row r="4623" spans="1:4">
      <c r="A4623" s="6"/>
      <c r="B4623" s="6"/>
      <c r="C4623" s="139"/>
      <c r="D4623" s="139"/>
    </row>
    <row r="4624" spans="1:4">
      <c r="A4624" s="6"/>
      <c r="B4624" s="6"/>
      <c r="C4624" s="139"/>
      <c r="D4624" s="139"/>
    </row>
    <row r="4625" spans="1:4">
      <c r="A4625" s="6"/>
      <c r="B4625" s="6"/>
      <c r="C4625" s="139"/>
      <c r="D4625" s="139"/>
    </row>
    <row r="4626" spans="1:4">
      <c r="A4626" s="6"/>
      <c r="B4626" s="6"/>
      <c r="C4626" s="139"/>
      <c r="D4626" s="139"/>
    </row>
    <row r="4627" spans="1:4">
      <c r="A4627" s="6"/>
      <c r="B4627" s="6"/>
      <c r="C4627" s="139"/>
      <c r="D4627" s="139"/>
    </row>
    <row r="4628" spans="1:4">
      <c r="A4628" s="6"/>
      <c r="B4628" s="6"/>
      <c r="C4628" s="139"/>
      <c r="D4628" s="139"/>
    </row>
    <row r="4629" spans="1:4">
      <c r="A4629" s="6"/>
      <c r="B4629" s="6"/>
      <c r="C4629" s="139"/>
      <c r="D4629" s="139"/>
    </row>
    <row r="4630" spans="1:4">
      <c r="A4630" s="6"/>
      <c r="B4630" s="6"/>
      <c r="C4630" s="139"/>
      <c r="D4630" s="139"/>
    </row>
    <row r="4631" spans="1:4">
      <c r="A4631" s="6"/>
      <c r="B4631" s="6"/>
      <c r="C4631" s="139"/>
      <c r="D4631" s="139"/>
    </row>
    <row r="4632" spans="1:4">
      <c r="A4632" s="6"/>
      <c r="B4632" s="6"/>
      <c r="C4632" s="139"/>
      <c r="D4632" s="139"/>
    </row>
    <row r="4633" spans="1:4">
      <c r="A4633" s="6"/>
      <c r="B4633" s="6"/>
      <c r="C4633" s="139"/>
      <c r="D4633" s="139"/>
    </row>
    <row r="4634" spans="1:4">
      <c r="A4634" s="6"/>
      <c r="B4634" s="6"/>
      <c r="C4634" s="139"/>
      <c r="D4634" s="139"/>
    </row>
    <row r="4635" spans="1:4">
      <c r="A4635" s="6"/>
      <c r="B4635" s="6"/>
      <c r="C4635" s="139"/>
      <c r="D4635" s="139"/>
    </row>
    <row r="4636" spans="1:4">
      <c r="A4636" s="6"/>
      <c r="B4636" s="6"/>
      <c r="C4636" s="139"/>
      <c r="D4636" s="139"/>
    </row>
    <row r="4637" spans="1:4">
      <c r="A4637" s="6"/>
      <c r="B4637" s="6"/>
      <c r="C4637" s="139"/>
      <c r="D4637" s="139"/>
    </row>
    <row r="4638" spans="1:4">
      <c r="A4638" s="6"/>
      <c r="B4638" s="6"/>
      <c r="C4638" s="139"/>
      <c r="D4638" s="139"/>
    </row>
    <row r="4639" spans="1:4">
      <c r="A4639" s="6"/>
      <c r="B4639" s="6"/>
      <c r="C4639" s="139"/>
      <c r="D4639" s="139"/>
    </row>
    <row r="4640" spans="1:4">
      <c r="A4640" s="6"/>
      <c r="B4640" s="6"/>
      <c r="C4640" s="139"/>
      <c r="D4640" s="139"/>
    </row>
    <row r="4641" spans="1:4">
      <c r="A4641" s="6"/>
      <c r="B4641" s="6"/>
      <c r="C4641" s="139"/>
      <c r="D4641" s="139"/>
    </row>
    <row r="4642" spans="1:4">
      <c r="A4642" s="6"/>
      <c r="B4642" s="6"/>
      <c r="C4642" s="139"/>
      <c r="D4642" s="139"/>
    </row>
    <row r="4643" spans="1:4">
      <c r="A4643" s="6"/>
      <c r="B4643" s="6"/>
      <c r="C4643" s="139"/>
      <c r="D4643" s="139"/>
    </row>
    <row r="4644" spans="1:4">
      <c r="A4644" s="6"/>
      <c r="B4644" s="6"/>
      <c r="C4644" s="139"/>
      <c r="D4644" s="139"/>
    </row>
    <row r="4645" spans="1:4">
      <c r="A4645" s="6"/>
      <c r="B4645" s="6"/>
      <c r="C4645" s="139"/>
      <c r="D4645" s="139"/>
    </row>
    <row r="4646" spans="1:4">
      <c r="A4646" s="6"/>
      <c r="B4646" s="6"/>
      <c r="C4646" s="139"/>
      <c r="D4646" s="139"/>
    </row>
    <row r="4647" spans="1:4">
      <c r="A4647" s="6"/>
      <c r="B4647" s="6"/>
      <c r="C4647" s="139"/>
      <c r="D4647" s="139"/>
    </row>
    <row r="4648" spans="1:4">
      <c r="A4648" s="6"/>
      <c r="B4648" s="6"/>
      <c r="C4648" s="139"/>
      <c r="D4648" s="139"/>
    </row>
    <row r="4649" spans="1:4">
      <c r="A4649" s="6"/>
      <c r="B4649" s="6"/>
      <c r="C4649" s="139"/>
      <c r="D4649" s="139"/>
    </row>
    <row r="4650" spans="1:4">
      <c r="A4650" s="6"/>
      <c r="B4650" s="6"/>
      <c r="C4650" s="139"/>
      <c r="D4650" s="139"/>
    </row>
    <row r="4651" spans="1:4">
      <c r="A4651" s="6"/>
      <c r="B4651" s="6"/>
      <c r="C4651" s="139"/>
      <c r="D4651" s="139"/>
    </row>
    <row r="4652" spans="1:4">
      <c r="A4652" s="6"/>
      <c r="B4652" s="6"/>
      <c r="C4652" s="139"/>
      <c r="D4652" s="139"/>
    </row>
    <row r="4653" spans="1:4">
      <c r="A4653" s="6"/>
      <c r="B4653" s="6"/>
      <c r="C4653" s="139"/>
      <c r="D4653" s="139"/>
    </row>
    <row r="4654" spans="1:4">
      <c r="A4654" s="6"/>
      <c r="B4654" s="6"/>
      <c r="C4654" s="139"/>
      <c r="D4654" s="139"/>
    </row>
    <row r="4655" spans="1:4">
      <c r="A4655" s="6"/>
      <c r="B4655" s="6"/>
      <c r="C4655" s="139"/>
      <c r="D4655" s="139"/>
    </row>
    <row r="4656" spans="1:4">
      <c r="A4656" s="6"/>
      <c r="B4656" s="6"/>
      <c r="C4656" s="139"/>
      <c r="D4656" s="139"/>
    </row>
    <row r="4657" spans="1:4">
      <c r="A4657" s="6"/>
      <c r="B4657" s="6"/>
      <c r="C4657" s="139"/>
      <c r="D4657" s="139"/>
    </row>
    <row r="4658" spans="1:4">
      <c r="A4658" s="6"/>
      <c r="B4658" s="6"/>
      <c r="C4658" s="139"/>
      <c r="D4658" s="139"/>
    </row>
    <row r="4659" spans="1:4">
      <c r="A4659" s="6"/>
      <c r="B4659" s="6"/>
      <c r="C4659" s="139"/>
      <c r="D4659" s="139"/>
    </row>
    <row r="4660" spans="1:4">
      <c r="A4660" s="6"/>
      <c r="B4660" s="6"/>
      <c r="C4660" s="139"/>
      <c r="D4660" s="139"/>
    </row>
    <row r="4661" spans="1:4">
      <c r="A4661" s="6"/>
      <c r="B4661" s="6"/>
      <c r="C4661" s="139"/>
      <c r="D4661" s="139"/>
    </row>
    <row r="4662" spans="1:4">
      <c r="A4662" s="6"/>
      <c r="B4662" s="6"/>
      <c r="C4662" s="139"/>
      <c r="D4662" s="139"/>
    </row>
    <row r="4663" spans="1:4">
      <c r="A4663" s="6"/>
      <c r="B4663" s="6"/>
      <c r="C4663" s="139"/>
      <c r="D4663" s="139"/>
    </row>
    <row r="4664" spans="1:4">
      <c r="A4664" s="6"/>
      <c r="B4664" s="6"/>
      <c r="C4664" s="139"/>
      <c r="D4664" s="139"/>
    </row>
    <row r="4665" spans="1:4">
      <c r="A4665" s="6"/>
      <c r="B4665" s="6"/>
      <c r="C4665" s="139"/>
      <c r="D4665" s="139"/>
    </row>
    <row r="4666" spans="1:4">
      <c r="A4666" s="6"/>
      <c r="B4666" s="6"/>
      <c r="C4666" s="139"/>
      <c r="D4666" s="139"/>
    </row>
    <row r="4667" spans="1:4">
      <c r="A4667" s="6"/>
      <c r="B4667" s="6"/>
      <c r="C4667" s="139"/>
      <c r="D4667" s="139"/>
    </row>
    <row r="4668" spans="1:4">
      <c r="A4668" s="6"/>
      <c r="B4668" s="6"/>
      <c r="C4668" s="139"/>
      <c r="D4668" s="139"/>
    </row>
    <row r="4669" spans="1:4">
      <c r="A4669" s="6"/>
      <c r="B4669" s="6"/>
      <c r="C4669" s="139"/>
      <c r="D4669" s="139"/>
    </row>
    <row r="4670" spans="1:4">
      <c r="A4670" s="6"/>
      <c r="B4670" s="6"/>
      <c r="C4670" s="139"/>
      <c r="D4670" s="139"/>
    </row>
    <row r="4671" spans="1:4">
      <c r="A4671" s="6"/>
      <c r="B4671" s="6"/>
      <c r="C4671" s="139"/>
      <c r="D4671" s="139"/>
    </row>
    <row r="4672" spans="1:4">
      <c r="A4672" s="6"/>
      <c r="B4672" s="6"/>
      <c r="C4672" s="139"/>
      <c r="D4672" s="139"/>
    </row>
    <row r="4673" spans="1:4">
      <c r="A4673" s="6"/>
      <c r="B4673" s="6"/>
      <c r="C4673" s="139"/>
      <c r="D4673" s="139"/>
    </row>
    <row r="4674" spans="1:4">
      <c r="A4674" s="6"/>
      <c r="B4674" s="6"/>
      <c r="C4674" s="139"/>
      <c r="D4674" s="139"/>
    </row>
    <row r="4675" spans="1:4">
      <c r="A4675" s="6"/>
      <c r="B4675" s="6"/>
      <c r="C4675" s="139"/>
      <c r="D4675" s="139"/>
    </row>
    <row r="4676" spans="1:4">
      <c r="A4676" s="6"/>
      <c r="B4676" s="6"/>
      <c r="C4676" s="139"/>
      <c r="D4676" s="139"/>
    </row>
    <row r="4677" spans="1:4">
      <c r="A4677" s="6"/>
      <c r="B4677" s="6"/>
      <c r="C4677" s="139"/>
      <c r="D4677" s="139"/>
    </row>
    <row r="4678" spans="1:4">
      <c r="A4678" s="6"/>
      <c r="B4678" s="6"/>
      <c r="C4678" s="139"/>
      <c r="D4678" s="139"/>
    </row>
    <row r="4679" spans="1:4">
      <c r="A4679" s="6"/>
      <c r="B4679" s="6"/>
      <c r="C4679" s="139"/>
      <c r="D4679" s="139"/>
    </row>
    <row r="4680" spans="1:4">
      <c r="A4680" s="6"/>
      <c r="B4680" s="6"/>
      <c r="C4680" s="139"/>
      <c r="D4680" s="139"/>
    </row>
    <row r="4681" spans="1:4">
      <c r="A4681" s="6"/>
      <c r="B4681" s="6"/>
      <c r="C4681" s="139"/>
      <c r="D4681" s="139"/>
    </row>
    <row r="4682" spans="1:4">
      <c r="A4682" s="6"/>
      <c r="B4682" s="6"/>
      <c r="C4682" s="139"/>
      <c r="D4682" s="139"/>
    </row>
    <row r="4683" spans="1:4">
      <c r="A4683" s="6"/>
      <c r="B4683" s="6"/>
      <c r="C4683" s="139"/>
      <c r="D4683" s="139"/>
    </row>
    <row r="4684" spans="1:4">
      <c r="A4684" s="6"/>
      <c r="B4684" s="6"/>
      <c r="C4684" s="139"/>
      <c r="D4684" s="139"/>
    </row>
    <row r="4685" spans="1:4">
      <c r="A4685" s="6"/>
      <c r="B4685" s="6"/>
      <c r="C4685" s="139"/>
      <c r="D4685" s="139"/>
    </row>
    <row r="4686" spans="1:4">
      <c r="A4686" s="6"/>
      <c r="B4686" s="6"/>
      <c r="C4686" s="139"/>
      <c r="D4686" s="139"/>
    </row>
    <row r="4687" spans="1:4">
      <c r="A4687" s="6"/>
      <c r="B4687" s="6"/>
      <c r="C4687" s="139"/>
      <c r="D4687" s="139"/>
    </row>
    <row r="4688" spans="1:4">
      <c r="A4688" s="6"/>
      <c r="B4688" s="6"/>
      <c r="C4688" s="139"/>
      <c r="D4688" s="139"/>
    </row>
    <row r="4689" spans="1:4">
      <c r="A4689" s="6"/>
      <c r="B4689" s="6"/>
      <c r="C4689" s="139"/>
      <c r="D4689" s="139"/>
    </row>
    <row r="4690" spans="1:4">
      <c r="A4690" s="6"/>
      <c r="B4690" s="6"/>
      <c r="C4690" s="139"/>
      <c r="D4690" s="139"/>
    </row>
    <row r="4691" spans="1:4">
      <c r="A4691" s="6"/>
      <c r="B4691" s="6"/>
      <c r="C4691" s="139"/>
      <c r="D4691" s="139"/>
    </row>
    <row r="4692" spans="1:4">
      <c r="A4692" s="6"/>
      <c r="B4692" s="6"/>
      <c r="C4692" s="139"/>
      <c r="D4692" s="139"/>
    </row>
    <row r="4693" spans="1:4">
      <c r="A4693" s="6"/>
      <c r="B4693" s="6"/>
      <c r="C4693" s="139"/>
      <c r="D4693" s="139"/>
    </row>
    <row r="4694" spans="1:4">
      <c r="A4694" s="6"/>
      <c r="B4694" s="6"/>
      <c r="C4694" s="139"/>
      <c r="D4694" s="139"/>
    </row>
    <row r="4695" spans="1:4">
      <c r="A4695" s="6"/>
      <c r="B4695" s="6"/>
      <c r="C4695" s="139"/>
      <c r="D4695" s="139"/>
    </row>
    <row r="4696" spans="1:4">
      <c r="A4696" s="6"/>
      <c r="B4696" s="6"/>
      <c r="C4696" s="139"/>
      <c r="D4696" s="139"/>
    </row>
    <row r="4697" spans="1:4">
      <c r="A4697" s="6"/>
      <c r="B4697" s="6"/>
      <c r="C4697" s="139"/>
      <c r="D4697" s="139"/>
    </row>
    <row r="4698" spans="1:4">
      <c r="A4698" s="6"/>
      <c r="B4698" s="6"/>
      <c r="C4698" s="139"/>
      <c r="D4698" s="139"/>
    </row>
    <row r="4699" spans="1:4">
      <c r="A4699" s="6"/>
      <c r="B4699" s="6"/>
      <c r="C4699" s="139"/>
      <c r="D4699" s="139"/>
    </row>
    <row r="4700" spans="1:4">
      <c r="A4700" s="6"/>
      <c r="B4700" s="6"/>
      <c r="C4700" s="139"/>
      <c r="D4700" s="139"/>
    </row>
    <row r="4701" spans="1:4">
      <c r="A4701" s="6"/>
      <c r="B4701" s="6"/>
      <c r="C4701" s="139"/>
      <c r="D4701" s="139"/>
    </row>
    <row r="4702" spans="1:4">
      <c r="A4702" s="6"/>
      <c r="B4702" s="6"/>
      <c r="C4702" s="139"/>
      <c r="D4702" s="139"/>
    </row>
    <row r="4703" spans="1:4">
      <c r="A4703" s="6"/>
      <c r="B4703" s="6"/>
      <c r="C4703" s="139"/>
      <c r="D4703" s="139"/>
    </row>
    <row r="4704" spans="1:4">
      <c r="A4704" s="6"/>
      <c r="B4704" s="6"/>
      <c r="C4704" s="139"/>
      <c r="D4704" s="139"/>
    </row>
    <row r="4705" spans="1:4">
      <c r="A4705" s="6"/>
      <c r="B4705" s="6"/>
      <c r="C4705" s="139"/>
      <c r="D4705" s="139"/>
    </row>
    <row r="4706" spans="1:4">
      <c r="A4706" s="6"/>
      <c r="B4706" s="6"/>
      <c r="C4706" s="139"/>
      <c r="D4706" s="139"/>
    </row>
    <row r="4707" spans="1:4">
      <c r="A4707" s="6"/>
      <c r="B4707" s="6"/>
      <c r="C4707" s="139"/>
      <c r="D4707" s="139"/>
    </row>
    <row r="4708" spans="1:4">
      <c r="A4708" s="6"/>
      <c r="B4708" s="6"/>
      <c r="C4708" s="139"/>
      <c r="D4708" s="139"/>
    </row>
    <row r="4709" spans="1:4">
      <c r="A4709" s="6"/>
      <c r="B4709" s="6"/>
      <c r="C4709" s="139"/>
      <c r="D4709" s="139"/>
    </row>
    <row r="4710" spans="1:4">
      <c r="A4710" s="6"/>
      <c r="B4710" s="6"/>
      <c r="C4710" s="139"/>
      <c r="D4710" s="139"/>
    </row>
    <row r="4711" spans="1:4">
      <c r="A4711" s="6"/>
      <c r="B4711" s="6"/>
      <c r="C4711" s="139"/>
      <c r="D4711" s="139"/>
    </row>
    <row r="4712" spans="1:4">
      <c r="A4712" s="6"/>
      <c r="B4712" s="6"/>
      <c r="C4712" s="139"/>
      <c r="D4712" s="139"/>
    </row>
    <row r="4713" spans="1:4">
      <c r="A4713" s="6"/>
      <c r="B4713" s="6"/>
      <c r="C4713" s="139"/>
      <c r="D4713" s="139"/>
    </row>
    <row r="4714" spans="1:4">
      <c r="A4714" s="6"/>
      <c r="B4714" s="6"/>
      <c r="C4714" s="139"/>
      <c r="D4714" s="139"/>
    </row>
    <row r="4715" spans="1:4">
      <c r="A4715" s="6"/>
      <c r="B4715" s="6"/>
      <c r="C4715" s="139"/>
      <c r="D4715" s="139"/>
    </row>
    <row r="4716" spans="1:4">
      <c r="A4716" s="6"/>
      <c r="B4716" s="6"/>
      <c r="C4716" s="139"/>
      <c r="D4716" s="139"/>
    </row>
    <row r="4717" spans="1:4">
      <c r="A4717" s="6"/>
      <c r="B4717" s="6"/>
      <c r="C4717" s="139"/>
      <c r="D4717" s="139"/>
    </row>
    <row r="4718" spans="1:4">
      <c r="A4718" s="6"/>
      <c r="B4718" s="6"/>
      <c r="C4718" s="139"/>
      <c r="D4718" s="139"/>
    </row>
    <row r="4719" spans="1:4">
      <c r="A4719" s="6"/>
      <c r="B4719" s="6"/>
      <c r="C4719" s="139"/>
      <c r="D4719" s="139"/>
    </row>
    <row r="4720" spans="1:4">
      <c r="A4720" s="6"/>
      <c r="B4720" s="6"/>
      <c r="C4720" s="139"/>
      <c r="D4720" s="139"/>
    </row>
    <row r="4721" spans="1:4">
      <c r="A4721" s="6"/>
      <c r="B4721" s="6"/>
      <c r="C4721" s="139"/>
      <c r="D4721" s="139"/>
    </row>
    <row r="4722" spans="1:4">
      <c r="A4722" s="6"/>
      <c r="B4722" s="6"/>
      <c r="C4722" s="139"/>
      <c r="D4722" s="139"/>
    </row>
    <row r="4723" spans="1:4">
      <c r="A4723" s="6"/>
      <c r="B4723" s="6"/>
      <c r="C4723" s="139"/>
      <c r="D4723" s="139"/>
    </row>
    <row r="4724" spans="1:4">
      <c r="A4724" s="6"/>
      <c r="B4724" s="6"/>
      <c r="C4724" s="139"/>
      <c r="D4724" s="139"/>
    </row>
    <row r="4725" spans="1:4">
      <c r="A4725" s="6"/>
      <c r="B4725" s="6"/>
      <c r="C4725" s="139"/>
      <c r="D4725" s="139"/>
    </row>
    <row r="4726" spans="1:4">
      <c r="A4726" s="6"/>
      <c r="B4726" s="6"/>
      <c r="C4726" s="139"/>
      <c r="D4726" s="139"/>
    </row>
    <row r="4727" spans="1:4">
      <c r="A4727" s="6"/>
      <c r="B4727" s="6"/>
      <c r="C4727" s="139"/>
      <c r="D4727" s="139"/>
    </row>
    <row r="4728" spans="1:4">
      <c r="A4728" s="6"/>
      <c r="B4728" s="6"/>
      <c r="C4728" s="139"/>
      <c r="D4728" s="139"/>
    </row>
    <row r="4729" spans="1:4">
      <c r="A4729" s="6"/>
      <c r="B4729" s="6"/>
      <c r="C4729" s="139"/>
      <c r="D4729" s="139"/>
    </row>
    <row r="4730" spans="1:4">
      <c r="A4730" s="6"/>
      <c r="B4730" s="6"/>
      <c r="C4730" s="139"/>
      <c r="D4730" s="139"/>
    </row>
    <row r="4731" spans="1:4">
      <c r="A4731" s="6"/>
      <c r="B4731" s="6"/>
      <c r="C4731" s="139"/>
      <c r="D4731" s="139"/>
    </row>
    <row r="4732" spans="1:4">
      <c r="A4732" s="6"/>
      <c r="B4732" s="6"/>
      <c r="C4732" s="139"/>
      <c r="D4732" s="139"/>
    </row>
    <row r="4733" spans="1:4">
      <c r="A4733" s="6"/>
      <c r="B4733" s="6"/>
      <c r="C4733" s="139"/>
      <c r="D4733" s="139"/>
    </row>
    <row r="4734" spans="1:4">
      <c r="A4734" s="6"/>
      <c r="B4734" s="6"/>
      <c r="C4734" s="139"/>
      <c r="D4734" s="139"/>
    </row>
    <row r="4735" spans="1:4">
      <c r="A4735" s="6"/>
      <c r="B4735" s="6"/>
      <c r="C4735" s="139"/>
      <c r="D4735" s="139"/>
    </row>
    <row r="4736" spans="1:4">
      <c r="A4736" s="6"/>
      <c r="B4736" s="6"/>
      <c r="C4736" s="139"/>
      <c r="D4736" s="139"/>
    </row>
    <row r="4737" spans="1:4">
      <c r="A4737" s="6"/>
      <c r="B4737" s="6"/>
      <c r="C4737" s="139"/>
      <c r="D4737" s="139"/>
    </row>
    <row r="4738" spans="1:4">
      <c r="A4738" s="6"/>
      <c r="B4738" s="6"/>
      <c r="C4738" s="139"/>
      <c r="D4738" s="139"/>
    </row>
    <row r="4739" spans="1:4">
      <c r="A4739" s="6"/>
      <c r="B4739" s="6"/>
      <c r="C4739" s="139"/>
      <c r="D4739" s="139"/>
    </row>
    <row r="4740" spans="1:4">
      <c r="A4740" s="6"/>
      <c r="B4740" s="6"/>
      <c r="C4740" s="139"/>
      <c r="D4740" s="139"/>
    </row>
    <row r="4741" spans="1:4">
      <c r="A4741" s="6"/>
      <c r="B4741" s="6"/>
      <c r="C4741" s="139"/>
      <c r="D4741" s="139"/>
    </row>
    <row r="4742" spans="1:4">
      <c r="A4742" s="6"/>
      <c r="B4742" s="6"/>
      <c r="C4742" s="139"/>
      <c r="D4742" s="139"/>
    </row>
    <row r="4743" spans="1:4">
      <c r="A4743" s="6"/>
      <c r="B4743" s="6"/>
      <c r="C4743" s="139"/>
      <c r="D4743" s="139"/>
    </row>
    <row r="4744" spans="1:4">
      <c r="A4744" s="6"/>
      <c r="B4744" s="6"/>
      <c r="C4744" s="139"/>
      <c r="D4744" s="139"/>
    </row>
    <row r="4745" spans="1:4">
      <c r="A4745" s="6"/>
      <c r="B4745" s="6"/>
      <c r="C4745" s="139"/>
      <c r="D4745" s="139"/>
    </row>
    <row r="4746" spans="1:4">
      <c r="A4746" s="6"/>
      <c r="B4746" s="6"/>
      <c r="C4746" s="139"/>
      <c r="D4746" s="139"/>
    </row>
    <row r="4747" spans="1:4">
      <c r="A4747" s="6"/>
      <c r="B4747" s="6"/>
      <c r="C4747" s="139"/>
      <c r="D4747" s="139"/>
    </row>
    <row r="4748" spans="1:4">
      <c r="A4748" s="6"/>
      <c r="B4748" s="6"/>
      <c r="C4748" s="139"/>
      <c r="D4748" s="139"/>
    </row>
    <row r="4749" spans="1:4">
      <c r="A4749" s="6"/>
      <c r="B4749" s="6"/>
      <c r="C4749" s="139"/>
      <c r="D4749" s="139"/>
    </row>
    <row r="4750" spans="1:4">
      <c r="A4750" s="6"/>
      <c r="B4750" s="6"/>
      <c r="C4750" s="139"/>
      <c r="D4750" s="139"/>
    </row>
    <row r="4751" spans="1:4">
      <c r="A4751" s="6"/>
      <c r="B4751" s="6"/>
      <c r="C4751" s="139"/>
      <c r="D4751" s="139"/>
    </row>
    <row r="4752" spans="1:4">
      <c r="A4752" s="6"/>
      <c r="B4752" s="6"/>
      <c r="C4752" s="139"/>
      <c r="D4752" s="139"/>
    </row>
    <row r="4753" spans="1:4">
      <c r="A4753" s="6"/>
      <c r="B4753" s="6"/>
      <c r="C4753" s="139"/>
      <c r="D4753" s="139"/>
    </row>
    <row r="4754" spans="1:4">
      <c r="A4754" s="6"/>
      <c r="B4754" s="6"/>
      <c r="C4754" s="139"/>
      <c r="D4754" s="139"/>
    </row>
    <row r="4755" spans="1:4">
      <c r="A4755" s="6"/>
      <c r="B4755" s="6"/>
      <c r="C4755" s="139"/>
      <c r="D4755" s="139"/>
    </row>
    <row r="4756" spans="1:4">
      <c r="A4756" s="6"/>
      <c r="B4756" s="6"/>
      <c r="C4756" s="139"/>
      <c r="D4756" s="139"/>
    </row>
    <row r="4757" spans="1:4">
      <c r="A4757" s="6"/>
      <c r="B4757" s="6"/>
      <c r="C4757" s="139"/>
      <c r="D4757" s="139"/>
    </row>
    <row r="4758" spans="1:4">
      <c r="A4758" s="6"/>
      <c r="B4758" s="6"/>
      <c r="C4758" s="139"/>
      <c r="D4758" s="139"/>
    </row>
    <row r="4759" spans="1:4">
      <c r="A4759" s="6"/>
      <c r="B4759" s="6"/>
      <c r="C4759" s="139"/>
      <c r="D4759" s="139"/>
    </row>
    <row r="4760" spans="1:4">
      <c r="A4760" s="6"/>
      <c r="B4760" s="6"/>
      <c r="C4760" s="139"/>
      <c r="D4760" s="139"/>
    </row>
    <row r="4761" spans="1:4">
      <c r="A4761" s="6"/>
      <c r="B4761" s="6"/>
      <c r="C4761" s="139"/>
      <c r="D4761" s="139"/>
    </row>
    <row r="4762" spans="1:4">
      <c r="A4762" s="6"/>
      <c r="B4762" s="6"/>
      <c r="C4762" s="139"/>
      <c r="D4762" s="139"/>
    </row>
    <row r="4763" spans="1:4">
      <c r="A4763" s="6"/>
      <c r="B4763" s="6"/>
      <c r="C4763" s="139"/>
      <c r="D4763" s="139"/>
    </row>
    <row r="4764" spans="1:4">
      <c r="A4764" s="6"/>
      <c r="B4764" s="6"/>
      <c r="C4764" s="139"/>
      <c r="D4764" s="139"/>
    </row>
    <row r="4765" spans="1:4">
      <c r="A4765" s="6"/>
      <c r="B4765" s="6"/>
      <c r="C4765" s="139"/>
      <c r="D4765" s="139"/>
    </row>
    <row r="4766" spans="1:4">
      <c r="A4766" s="6"/>
      <c r="B4766" s="6"/>
      <c r="C4766" s="139"/>
      <c r="D4766" s="139"/>
    </row>
    <row r="4767" spans="1:4">
      <c r="A4767" s="6"/>
      <c r="B4767" s="6"/>
      <c r="C4767" s="139"/>
      <c r="D4767" s="139"/>
    </row>
    <row r="4768" spans="1:4">
      <c r="A4768" s="6"/>
      <c r="B4768" s="6"/>
      <c r="C4768" s="139"/>
      <c r="D4768" s="139"/>
    </row>
    <row r="4769" spans="1:4">
      <c r="A4769" s="6"/>
      <c r="B4769" s="6"/>
      <c r="C4769" s="139"/>
      <c r="D4769" s="139"/>
    </row>
    <row r="4770" spans="1:4">
      <c r="A4770" s="6"/>
      <c r="B4770" s="6"/>
      <c r="C4770" s="139"/>
      <c r="D4770" s="139"/>
    </row>
    <row r="4771" spans="1:4">
      <c r="A4771" s="6"/>
      <c r="B4771" s="6"/>
      <c r="C4771" s="139"/>
      <c r="D4771" s="139"/>
    </row>
    <row r="4772" spans="1:4">
      <c r="A4772" s="6"/>
      <c r="B4772" s="6"/>
      <c r="C4772" s="139"/>
      <c r="D4772" s="139"/>
    </row>
    <row r="4773" spans="1:4">
      <c r="A4773" s="6"/>
      <c r="B4773" s="6"/>
      <c r="C4773" s="139"/>
      <c r="D4773" s="139"/>
    </row>
    <row r="4774" spans="1:4">
      <c r="A4774" s="6"/>
      <c r="B4774" s="6"/>
      <c r="C4774" s="139"/>
      <c r="D4774" s="139"/>
    </row>
    <row r="4775" spans="1:4">
      <c r="A4775" s="6"/>
      <c r="B4775" s="6"/>
      <c r="C4775" s="139"/>
      <c r="D4775" s="139"/>
    </row>
    <row r="4776" spans="1:4">
      <c r="A4776" s="6"/>
      <c r="B4776" s="6"/>
      <c r="C4776" s="139"/>
      <c r="D4776" s="139"/>
    </row>
    <row r="4777" spans="1:4">
      <c r="A4777" s="6"/>
      <c r="B4777" s="6"/>
      <c r="C4777" s="139"/>
      <c r="D4777" s="139"/>
    </row>
    <row r="4778" spans="1:4">
      <c r="A4778" s="6"/>
      <c r="B4778" s="6"/>
      <c r="C4778" s="139"/>
      <c r="D4778" s="139"/>
    </row>
    <row r="4779" spans="1:4">
      <c r="A4779" s="6"/>
      <c r="B4779" s="6"/>
      <c r="C4779" s="139"/>
      <c r="D4779" s="139"/>
    </row>
    <row r="4780" spans="1:4">
      <c r="A4780" s="6"/>
      <c r="B4780" s="6"/>
      <c r="C4780" s="139"/>
      <c r="D4780" s="139"/>
    </row>
    <row r="4781" spans="1:4">
      <c r="A4781" s="6"/>
      <c r="B4781" s="6"/>
      <c r="C4781" s="139"/>
      <c r="D4781" s="139"/>
    </row>
    <row r="4782" spans="1:4">
      <c r="A4782" s="6"/>
      <c r="B4782" s="6"/>
      <c r="C4782" s="139"/>
      <c r="D4782" s="139"/>
    </row>
    <row r="4783" spans="1:4">
      <c r="A4783" s="6"/>
      <c r="B4783" s="6"/>
      <c r="C4783" s="139"/>
      <c r="D4783" s="139"/>
    </row>
    <row r="4784" spans="1:4">
      <c r="A4784" s="6"/>
      <c r="B4784" s="6"/>
      <c r="C4784" s="139"/>
      <c r="D4784" s="139"/>
    </row>
    <row r="4785" spans="1:4">
      <c r="A4785" s="6"/>
      <c r="B4785" s="6"/>
      <c r="C4785" s="139"/>
      <c r="D4785" s="139"/>
    </row>
    <row r="4786" spans="1:4">
      <c r="A4786" s="6"/>
      <c r="B4786" s="6"/>
      <c r="C4786" s="139"/>
      <c r="D4786" s="139"/>
    </row>
    <row r="4787" spans="1:4">
      <c r="A4787" s="6"/>
      <c r="B4787" s="6"/>
      <c r="C4787" s="139"/>
      <c r="D4787" s="139"/>
    </row>
    <row r="4788" spans="1:4">
      <c r="A4788" s="6"/>
      <c r="B4788" s="6"/>
      <c r="C4788" s="139"/>
      <c r="D4788" s="139"/>
    </row>
    <row r="4789" spans="1:4">
      <c r="A4789" s="6"/>
      <c r="B4789" s="6"/>
      <c r="C4789" s="139"/>
      <c r="D4789" s="139"/>
    </row>
    <row r="4790" spans="1:4">
      <c r="A4790" s="6"/>
      <c r="B4790" s="6"/>
      <c r="C4790" s="139"/>
      <c r="D4790" s="139"/>
    </row>
    <row r="4791" spans="1:4">
      <c r="A4791" s="6"/>
      <c r="B4791" s="6"/>
      <c r="C4791" s="139"/>
      <c r="D4791" s="139"/>
    </row>
    <row r="4792" spans="1:4">
      <c r="A4792" s="6"/>
      <c r="B4792" s="6"/>
      <c r="C4792" s="139"/>
      <c r="D4792" s="139"/>
    </row>
    <row r="4793" spans="1:4">
      <c r="A4793" s="6"/>
      <c r="B4793" s="6"/>
      <c r="C4793" s="139"/>
      <c r="D4793" s="139"/>
    </row>
    <row r="4794" spans="1:4">
      <c r="A4794" s="6"/>
      <c r="B4794" s="6"/>
      <c r="C4794" s="139"/>
      <c r="D4794" s="139"/>
    </row>
    <row r="4795" spans="1:4">
      <c r="A4795" s="6"/>
      <c r="B4795" s="6"/>
      <c r="C4795" s="139"/>
      <c r="D4795" s="139"/>
    </row>
    <row r="4796" spans="1:4">
      <c r="A4796" s="6"/>
      <c r="B4796" s="6"/>
      <c r="C4796" s="139"/>
      <c r="D4796" s="139"/>
    </row>
    <row r="4797" spans="1:4">
      <c r="A4797" s="6"/>
      <c r="B4797" s="6"/>
      <c r="C4797" s="139"/>
      <c r="D4797" s="139"/>
    </row>
    <row r="4798" spans="1:4">
      <c r="A4798" s="6"/>
      <c r="B4798" s="6"/>
      <c r="C4798" s="139"/>
      <c r="D4798" s="139"/>
    </row>
    <row r="4799" spans="1:4">
      <c r="A4799" s="6"/>
      <c r="B4799" s="6"/>
      <c r="C4799" s="139"/>
      <c r="D4799" s="139"/>
    </row>
    <row r="4800" spans="1:4">
      <c r="A4800" s="6"/>
      <c r="B4800" s="6"/>
      <c r="C4800" s="139"/>
      <c r="D4800" s="139"/>
    </row>
    <row r="4801" spans="1:4">
      <c r="A4801" s="6"/>
      <c r="B4801" s="6"/>
      <c r="C4801" s="139"/>
      <c r="D4801" s="139"/>
    </row>
    <row r="4802" spans="1:4">
      <c r="A4802" s="6"/>
      <c r="B4802" s="6"/>
      <c r="C4802" s="139"/>
      <c r="D4802" s="139"/>
    </row>
    <row r="4803" spans="1:4">
      <c r="A4803" s="6"/>
      <c r="B4803" s="6"/>
      <c r="C4803" s="139"/>
      <c r="D4803" s="139"/>
    </row>
    <row r="4804" spans="1:4">
      <c r="A4804" s="6"/>
      <c r="B4804" s="6"/>
      <c r="C4804" s="139"/>
      <c r="D4804" s="139"/>
    </row>
    <row r="4805" spans="1:4">
      <c r="A4805" s="6"/>
      <c r="B4805" s="6"/>
      <c r="C4805" s="139"/>
      <c r="D4805" s="139"/>
    </row>
    <row r="4806" spans="1:4">
      <c r="A4806" s="6"/>
      <c r="B4806" s="6"/>
      <c r="C4806" s="139"/>
      <c r="D4806" s="139"/>
    </row>
    <row r="4807" spans="1:4">
      <c r="A4807" s="6"/>
      <c r="B4807" s="6"/>
      <c r="C4807" s="139"/>
      <c r="D4807" s="139"/>
    </row>
    <row r="4808" spans="1:4">
      <c r="A4808" s="6"/>
      <c r="B4808" s="6"/>
      <c r="C4808" s="139"/>
      <c r="D4808" s="139"/>
    </row>
    <row r="4809" spans="1:4">
      <c r="A4809" s="6"/>
      <c r="B4809" s="6"/>
      <c r="C4809" s="139"/>
      <c r="D4809" s="139"/>
    </row>
    <row r="4810" spans="1:4">
      <c r="A4810" s="6"/>
      <c r="B4810" s="6"/>
      <c r="C4810" s="139"/>
      <c r="D4810" s="139"/>
    </row>
    <row r="4811" spans="1:4">
      <c r="A4811" s="6"/>
      <c r="B4811" s="6"/>
      <c r="C4811" s="139"/>
      <c r="D4811" s="139"/>
    </row>
    <row r="4812" spans="1:4">
      <c r="A4812" s="6"/>
      <c r="B4812" s="6"/>
      <c r="C4812" s="139"/>
      <c r="D4812" s="139"/>
    </row>
    <row r="4813" spans="1:4">
      <c r="A4813" s="6"/>
      <c r="B4813" s="6"/>
      <c r="C4813" s="139"/>
      <c r="D4813" s="139"/>
    </row>
    <row r="4814" spans="1:4">
      <c r="A4814" s="6"/>
      <c r="B4814" s="6"/>
      <c r="C4814" s="139"/>
      <c r="D4814" s="139"/>
    </row>
    <row r="4815" spans="1:4">
      <c r="A4815" s="6"/>
      <c r="B4815" s="6"/>
      <c r="C4815" s="139"/>
      <c r="D4815" s="139"/>
    </row>
    <row r="4816" spans="1:4">
      <c r="A4816" s="6"/>
      <c r="B4816" s="6"/>
      <c r="C4816" s="139"/>
      <c r="D4816" s="139"/>
    </row>
    <row r="4817" spans="1:4">
      <c r="A4817" s="6"/>
      <c r="B4817" s="6"/>
      <c r="C4817" s="139"/>
      <c r="D4817" s="139"/>
    </row>
    <row r="4818" spans="1:4">
      <c r="A4818" s="6"/>
      <c r="B4818" s="6"/>
      <c r="C4818" s="139"/>
      <c r="D4818" s="139"/>
    </row>
    <row r="4819" spans="1:4">
      <c r="A4819" s="6"/>
      <c r="B4819" s="6"/>
      <c r="C4819" s="139"/>
      <c r="D4819" s="139"/>
    </row>
    <row r="4820" spans="1:4">
      <c r="A4820" s="6"/>
      <c r="B4820" s="6"/>
      <c r="C4820" s="139"/>
      <c r="D4820" s="139"/>
    </row>
    <row r="4821" spans="1:4">
      <c r="A4821" s="6"/>
      <c r="B4821" s="6"/>
      <c r="C4821" s="139"/>
      <c r="D4821" s="139"/>
    </row>
    <row r="4822" spans="1:4">
      <c r="A4822" s="6"/>
      <c r="B4822" s="6"/>
      <c r="C4822" s="139"/>
      <c r="D4822" s="139"/>
    </row>
    <row r="4823" spans="1:4">
      <c r="A4823" s="6"/>
      <c r="B4823" s="6"/>
      <c r="C4823" s="139"/>
      <c r="D4823" s="139"/>
    </row>
    <row r="4824" spans="1:4">
      <c r="A4824" s="6"/>
      <c r="B4824" s="6"/>
      <c r="C4824" s="139"/>
      <c r="D4824" s="139"/>
    </row>
    <row r="4825" spans="1:4">
      <c r="A4825" s="6"/>
      <c r="B4825" s="6"/>
      <c r="C4825" s="139"/>
      <c r="D4825" s="139"/>
    </row>
    <row r="4826" spans="1:4">
      <c r="A4826" s="6"/>
      <c r="B4826" s="6"/>
      <c r="C4826" s="139"/>
      <c r="D4826" s="139"/>
    </row>
    <row r="4827" spans="1:4">
      <c r="A4827" s="6"/>
      <c r="B4827" s="6"/>
      <c r="C4827" s="139"/>
      <c r="D4827" s="139"/>
    </row>
    <row r="4828" spans="1:4">
      <c r="A4828" s="6"/>
      <c r="B4828" s="6"/>
      <c r="C4828" s="139"/>
      <c r="D4828" s="139"/>
    </row>
    <row r="4829" spans="1:4">
      <c r="A4829" s="6"/>
      <c r="B4829" s="6"/>
      <c r="C4829" s="139"/>
      <c r="D4829" s="139"/>
    </row>
    <row r="4830" spans="1:4">
      <c r="A4830" s="6"/>
      <c r="B4830" s="6"/>
      <c r="C4830" s="139"/>
      <c r="D4830" s="139"/>
    </row>
    <row r="4831" spans="1:4">
      <c r="A4831" s="6"/>
      <c r="B4831" s="6"/>
      <c r="C4831" s="139"/>
      <c r="D4831" s="139"/>
    </row>
    <row r="4832" spans="1:4">
      <c r="A4832" s="6"/>
      <c r="B4832" s="6"/>
      <c r="C4832" s="139"/>
      <c r="D4832" s="139"/>
    </row>
    <row r="4833" spans="1:4">
      <c r="A4833" s="6"/>
      <c r="B4833" s="6"/>
      <c r="C4833" s="139"/>
      <c r="D4833" s="139"/>
    </row>
    <row r="4834" spans="1:4">
      <c r="A4834" s="6"/>
      <c r="B4834" s="6"/>
      <c r="C4834" s="139"/>
      <c r="D4834" s="139"/>
    </row>
    <row r="4835" spans="1:4">
      <c r="A4835" s="6"/>
      <c r="B4835" s="6"/>
      <c r="C4835" s="139"/>
      <c r="D4835" s="139"/>
    </row>
    <row r="4836" spans="1:4">
      <c r="A4836" s="6"/>
      <c r="B4836" s="6"/>
      <c r="C4836" s="139"/>
      <c r="D4836" s="139"/>
    </row>
    <row r="4837" spans="1:4">
      <c r="A4837" s="6"/>
      <c r="B4837" s="6"/>
      <c r="C4837" s="139"/>
      <c r="D4837" s="139"/>
    </row>
    <row r="4838" spans="1:4">
      <c r="A4838" s="6"/>
      <c r="B4838" s="6"/>
      <c r="C4838" s="139"/>
      <c r="D4838" s="139"/>
    </row>
    <row r="4839" spans="1:4">
      <c r="A4839" s="6"/>
      <c r="B4839" s="6"/>
      <c r="C4839" s="139"/>
      <c r="D4839" s="139"/>
    </row>
    <row r="4840" spans="1:4">
      <c r="A4840" s="6"/>
      <c r="B4840" s="6"/>
      <c r="C4840" s="139"/>
      <c r="D4840" s="139"/>
    </row>
    <row r="4841" spans="1:4">
      <c r="A4841" s="6"/>
      <c r="B4841" s="6"/>
      <c r="C4841" s="139"/>
      <c r="D4841" s="139"/>
    </row>
    <row r="4842" spans="1:4">
      <c r="A4842" s="6"/>
      <c r="B4842" s="6"/>
      <c r="C4842" s="139"/>
      <c r="D4842" s="139"/>
    </row>
    <row r="4843" spans="1:4">
      <c r="A4843" s="6"/>
      <c r="B4843" s="6"/>
      <c r="C4843" s="139"/>
      <c r="D4843" s="139"/>
    </row>
    <row r="4844" spans="1:4">
      <c r="A4844" s="6"/>
      <c r="B4844" s="6"/>
      <c r="C4844" s="139"/>
      <c r="D4844" s="139"/>
    </row>
    <row r="4845" spans="1:4">
      <c r="A4845" s="6"/>
      <c r="B4845" s="6"/>
      <c r="C4845" s="139"/>
      <c r="D4845" s="139"/>
    </row>
    <row r="4846" spans="1:4">
      <c r="A4846" s="6"/>
      <c r="B4846" s="6"/>
      <c r="C4846" s="139"/>
      <c r="D4846" s="139"/>
    </row>
    <row r="4847" spans="1:4">
      <c r="A4847" s="6"/>
      <c r="B4847" s="6"/>
      <c r="C4847" s="139"/>
      <c r="D4847" s="139"/>
    </row>
    <row r="4848" spans="1:4">
      <c r="A4848" s="6"/>
      <c r="B4848" s="6"/>
      <c r="C4848" s="139"/>
      <c r="D4848" s="139"/>
    </row>
    <row r="4849" spans="1:4">
      <c r="A4849" s="6"/>
      <c r="B4849" s="6"/>
      <c r="C4849" s="139"/>
      <c r="D4849" s="139"/>
    </row>
    <row r="4850" spans="1:4">
      <c r="A4850" s="6"/>
      <c r="B4850" s="6"/>
      <c r="C4850" s="139"/>
      <c r="D4850" s="139"/>
    </row>
    <row r="4851" spans="1:4">
      <c r="A4851" s="6"/>
      <c r="B4851" s="6"/>
      <c r="C4851" s="139"/>
      <c r="D4851" s="139"/>
    </row>
    <row r="4852" spans="1:4">
      <c r="A4852" s="6"/>
      <c r="B4852" s="6"/>
      <c r="C4852" s="139"/>
      <c r="D4852" s="139"/>
    </row>
    <row r="4853" spans="1:4">
      <c r="A4853" s="6"/>
      <c r="B4853" s="6"/>
      <c r="C4853" s="139"/>
      <c r="D4853" s="139"/>
    </row>
    <row r="4854" spans="1:4">
      <c r="A4854" s="6"/>
      <c r="B4854" s="6"/>
      <c r="C4854" s="139"/>
      <c r="D4854" s="139"/>
    </row>
    <row r="4855" spans="1:4">
      <c r="A4855" s="6"/>
      <c r="B4855" s="6"/>
      <c r="C4855" s="139"/>
      <c r="D4855" s="139"/>
    </row>
    <row r="4856" spans="1:4">
      <c r="A4856" s="6"/>
      <c r="B4856" s="6"/>
      <c r="C4856" s="139"/>
      <c r="D4856" s="139"/>
    </row>
    <row r="4857" spans="1:4">
      <c r="A4857" s="6"/>
      <c r="B4857" s="6"/>
      <c r="C4857" s="139"/>
      <c r="D4857" s="139"/>
    </row>
    <row r="4858" spans="1:4">
      <c r="A4858" s="6"/>
      <c r="B4858" s="6"/>
      <c r="C4858" s="139"/>
      <c r="D4858" s="139"/>
    </row>
    <row r="4859" spans="1:4">
      <c r="A4859" s="6"/>
      <c r="B4859" s="6"/>
      <c r="C4859" s="139"/>
      <c r="D4859" s="139"/>
    </row>
    <row r="4860" spans="1:4">
      <c r="A4860" s="6"/>
      <c r="B4860" s="6"/>
      <c r="C4860" s="139"/>
      <c r="D4860" s="139"/>
    </row>
    <row r="4861" spans="1:4">
      <c r="A4861" s="6"/>
      <c r="B4861" s="6"/>
      <c r="C4861" s="139"/>
      <c r="D4861" s="139"/>
    </row>
    <row r="4862" spans="1:4">
      <c r="A4862" s="6"/>
      <c r="B4862" s="6"/>
      <c r="C4862" s="139"/>
      <c r="D4862" s="139"/>
    </row>
    <row r="4863" spans="1:4">
      <c r="A4863" s="6"/>
      <c r="B4863" s="6"/>
      <c r="C4863" s="139"/>
      <c r="D4863" s="139"/>
    </row>
    <row r="4864" spans="1:4">
      <c r="A4864" s="6"/>
      <c r="B4864" s="6"/>
      <c r="C4864" s="139"/>
      <c r="D4864" s="139"/>
    </row>
    <row r="4865" spans="1:4">
      <c r="A4865" s="6"/>
      <c r="B4865" s="6"/>
      <c r="C4865" s="139"/>
      <c r="D4865" s="139"/>
    </row>
    <row r="4866" spans="1:4">
      <c r="A4866" s="6"/>
      <c r="B4866" s="6"/>
      <c r="C4866" s="139"/>
      <c r="D4866" s="139"/>
    </row>
    <row r="4867" spans="1:4">
      <c r="A4867" s="6"/>
      <c r="B4867" s="6"/>
      <c r="C4867" s="139"/>
      <c r="D4867" s="139"/>
    </row>
    <row r="4868" spans="1:4">
      <c r="A4868" s="6"/>
      <c r="B4868" s="6"/>
      <c r="C4868" s="139"/>
      <c r="D4868" s="139"/>
    </row>
    <row r="4869" spans="1:4">
      <c r="A4869" s="6"/>
      <c r="B4869" s="6"/>
      <c r="C4869" s="139"/>
      <c r="D4869" s="139"/>
    </row>
    <row r="4870" spans="1:4">
      <c r="A4870" s="6"/>
      <c r="B4870" s="6"/>
      <c r="C4870" s="139"/>
      <c r="D4870" s="139"/>
    </row>
    <row r="4871" spans="1:4">
      <c r="A4871" s="6"/>
      <c r="B4871" s="6"/>
      <c r="C4871" s="139"/>
      <c r="D4871" s="139"/>
    </row>
    <row r="4872" spans="1:4">
      <c r="A4872" s="6"/>
      <c r="B4872" s="6"/>
      <c r="C4872" s="139"/>
      <c r="D4872" s="139"/>
    </row>
    <row r="4873" spans="1:4">
      <c r="A4873" s="6"/>
      <c r="B4873" s="6"/>
      <c r="C4873" s="139"/>
      <c r="D4873" s="139"/>
    </row>
    <row r="4874" spans="1:4">
      <c r="A4874" s="6"/>
      <c r="B4874" s="6"/>
      <c r="C4874" s="139"/>
      <c r="D4874" s="139"/>
    </row>
    <row r="4875" spans="1:4">
      <c r="A4875" s="6"/>
      <c r="B4875" s="6"/>
      <c r="C4875" s="139"/>
      <c r="D4875" s="139"/>
    </row>
    <row r="4876" spans="1:4">
      <c r="A4876" s="6"/>
      <c r="B4876" s="6"/>
      <c r="C4876" s="139"/>
      <c r="D4876" s="139"/>
    </row>
    <row r="4877" spans="1:4">
      <c r="A4877" s="6"/>
      <c r="B4877" s="6"/>
      <c r="C4877" s="139"/>
      <c r="D4877" s="139"/>
    </row>
    <row r="4878" spans="1:4">
      <c r="A4878" s="6"/>
      <c r="B4878" s="6"/>
      <c r="C4878" s="139"/>
      <c r="D4878" s="139"/>
    </row>
    <row r="4879" spans="1:4">
      <c r="A4879" s="6"/>
      <c r="B4879" s="6"/>
      <c r="C4879" s="139"/>
      <c r="D4879" s="139"/>
    </row>
    <row r="4880" spans="1:4">
      <c r="A4880" s="6"/>
      <c r="B4880" s="6"/>
      <c r="C4880" s="139"/>
      <c r="D4880" s="139"/>
    </row>
    <row r="4881" spans="1:4">
      <c r="A4881" s="6"/>
      <c r="B4881" s="6"/>
      <c r="C4881" s="139"/>
      <c r="D4881" s="139"/>
    </row>
    <row r="4882" spans="1:4">
      <c r="A4882" s="6"/>
      <c r="B4882" s="6"/>
      <c r="C4882" s="139"/>
      <c r="D4882" s="139"/>
    </row>
    <row r="4883" spans="1:4">
      <c r="A4883" s="6"/>
      <c r="B4883" s="6"/>
      <c r="C4883" s="139"/>
      <c r="D4883" s="139"/>
    </row>
    <row r="4884" spans="1:4">
      <c r="A4884" s="6"/>
      <c r="B4884" s="6"/>
      <c r="C4884" s="139"/>
      <c r="D4884" s="139"/>
    </row>
    <row r="4885" spans="1:4">
      <c r="A4885" s="6"/>
      <c r="B4885" s="6"/>
      <c r="C4885" s="139"/>
      <c r="D4885" s="139"/>
    </row>
    <row r="4886" spans="1:4">
      <c r="A4886" s="6"/>
      <c r="B4886" s="6"/>
      <c r="C4886" s="139"/>
      <c r="D4886" s="139"/>
    </row>
    <row r="4887" spans="1:4">
      <c r="A4887" s="6"/>
      <c r="B4887" s="6"/>
      <c r="C4887" s="139"/>
      <c r="D4887" s="139"/>
    </row>
    <row r="4888" spans="1:4">
      <c r="A4888" s="6"/>
      <c r="B4888" s="6"/>
      <c r="C4888" s="139"/>
      <c r="D4888" s="139"/>
    </row>
    <row r="4889" spans="1:4">
      <c r="A4889" s="6"/>
      <c r="B4889" s="6"/>
      <c r="C4889" s="139"/>
      <c r="D4889" s="139"/>
    </row>
    <row r="4890" spans="1:4">
      <c r="A4890" s="6"/>
      <c r="B4890" s="6"/>
      <c r="C4890" s="139"/>
      <c r="D4890" s="139"/>
    </row>
    <row r="4891" spans="1:4">
      <c r="A4891" s="6"/>
      <c r="B4891" s="6"/>
      <c r="C4891" s="139"/>
      <c r="D4891" s="139"/>
    </row>
    <row r="4892" spans="1:4">
      <c r="A4892" s="6"/>
      <c r="B4892" s="6"/>
      <c r="C4892" s="139"/>
      <c r="D4892" s="139"/>
    </row>
    <row r="4893" spans="1:4">
      <c r="A4893" s="6"/>
      <c r="B4893" s="6"/>
      <c r="C4893" s="139"/>
      <c r="D4893" s="139"/>
    </row>
    <row r="4894" spans="1:4">
      <c r="A4894" s="6"/>
      <c r="B4894" s="6"/>
      <c r="C4894" s="139"/>
      <c r="D4894" s="139"/>
    </row>
    <row r="4895" spans="1:4">
      <c r="A4895" s="6"/>
      <c r="B4895" s="6"/>
      <c r="C4895" s="139"/>
      <c r="D4895" s="139"/>
    </row>
    <row r="4896" spans="1:4">
      <c r="A4896" s="6"/>
      <c r="B4896" s="6"/>
      <c r="C4896" s="139"/>
      <c r="D4896" s="139"/>
    </row>
    <row r="4897" spans="1:4">
      <c r="A4897" s="6"/>
      <c r="B4897" s="6"/>
      <c r="C4897" s="139"/>
      <c r="D4897" s="139"/>
    </row>
    <row r="4898" spans="1:4">
      <c r="A4898" s="6"/>
      <c r="B4898" s="6"/>
      <c r="C4898" s="139"/>
      <c r="D4898" s="139"/>
    </row>
    <row r="4899" spans="1:4">
      <c r="A4899" s="6"/>
      <c r="B4899" s="6"/>
      <c r="C4899" s="139"/>
      <c r="D4899" s="139"/>
    </row>
    <row r="4900" spans="1:4">
      <c r="A4900" s="6"/>
      <c r="B4900" s="6"/>
      <c r="C4900" s="139"/>
      <c r="D4900" s="139"/>
    </row>
    <row r="4901" spans="1:4">
      <c r="A4901" s="6"/>
      <c r="B4901" s="6"/>
      <c r="C4901" s="139"/>
      <c r="D4901" s="139"/>
    </row>
    <row r="4902" spans="1:4">
      <c r="A4902" s="6"/>
      <c r="B4902" s="6"/>
      <c r="C4902" s="139"/>
      <c r="D4902" s="139"/>
    </row>
    <row r="4903" spans="1:4">
      <c r="A4903" s="6"/>
      <c r="B4903" s="6"/>
      <c r="C4903" s="139"/>
      <c r="D4903" s="139"/>
    </row>
    <row r="4904" spans="1:4">
      <c r="A4904" s="6"/>
      <c r="B4904" s="6"/>
      <c r="C4904" s="139"/>
      <c r="D4904" s="139"/>
    </row>
    <row r="4905" spans="1:4">
      <c r="A4905" s="6"/>
      <c r="B4905" s="6"/>
      <c r="C4905" s="139"/>
      <c r="D4905" s="139"/>
    </row>
    <row r="4906" spans="1:4">
      <c r="A4906" s="6"/>
      <c r="B4906" s="6"/>
      <c r="C4906" s="139"/>
      <c r="D4906" s="139"/>
    </row>
    <row r="4907" spans="1:4">
      <c r="A4907" s="6"/>
      <c r="B4907" s="6"/>
      <c r="C4907" s="139"/>
      <c r="D4907" s="139"/>
    </row>
    <row r="4908" spans="1:4">
      <c r="A4908" s="6"/>
      <c r="B4908" s="6"/>
      <c r="C4908" s="139"/>
      <c r="D4908" s="139"/>
    </row>
    <row r="4909" spans="1:4">
      <c r="A4909" s="6"/>
      <c r="B4909" s="6"/>
      <c r="C4909" s="139"/>
      <c r="D4909" s="139"/>
    </row>
    <row r="4910" spans="1:4">
      <c r="A4910" s="6"/>
      <c r="B4910" s="6"/>
      <c r="C4910" s="139"/>
      <c r="D4910" s="139"/>
    </row>
    <row r="4911" spans="1:4">
      <c r="A4911" s="6"/>
      <c r="B4911" s="6"/>
      <c r="C4911" s="139"/>
      <c r="D4911" s="139"/>
    </row>
    <row r="4912" spans="1:4">
      <c r="A4912" s="6"/>
      <c r="B4912" s="6"/>
      <c r="C4912" s="139"/>
      <c r="D4912" s="139"/>
    </row>
    <row r="4913" spans="1:4">
      <c r="A4913" s="6"/>
      <c r="B4913" s="6"/>
      <c r="C4913" s="139"/>
      <c r="D4913" s="139"/>
    </row>
    <row r="4914" spans="1:4">
      <c r="A4914" s="6"/>
      <c r="B4914" s="6"/>
      <c r="C4914" s="139"/>
      <c r="D4914" s="139"/>
    </row>
    <row r="4915" spans="1:4">
      <c r="A4915" s="6"/>
      <c r="B4915" s="6"/>
      <c r="C4915" s="139"/>
      <c r="D4915" s="139"/>
    </row>
    <row r="4916" spans="1:4">
      <c r="A4916" s="6"/>
      <c r="B4916" s="6"/>
      <c r="C4916" s="139"/>
      <c r="D4916" s="139"/>
    </row>
    <row r="4917" spans="1:4">
      <c r="A4917" s="6"/>
      <c r="B4917" s="6"/>
      <c r="C4917" s="139"/>
      <c r="D4917" s="139"/>
    </row>
    <row r="4918" spans="1:4">
      <c r="A4918" s="6"/>
      <c r="B4918" s="6"/>
      <c r="C4918" s="139"/>
      <c r="D4918" s="139"/>
    </row>
    <row r="4919" spans="1:4">
      <c r="A4919" s="6"/>
      <c r="B4919" s="6"/>
      <c r="C4919" s="139"/>
      <c r="D4919" s="139"/>
    </row>
    <row r="4920" spans="1:4">
      <c r="A4920" s="6"/>
      <c r="B4920" s="6"/>
      <c r="C4920" s="139"/>
      <c r="D4920" s="139"/>
    </row>
    <row r="4921" spans="1:4">
      <c r="A4921" s="6"/>
      <c r="B4921" s="6"/>
      <c r="C4921" s="139"/>
      <c r="D4921" s="139"/>
    </row>
    <row r="4922" spans="1:4">
      <c r="A4922" s="6"/>
      <c r="B4922" s="6"/>
      <c r="C4922" s="139"/>
      <c r="D4922" s="139"/>
    </row>
    <row r="4923" spans="1:4">
      <c r="A4923" s="6"/>
      <c r="B4923" s="6"/>
      <c r="C4923" s="139"/>
      <c r="D4923" s="139"/>
    </row>
    <row r="4924" spans="1:4">
      <c r="A4924" s="6"/>
      <c r="B4924" s="6"/>
      <c r="C4924" s="139"/>
      <c r="D4924" s="139"/>
    </row>
    <row r="4925" spans="1:4">
      <c r="A4925" s="6"/>
      <c r="B4925" s="6"/>
      <c r="C4925" s="139"/>
      <c r="D4925" s="139"/>
    </row>
    <row r="4926" spans="1:4">
      <c r="A4926" s="6"/>
      <c r="B4926" s="6"/>
      <c r="C4926" s="139"/>
      <c r="D4926" s="139"/>
    </row>
    <row r="4927" spans="1:4">
      <c r="A4927" s="6"/>
      <c r="B4927" s="6"/>
      <c r="C4927" s="139"/>
      <c r="D4927" s="139"/>
    </row>
    <row r="4928" spans="1:4">
      <c r="A4928" s="6"/>
      <c r="B4928" s="6"/>
      <c r="C4928" s="139"/>
      <c r="D4928" s="139"/>
    </row>
    <row r="4929" spans="1:4">
      <c r="A4929" s="6"/>
      <c r="B4929" s="6"/>
      <c r="C4929" s="139"/>
      <c r="D4929" s="139"/>
    </row>
    <row r="4930" spans="1:4">
      <c r="A4930" s="6"/>
      <c r="B4930" s="6"/>
      <c r="C4930" s="139"/>
      <c r="D4930" s="139"/>
    </row>
    <row r="4931" spans="1:4">
      <c r="A4931" s="6"/>
      <c r="B4931" s="6"/>
      <c r="C4931" s="139"/>
      <c r="D4931" s="139"/>
    </row>
    <row r="4932" spans="1:4">
      <c r="A4932" s="6"/>
      <c r="B4932" s="6"/>
      <c r="C4932" s="139"/>
      <c r="D4932" s="139"/>
    </row>
    <row r="4933" spans="1:4">
      <c r="A4933" s="6"/>
      <c r="B4933" s="6"/>
      <c r="C4933" s="139"/>
      <c r="D4933" s="139"/>
    </row>
    <row r="4934" spans="1:4">
      <c r="A4934" s="6"/>
      <c r="B4934" s="6"/>
      <c r="C4934" s="139"/>
      <c r="D4934" s="139"/>
    </row>
    <row r="4935" spans="1:4">
      <c r="A4935" s="6"/>
      <c r="B4935" s="6"/>
      <c r="C4935" s="139"/>
      <c r="D4935" s="139"/>
    </row>
    <row r="4936" spans="1:4">
      <c r="A4936" s="6"/>
      <c r="B4936" s="6"/>
      <c r="C4936" s="139"/>
      <c r="D4936" s="139"/>
    </row>
    <row r="4937" spans="1:4">
      <c r="A4937" s="6"/>
      <c r="B4937" s="6"/>
      <c r="C4937" s="139"/>
      <c r="D4937" s="139"/>
    </row>
    <row r="4938" spans="1:4">
      <c r="A4938" s="6"/>
      <c r="B4938" s="6"/>
      <c r="C4938" s="139"/>
      <c r="D4938" s="139"/>
    </row>
    <row r="4939" spans="1:4">
      <c r="A4939" s="6"/>
      <c r="B4939" s="6"/>
      <c r="C4939" s="139"/>
      <c r="D4939" s="139"/>
    </row>
    <row r="4940" spans="1:4">
      <c r="A4940" s="6"/>
      <c r="B4940" s="6"/>
      <c r="C4940" s="139"/>
      <c r="D4940" s="139"/>
    </row>
    <row r="4941" spans="1:4">
      <c r="A4941" s="6"/>
      <c r="B4941" s="6"/>
      <c r="C4941" s="139"/>
      <c r="D4941" s="139"/>
    </row>
    <row r="4942" spans="1:4">
      <c r="A4942" s="6"/>
      <c r="B4942" s="6"/>
      <c r="C4942" s="139"/>
      <c r="D4942" s="139"/>
    </row>
    <row r="4943" spans="1:4">
      <c r="A4943" s="6"/>
      <c r="B4943" s="6"/>
      <c r="C4943" s="139"/>
      <c r="D4943" s="139"/>
    </row>
    <row r="4944" spans="1:4">
      <c r="A4944" s="6"/>
      <c r="B4944" s="6"/>
      <c r="C4944" s="139"/>
      <c r="D4944" s="139"/>
    </row>
    <row r="4945" spans="1:4">
      <c r="A4945" s="6"/>
      <c r="B4945" s="6"/>
      <c r="C4945" s="139"/>
      <c r="D4945" s="139"/>
    </row>
    <row r="4946" spans="1:4">
      <c r="A4946" s="6"/>
      <c r="B4946" s="6"/>
      <c r="C4946" s="139"/>
      <c r="D4946" s="139"/>
    </row>
    <row r="4947" spans="1:4">
      <c r="A4947" s="6"/>
      <c r="B4947" s="6"/>
      <c r="C4947" s="139"/>
      <c r="D4947" s="139"/>
    </row>
    <row r="4948" spans="1:4">
      <c r="A4948" s="6"/>
      <c r="B4948" s="6"/>
      <c r="C4948" s="139"/>
      <c r="D4948" s="139"/>
    </row>
    <row r="4949" spans="1:4">
      <c r="A4949" s="6"/>
      <c r="B4949" s="6"/>
      <c r="C4949" s="139"/>
      <c r="D4949" s="139"/>
    </row>
    <row r="4950" spans="1:4">
      <c r="A4950" s="6"/>
      <c r="B4950" s="6"/>
      <c r="C4950" s="139"/>
      <c r="D4950" s="139"/>
    </row>
    <row r="4951" spans="1:4">
      <c r="A4951" s="6"/>
      <c r="B4951" s="6"/>
      <c r="C4951" s="139"/>
      <c r="D4951" s="139"/>
    </row>
    <row r="4952" spans="1:4">
      <c r="A4952" s="6"/>
      <c r="B4952" s="6"/>
      <c r="C4952" s="139"/>
      <c r="D4952" s="139"/>
    </row>
    <row r="4953" spans="1:4">
      <c r="A4953" s="6"/>
      <c r="B4953" s="6"/>
      <c r="C4953" s="139"/>
      <c r="D4953" s="139"/>
    </row>
    <row r="4954" spans="1:4">
      <c r="A4954" s="6"/>
      <c r="B4954" s="6"/>
      <c r="C4954" s="139"/>
      <c r="D4954" s="139"/>
    </row>
    <row r="4955" spans="1:4">
      <c r="A4955" s="6"/>
      <c r="B4955" s="6"/>
      <c r="C4955" s="139"/>
      <c r="D4955" s="139"/>
    </row>
    <row r="4956" spans="1:4">
      <c r="A4956" s="6"/>
      <c r="B4956" s="6"/>
      <c r="C4956" s="139"/>
      <c r="D4956" s="139"/>
    </row>
    <row r="4957" spans="1:4">
      <c r="A4957" s="6"/>
      <c r="B4957" s="6"/>
      <c r="C4957" s="139"/>
      <c r="D4957" s="139"/>
    </row>
    <row r="4958" spans="1:4">
      <c r="A4958" s="6"/>
      <c r="B4958" s="6"/>
      <c r="C4958" s="139"/>
      <c r="D4958" s="139"/>
    </row>
    <row r="4959" spans="1:4">
      <c r="A4959" s="6"/>
      <c r="B4959" s="6"/>
      <c r="C4959" s="139"/>
      <c r="D4959" s="139"/>
    </row>
    <row r="4960" spans="1:4">
      <c r="A4960" s="6"/>
      <c r="B4960" s="6"/>
      <c r="C4960" s="139"/>
      <c r="D4960" s="139"/>
    </row>
    <row r="4961" spans="1:4">
      <c r="A4961" s="6"/>
      <c r="B4961" s="6"/>
      <c r="C4961" s="139"/>
      <c r="D4961" s="139"/>
    </row>
    <row r="4962" spans="1:4">
      <c r="A4962" s="6"/>
      <c r="B4962" s="6"/>
      <c r="C4962" s="139"/>
      <c r="D4962" s="139"/>
    </row>
    <row r="4963" spans="1:4">
      <c r="A4963" s="6"/>
      <c r="B4963" s="6"/>
      <c r="C4963" s="139"/>
      <c r="D4963" s="139"/>
    </row>
    <row r="4964" spans="1:4">
      <c r="A4964" s="6"/>
      <c r="B4964" s="6"/>
      <c r="C4964" s="139"/>
      <c r="D4964" s="139"/>
    </row>
    <row r="4965" spans="1:4">
      <c r="A4965" s="6"/>
      <c r="B4965" s="6"/>
      <c r="C4965" s="139"/>
      <c r="D4965" s="139"/>
    </row>
    <row r="4966" spans="1:4">
      <c r="A4966" s="6"/>
      <c r="B4966" s="6"/>
      <c r="C4966" s="139"/>
      <c r="D4966" s="139"/>
    </row>
    <row r="4967" spans="1:4">
      <c r="A4967" s="6"/>
      <c r="B4967" s="6"/>
      <c r="C4967" s="139"/>
      <c r="D4967" s="139"/>
    </row>
    <row r="4968" spans="1:4">
      <c r="A4968" s="6"/>
      <c r="B4968" s="6"/>
      <c r="C4968" s="139"/>
      <c r="D4968" s="139"/>
    </row>
    <row r="4969" spans="1:4">
      <c r="A4969" s="6"/>
      <c r="B4969" s="6"/>
      <c r="C4969" s="139"/>
      <c r="D4969" s="139"/>
    </row>
    <row r="4970" spans="1:4">
      <c r="A4970" s="6"/>
      <c r="B4970" s="6"/>
      <c r="C4970" s="139"/>
      <c r="D4970" s="139"/>
    </row>
    <row r="4971" spans="1:4">
      <c r="A4971" s="6"/>
      <c r="B4971" s="6"/>
      <c r="C4971" s="139"/>
      <c r="D4971" s="139"/>
    </row>
    <row r="4972" spans="1:4">
      <c r="A4972" s="6"/>
      <c r="B4972" s="6"/>
      <c r="C4972" s="139"/>
      <c r="D4972" s="139"/>
    </row>
    <row r="4973" spans="1:4">
      <c r="A4973" s="6"/>
      <c r="B4973" s="6"/>
      <c r="C4973" s="139"/>
      <c r="D4973" s="139"/>
    </row>
    <row r="4974" spans="1:4">
      <c r="A4974" s="6"/>
      <c r="B4974" s="6"/>
      <c r="C4974" s="139"/>
      <c r="D4974" s="139"/>
    </row>
    <row r="4975" spans="1:4">
      <c r="A4975" s="6"/>
      <c r="B4975" s="6"/>
      <c r="C4975" s="139"/>
      <c r="D4975" s="139"/>
    </row>
    <row r="4976" spans="1:4">
      <c r="A4976" s="6"/>
      <c r="B4976" s="6"/>
      <c r="C4976" s="139"/>
      <c r="D4976" s="139"/>
    </row>
    <row r="4977" spans="1:4">
      <c r="A4977" s="6"/>
      <c r="B4977" s="6"/>
      <c r="C4977" s="139"/>
      <c r="D4977" s="139"/>
    </row>
    <row r="4978" spans="1:4">
      <c r="A4978" s="6"/>
      <c r="B4978" s="6"/>
      <c r="C4978" s="139"/>
      <c r="D4978" s="139"/>
    </row>
    <row r="4979" spans="1:4">
      <c r="A4979" s="6"/>
      <c r="B4979" s="6"/>
      <c r="C4979" s="139"/>
      <c r="D4979" s="139"/>
    </row>
    <row r="4980" spans="1:4">
      <c r="A4980" s="6"/>
      <c r="B4980" s="6"/>
      <c r="C4980" s="139"/>
      <c r="D4980" s="139"/>
    </row>
    <row r="4981" spans="1:4">
      <c r="A4981" s="6"/>
      <c r="B4981" s="6"/>
      <c r="C4981" s="139"/>
      <c r="D4981" s="139"/>
    </row>
    <row r="4982" spans="1:4">
      <c r="A4982" s="6"/>
      <c r="B4982" s="6"/>
      <c r="C4982" s="139"/>
      <c r="D4982" s="139"/>
    </row>
    <row r="4983" spans="1:4">
      <c r="A4983" s="6"/>
      <c r="B4983" s="6"/>
      <c r="C4983" s="139"/>
      <c r="D4983" s="139"/>
    </row>
    <row r="4984" spans="1:4">
      <c r="A4984" s="6"/>
      <c r="B4984" s="6"/>
      <c r="C4984" s="139"/>
      <c r="D4984" s="139"/>
    </row>
    <row r="4985" spans="1:4">
      <c r="A4985" s="6"/>
      <c r="B4985" s="6"/>
      <c r="C4985" s="139"/>
      <c r="D4985" s="139"/>
    </row>
    <row r="4986" spans="1:4">
      <c r="A4986" s="6"/>
      <c r="B4986" s="6"/>
      <c r="C4986" s="139"/>
      <c r="D4986" s="139"/>
    </row>
    <row r="4987" spans="1:4">
      <c r="A4987" s="6"/>
      <c r="B4987" s="6"/>
      <c r="C4987" s="139"/>
      <c r="D4987" s="139"/>
    </row>
    <row r="4988" spans="1:4">
      <c r="A4988" s="6"/>
      <c r="B4988" s="6"/>
      <c r="C4988" s="139"/>
      <c r="D4988" s="139"/>
    </row>
    <row r="4989" spans="1:4">
      <c r="A4989" s="6"/>
      <c r="B4989" s="6"/>
      <c r="C4989" s="139"/>
      <c r="D4989" s="139"/>
    </row>
    <row r="4990" spans="1:4">
      <c r="A4990" s="6"/>
      <c r="B4990" s="6"/>
      <c r="C4990" s="139"/>
      <c r="D4990" s="139"/>
    </row>
    <row r="4991" spans="1:4">
      <c r="A4991" s="6"/>
      <c r="B4991" s="6"/>
      <c r="C4991" s="139"/>
      <c r="D4991" s="139"/>
    </row>
    <row r="4992" spans="1:4">
      <c r="A4992" s="6"/>
      <c r="B4992" s="6"/>
      <c r="C4992" s="139"/>
      <c r="D4992" s="139"/>
    </row>
    <row r="4993" spans="1:4">
      <c r="A4993" s="6"/>
      <c r="B4993" s="6"/>
      <c r="C4993" s="139"/>
      <c r="D4993" s="139"/>
    </row>
    <row r="4994" spans="1:4">
      <c r="A4994" s="6"/>
      <c r="B4994" s="6"/>
      <c r="C4994" s="139"/>
      <c r="D4994" s="139"/>
    </row>
    <row r="4995" spans="1:4">
      <c r="A4995" s="6"/>
      <c r="B4995" s="6"/>
      <c r="C4995" s="139"/>
      <c r="D4995" s="139"/>
    </row>
    <row r="4996" spans="1:4">
      <c r="A4996" s="6"/>
      <c r="B4996" s="6"/>
      <c r="C4996" s="139"/>
      <c r="D4996" s="139"/>
    </row>
    <row r="4997" spans="1:4">
      <c r="A4997" s="6"/>
      <c r="B4997" s="6"/>
      <c r="C4997" s="139"/>
      <c r="D4997" s="139"/>
    </row>
    <row r="4998" spans="1:4">
      <c r="A4998" s="6"/>
      <c r="B4998" s="6"/>
      <c r="C4998" s="139"/>
      <c r="D4998" s="139"/>
    </row>
    <row r="4999" spans="1:4">
      <c r="A4999" s="6"/>
      <c r="B4999" s="6"/>
      <c r="C4999" s="139"/>
      <c r="D4999" s="139"/>
    </row>
    <row r="5000" spans="1:4">
      <c r="A5000" s="6"/>
      <c r="B5000" s="6"/>
      <c r="C5000" s="139"/>
      <c r="D5000" s="139"/>
    </row>
    <row r="5001" spans="1:4">
      <c r="A5001" s="6"/>
      <c r="B5001" s="6"/>
      <c r="C5001" s="139"/>
      <c r="D5001" s="139"/>
    </row>
    <row r="5002" spans="1:4">
      <c r="A5002" s="6"/>
      <c r="B5002" s="6"/>
      <c r="C5002" s="139"/>
      <c r="D5002" s="139"/>
    </row>
    <row r="5003" spans="1:4">
      <c r="A5003" s="6"/>
      <c r="B5003" s="6"/>
      <c r="C5003" s="139"/>
      <c r="D5003" s="139"/>
    </row>
    <row r="5004" spans="1:4">
      <c r="A5004" s="6"/>
      <c r="B5004" s="6"/>
      <c r="C5004" s="139"/>
      <c r="D5004" s="139"/>
    </row>
    <row r="5005" spans="1:4">
      <c r="A5005" s="6"/>
      <c r="B5005" s="6"/>
      <c r="C5005" s="139"/>
      <c r="D5005" s="139"/>
    </row>
    <row r="5006" spans="1:4">
      <c r="A5006" s="6"/>
      <c r="B5006" s="6"/>
      <c r="C5006" s="139"/>
      <c r="D5006" s="139"/>
    </row>
    <row r="5007" spans="1:4">
      <c r="A5007" s="6"/>
      <c r="B5007" s="6"/>
      <c r="C5007" s="139"/>
      <c r="D5007" s="139"/>
    </row>
    <row r="5008" spans="1:4">
      <c r="A5008" s="6"/>
      <c r="B5008" s="6"/>
      <c r="C5008" s="139"/>
      <c r="D5008" s="139"/>
    </row>
    <row r="5009" spans="1:4">
      <c r="A5009" s="6"/>
      <c r="B5009" s="6"/>
      <c r="C5009" s="139"/>
      <c r="D5009" s="139"/>
    </row>
    <row r="5010" spans="1:4">
      <c r="A5010" s="6"/>
      <c r="B5010" s="6"/>
      <c r="C5010" s="139"/>
      <c r="D5010" s="139"/>
    </row>
    <row r="5011" spans="1:4">
      <c r="A5011" s="6"/>
      <c r="B5011" s="6"/>
      <c r="C5011" s="139"/>
      <c r="D5011" s="139"/>
    </row>
    <row r="5012" spans="1:4">
      <c r="A5012" s="6"/>
      <c r="B5012" s="6"/>
      <c r="C5012" s="139"/>
      <c r="D5012" s="139"/>
    </row>
    <row r="5013" spans="1:4">
      <c r="A5013" s="6"/>
      <c r="B5013" s="6"/>
      <c r="C5013" s="139"/>
      <c r="D5013" s="139"/>
    </row>
    <row r="5014" spans="1:4">
      <c r="A5014" s="6"/>
      <c r="B5014" s="6"/>
      <c r="C5014" s="139"/>
      <c r="D5014" s="139"/>
    </row>
    <row r="5015" spans="1:4">
      <c r="A5015" s="6"/>
      <c r="B5015" s="6"/>
      <c r="C5015" s="139"/>
      <c r="D5015" s="139"/>
    </row>
    <row r="5016" spans="1:4">
      <c r="A5016" s="6"/>
      <c r="B5016" s="6"/>
      <c r="C5016" s="139"/>
      <c r="D5016" s="139"/>
    </row>
    <row r="5017" spans="1:4">
      <c r="A5017" s="6"/>
      <c r="B5017" s="6"/>
      <c r="C5017" s="139"/>
      <c r="D5017" s="139"/>
    </row>
    <row r="5018" spans="1:4">
      <c r="A5018" s="6"/>
      <c r="B5018" s="6"/>
      <c r="C5018" s="139"/>
      <c r="D5018" s="139"/>
    </row>
    <row r="5019" spans="1:4">
      <c r="A5019" s="6"/>
      <c r="B5019" s="6"/>
      <c r="C5019" s="139"/>
      <c r="D5019" s="139"/>
    </row>
    <row r="5020" spans="1:4">
      <c r="A5020" s="6"/>
      <c r="B5020" s="6"/>
      <c r="C5020" s="139"/>
      <c r="D5020" s="139"/>
    </row>
    <row r="5021" spans="1:4">
      <c r="A5021" s="6"/>
      <c r="B5021" s="6"/>
      <c r="C5021" s="139"/>
      <c r="D5021" s="139"/>
    </row>
    <row r="5022" spans="1:4">
      <c r="A5022" s="6"/>
      <c r="B5022" s="6"/>
      <c r="C5022" s="139"/>
      <c r="D5022" s="139"/>
    </row>
    <row r="5023" spans="1:4">
      <c r="A5023" s="6"/>
      <c r="B5023" s="6"/>
      <c r="C5023" s="139"/>
      <c r="D5023" s="139"/>
    </row>
    <row r="5024" spans="1:4">
      <c r="A5024" s="6"/>
      <c r="B5024" s="6"/>
      <c r="C5024" s="139"/>
      <c r="D5024" s="139"/>
    </row>
    <row r="5025" spans="1:4">
      <c r="A5025" s="6"/>
      <c r="B5025" s="6"/>
      <c r="C5025" s="139"/>
      <c r="D5025" s="139"/>
    </row>
    <row r="5026" spans="1:4">
      <c r="A5026" s="6"/>
      <c r="B5026" s="6"/>
      <c r="C5026" s="139"/>
      <c r="D5026" s="139"/>
    </row>
    <row r="5027" spans="1:4">
      <c r="A5027" s="6"/>
      <c r="B5027" s="6"/>
      <c r="C5027" s="139"/>
      <c r="D5027" s="139"/>
    </row>
    <row r="5028" spans="1:4">
      <c r="A5028" s="6"/>
      <c r="B5028" s="6"/>
      <c r="C5028" s="139"/>
      <c r="D5028" s="139"/>
    </row>
    <row r="5029" spans="1:4">
      <c r="A5029" s="6"/>
      <c r="B5029" s="6"/>
      <c r="C5029" s="139"/>
      <c r="D5029" s="139"/>
    </row>
    <row r="5030" spans="1:4">
      <c r="A5030" s="6"/>
      <c r="B5030" s="6"/>
      <c r="C5030" s="139"/>
      <c r="D5030" s="139"/>
    </row>
    <row r="5031" spans="1:4">
      <c r="A5031" s="6"/>
      <c r="B5031" s="6"/>
      <c r="C5031" s="139"/>
      <c r="D5031" s="139"/>
    </row>
    <row r="5032" spans="1:4">
      <c r="A5032" s="6"/>
      <c r="B5032" s="6"/>
      <c r="C5032" s="139"/>
      <c r="D5032" s="139"/>
    </row>
    <row r="5033" spans="1:4">
      <c r="A5033" s="6"/>
      <c r="B5033" s="6"/>
      <c r="C5033" s="139"/>
      <c r="D5033" s="139"/>
    </row>
    <row r="5034" spans="1:4">
      <c r="A5034" s="6"/>
      <c r="B5034" s="6"/>
      <c r="C5034" s="139"/>
      <c r="D5034" s="139"/>
    </row>
    <row r="5035" spans="1:4">
      <c r="A5035" s="6"/>
      <c r="B5035" s="6"/>
      <c r="C5035" s="139"/>
      <c r="D5035" s="139"/>
    </row>
    <row r="5036" spans="1:4">
      <c r="A5036" s="6"/>
      <c r="B5036" s="6"/>
      <c r="C5036" s="139"/>
      <c r="D5036" s="139"/>
    </row>
    <row r="5037" spans="1:4">
      <c r="A5037" s="6"/>
      <c r="B5037" s="6"/>
      <c r="C5037" s="139"/>
      <c r="D5037" s="139"/>
    </row>
    <row r="5038" spans="1:4">
      <c r="A5038" s="6"/>
      <c r="B5038" s="6"/>
      <c r="C5038" s="139"/>
      <c r="D5038" s="139"/>
    </row>
    <row r="5039" spans="1:4">
      <c r="A5039" s="6"/>
      <c r="B5039" s="6"/>
      <c r="C5039" s="139"/>
      <c r="D5039" s="139"/>
    </row>
    <row r="5040" spans="1:4">
      <c r="A5040" s="6"/>
      <c r="B5040" s="6"/>
      <c r="C5040" s="139"/>
      <c r="D5040" s="139"/>
    </row>
    <row r="5041" spans="1:4">
      <c r="A5041" s="6"/>
      <c r="B5041" s="6"/>
      <c r="C5041" s="139"/>
      <c r="D5041" s="139"/>
    </row>
    <row r="5042" spans="1:4">
      <c r="A5042" s="6"/>
      <c r="B5042" s="6"/>
      <c r="C5042" s="139"/>
      <c r="D5042" s="139"/>
    </row>
    <row r="5043" spans="1:4">
      <c r="A5043" s="6"/>
      <c r="B5043" s="6"/>
      <c r="C5043" s="139"/>
      <c r="D5043" s="139"/>
    </row>
    <row r="5044" spans="1:4">
      <c r="A5044" s="6"/>
      <c r="B5044" s="6"/>
      <c r="C5044" s="139"/>
      <c r="D5044" s="139"/>
    </row>
    <row r="5045" spans="1:4">
      <c r="A5045" s="6"/>
      <c r="B5045" s="6"/>
      <c r="C5045" s="139"/>
      <c r="D5045" s="139"/>
    </row>
    <row r="5046" spans="1:4">
      <c r="A5046" s="6"/>
      <c r="B5046" s="6"/>
      <c r="C5046" s="139"/>
      <c r="D5046" s="139"/>
    </row>
    <row r="5047" spans="1:4">
      <c r="A5047" s="6"/>
      <c r="B5047" s="6"/>
      <c r="C5047" s="139"/>
      <c r="D5047" s="139"/>
    </row>
    <row r="5048" spans="1:4">
      <c r="A5048" s="6"/>
      <c r="B5048" s="6"/>
      <c r="C5048" s="139"/>
      <c r="D5048" s="139"/>
    </row>
    <row r="5049" spans="1:4">
      <c r="A5049" s="6"/>
      <c r="B5049" s="6"/>
      <c r="C5049" s="139"/>
      <c r="D5049" s="139"/>
    </row>
    <row r="5050" spans="1:4">
      <c r="A5050" s="6"/>
      <c r="B5050" s="6"/>
      <c r="C5050" s="139"/>
      <c r="D5050" s="139"/>
    </row>
    <row r="5051" spans="1:4">
      <c r="A5051" s="6"/>
      <c r="B5051" s="6"/>
      <c r="C5051" s="139"/>
      <c r="D5051" s="139"/>
    </row>
    <row r="5052" spans="1:4">
      <c r="A5052" s="6"/>
      <c r="B5052" s="6"/>
      <c r="C5052" s="139"/>
      <c r="D5052" s="139"/>
    </row>
    <row r="5053" spans="1:4">
      <c r="A5053" s="6"/>
      <c r="B5053" s="6"/>
      <c r="C5053" s="139"/>
      <c r="D5053" s="139"/>
    </row>
    <row r="5054" spans="1:4">
      <c r="A5054" s="6"/>
      <c r="B5054" s="6"/>
      <c r="C5054" s="139"/>
      <c r="D5054" s="139"/>
    </row>
    <row r="5055" spans="1:4">
      <c r="A5055" s="6"/>
      <c r="B5055" s="6"/>
      <c r="C5055" s="139"/>
      <c r="D5055" s="139"/>
    </row>
    <row r="5056" spans="1:4">
      <c r="A5056" s="6"/>
      <c r="B5056" s="6"/>
      <c r="C5056" s="139"/>
      <c r="D5056" s="139"/>
    </row>
    <row r="5057" spans="1:4">
      <c r="A5057" s="6"/>
      <c r="B5057" s="6"/>
      <c r="C5057" s="139"/>
      <c r="D5057" s="139"/>
    </row>
    <row r="5058" spans="1:4">
      <c r="A5058" s="6"/>
      <c r="B5058" s="6"/>
      <c r="C5058" s="139"/>
      <c r="D5058" s="139"/>
    </row>
    <row r="5059" spans="1:4">
      <c r="A5059" s="6"/>
      <c r="B5059" s="6"/>
      <c r="C5059" s="139"/>
      <c r="D5059" s="139"/>
    </row>
    <row r="5060" spans="1:4">
      <c r="A5060" s="6"/>
      <c r="B5060" s="6"/>
      <c r="C5060" s="139"/>
      <c r="D5060" s="139"/>
    </row>
    <row r="5061" spans="1:4">
      <c r="A5061" s="6"/>
      <c r="B5061" s="6"/>
      <c r="C5061" s="139"/>
      <c r="D5061" s="139"/>
    </row>
    <row r="5062" spans="1:4">
      <c r="A5062" s="6"/>
      <c r="B5062" s="6"/>
      <c r="C5062" s="139"/>
      <c r="D5062" s="139"/>
    </row>
    <row r="5063" spans="1:4">
      <c r="A5063" s="6"/>
      <c r="B5063" s="6"/>
      <c r="C5063" s="139"/>
      <c r="D5063" s="139"/>
    </row>
    <row r="5064" spans="1:4">
      <c r="A5064" s="6"/>
      <c r="B5064" s="6"/>
      <c r="C5064" s="139"/>
      <c r="D5064" s="139"/>
    </row>
    <row r="5065" spans="1:4">
      <c r="A5065" s="6"/>
      <c r="B5065" s="6"/>
      <c r="C5065" s="139"/>
      <c r="D5065" s="139"/>
    </row>
    <row r="5066" spans="1:4">
      <c r="A5066" s="6"/>
      <c r="B5066" s="6"/>
      <c r="C5066" s="139"/>
      <c r="D5066" s="139"/>
    </row>
    <row r="5067" spans="1:4">
      <c r="A5067" s="6"/>
      <c r="B5067" s="6"/>
      <c r="C5067" s="139"/>
      <c r="D5067" s="139"/>
    </row>
    <row r="5068" spans="1:4">
      <c r="A5068" s="6"/>
      <c r="B5068" s="6"/>
      <c r="C5068" s="139"/>
      <c r="D5068" s="139"/>
    </row>
    <row r="5069" spans="1:4">
      <c r="A5069" s="6"/>
      <c r="B5069" s="6"/>
      <c r="C5069" s="139"/>
      <c r="D5069" s="139"/>
    </row>
    <row r="5070" spans="1:4">
      <c r="A5070" s="6"/>
      <c r="B5070" s="6"/>
      <c r="C5070" s="139"/>
      <c r="D5070" s="139"/>
    </row>
    <row r="5071" spans="1:4">
      <c r="A5071" s="6"/>
      <c r="B5071" s="6"/>
      <c r="C5071" s="139"/>
      <c r="D5071" s="139"/>
    </row>
    <row r="5072" spans="1:4">
      <c r="A5072" s="6"/>
      <c r="B5072" s="6"/>
      <c r="C5072" s="139"/>
      <c r="D5072" s="139"/>
    </row>
    <row r="5073" spans="1:4">
      <c r="A5073" s="6"/>
      <c r="B5073" s="6"/>
      <c r="C5073" s="139"/>
      <c r="D5073" s="139"/>
    </row>
    <row r="5074" spans="1:4">
      <c r="A5074" s="6"/>
      <c r="B5074" s="6"/>
      <c r="C5074" s="139"/>
      <c r="D5074" s="139"/>
    </row>
    <row r="5075" spans="1:4">
      <c r="A5075" s="6"/>
      <c r="B5075" s="6"/>
      <c r="C5075" s="139"/>
      <c r="D5075" s="139"/>
    </row>
    <row r="5076" spans="1:4">
      <c r="A5076" s="6"/>
      <c r="B5076" s="6"/>
      <c r="C5076" s="139"/>
      <c r="D5076" s="139"/>
    </row>
    <row r="5077" spans="1:4">
      <c r="A5077" s="6"/>
      <c r="B5077" s="6"/>
      <c r="C5077" s="139"/>
      <c r="D5077" s="139"/>
    </row>
    <row r="5078" spans="1:4">
      <c r="A5078" s="6"/>
      <c r="B5078" s="6"/>
      <c r="C5078" s="139"/>
      <c r="D5078" s="139"/>
    </row>
    <row r="5079" spans="1:4">
      <c r="A5079" s="6"/>
      <c r="B5079" s="6"/>
      <c r="C5079" s="139"/>
      <c r="D5079" s="139"/>
    </row>
    <row r="5080" spans="1:4">
      <c r="A5080" s="6"/>
      <c r="B5080" s="6"/>
      <c r="C5080" s="139"/>
      <c r="D5080" s="139"/>
    </row>
    <row r="5081" spans="1:4">
      <c r="A5081" s="6"/>
      <c r="B5081" s="6"/>
      <c r="C5081" s="139"/>
      <c r="D5081" s="139"/>
    </row>
    <row r="5082" spans="1:4">
      <c r="A5082" s="6"/>
      <c r="B5082" s="6"/>
      <c r="C5082" s="139"/>
      <c r="D5082" s="139"/>
    </row>
    <row r="5083" spans="1:4">
      <c r="A5083" s="6"/>
      <c r="B5083" s="6"/>
      <c r="C5083" s="139"/>
      <c r="D5083" s="139"/>
    </row>
    <row r="5084" spans="1:4">
      <c r="A5084" s="6"/>
      <c r="B5084" s="6"/>
      <c r="C5084" s="139"/>
      <c r="D5084" s="139"/>
    </row>
    <row r="5085" spans="1:4">
      <c r="A5085" s="6"/>
      <c r="B5085" s="6"/>
      <c r="C5085" s="139"/>
      <c r="D5085" s="139"/>
    </row>
    <row r="5086" spans="1:4">
      <c r="A5086" s="6"/>
      <c r="B5086" s="6"/>
      <c r="C5086" s="139"/>
      <c r="D5086" s="139"/>
    </row>
    <row r="5087" spans="1:4">
      <c r="A5087" s="6"/>
      <c r="B5087" s="6"/>
      <c r="C5087" s="139"/>
      <c r="D5087" s="139"/>
    </row>
    <row r="5088" spans="1:4">
      <c r="A5088" s="6"/>
      <c r="B5088" s="6"/>
      <c r="C5088" s="139"/>
      <c r="D5088" s="139"/>
    </row>
    <row r="5089" spans="1:4">
      <c r="A5089" s="6"/>
      <c r="B5089" s="6"/>
      <c r="C5089" s="139"/>
      <c r="D5089" s="139"/>
    </row>
    <row r="5090" spans="1:4">
      <c r="A5090" s="6"/>
      <c r="B5090" s="6"/>
      <c r="C5090" s="139"/>
      <c r="D5090" s="139"/>
    </row>
    <row r="5091" spans="1:4">
      <c r="A5091" s="6"/>
      <c r="B5091" s="6"/>
      <c r="C5091" s="139"/>
      <c r="D5091" s="139"/>
    </row>
    <row r="5092" spans="1:4">
      <c r="A5092" s="6"/>
      <c r="B5092" s="6"/>
      <c r="C5092" s="139"/>
      <c r="D5092" s="139"/>
    </row>
    <row r="5093" spans="1:4">
      <c r="A5093" s="6"/>
      <c r="B5093" s="6"/>
      <c r="C5093" s="139"/>
      <c r="D5093" s="139"/>
    </row>
    <row r="5094" spans="1:4">
      <c r="A5094" s="6"/>
      <c r="B5094" s="6"/>
      <c r="C5094" s="139"/>
      <c r="D5094" s="139"/>
    </row>
    <row r="5095" spans="1:4">
      <c r="A5095" s="6"/>
      <c r="B5095" s="6"/>
      <c r="C5095" s="139"/>
      <c r="D5095" s="139"/>
    </row>
    <row r="5096" spans="1:4">
      <c r="A5096" s="6"/>
      <c r="B5096" s="6"/>
      <c r="C5096" s="139"/>
      <c r="D5096" s="139"/>
    </row>
    <row r="5097" spans="1:4">
      <c r="A5097" s="6"/>
      <c r="B5097" s="6"/>
      <c r="C5097" s="139"/>
      <c r="D5097" s="139"/>
    </row>
    <row r="5098" spans="1:4">
      <c r="A5098" s="6"/>
      <c r="B5098" s="6"/>
      <c r="C5098" s="139"/>
      <c r="D5098" s="139"/>
    </row>
    <row r="5099" spans="1:4">
      <c r="A5099" s="6"/>
      <c r="B5099" s="6"/>
      <c r="C5099" s="139"/>
      <c r="D5099" s="139"/>
    </row>
    <row r="5100" spans="1:4">
      <c r="A5100" s="6"/>
      <c r="B5100" s="6"/>
      <c r="C5100" s="139"/>
      <c r="D5100" s="139"/>
    </row>
    <row r="5101" spans="1:4">
      <c r="A5101" s="6"/>
      <c r="B5101" s="6"/>
      <c r="C5101" s="139"/>
      <c r="D5101" s="139"/>
    </row>
    <row r="5102" spans="1:4">
      <c r="A5102" s="6"/>
      <c r="B5102" s="6"/>
      <c r="C5102" s="139"/>
      <c r="D5102" s="139"/>
    </row>
    <row r="5103" spans="1:4">
      <c r="A5103" s="6"/>
      <c r="B5103" s="6"/>
      <c r="C5103" s="139"/>
      <c r="D5103" s="139"/>
    </row>
    <row r="5104" spans="1:4">
      <c r="A5104" s="6"/>
      <c r="B5104" s="6"/>
      <c r="C5104" s="139"/>
      <c r="D5104" s="139"/>
    </row>
    <row r="5105" spans="1:4">
      <c r="A5105" s="6"/>
      <c r="B5105" s="6"/>
      <c r="C5105" s="139"/>
      <c r="D5105" s="139"/>
    </row>
    <row r="5106" spans="1:4">
      <c r="A5106" s="6"/>
      <c r="B5106" s="6"/>
      <c r="C5106" s="139"/>
      <c r="D5106" s="139"/>
    </row>
    <row r="5107" spans="1:4">
      <c r="A5107" s="6"/>
      <c r="B5107" s="6"/>
      <c r="C5107" s="139"/>
      <c r="D5107" s="139"/>
    </row>
    <row r="5108" spans="1:4">
      <c r="A5108" s="6"/>
      <c r="B5108" s="6"/>
      <c r="C5108" s="139"/>
      <c r="D5108" s="139"/>
    </row>
    <row r="5109" spans="1:4">
      <c r="A5109" s="6"/>
      <c r="B5109" s="6"/>
      <c r="C5109" s="139"/>
      <c r="D5109" s="139"/>
    </row>
    <row r="5110" spans="1:4">
      <c r="A5110" s="6"/>
      <c r="B5110" s="6"/>
      <c r="C5110" s="139"/>
      <c r="D5110" s="139"/>
    </row>
    <row r="5111" spans="1:4">
      <c r="A5111" s="6"/>
      <c r="B5111" s="6"/>
      <c r="C5111" s="139"/>
      <c r="D5111" s="139"/>
    </row>
    <row r="5112" spans="1:4">
      <c r="A5112" s="6"/>
      <c r="B5112" s="6"/>
      <c r="C5112" s="139"/>
      <c r="D5112" s="139"/>
    </row>
    <row r="5113" spans="1:4">
      <c r="A5113" s="6"/>
      <c r="B5113" s="6"/>
      <c r="C5113" s="139"/>
      <c r="D5113" s="139"/>
    </row>
    <row r="5114" spans="1:4">
      <c r="A5114" s="6"/>
      <c r="B5114" s="6"/>
      <c r="C5114" s="139"/>
      <c r="D5114" s="139"/>
    </row>
    <row r="5115" spans="1:4">
      <c r="A5115" s="6"/>
      <c r="B5115" s="6"/>
      <c r="C5115" s="139"/>
      <c r="D5115" s="139"/>
    </row>
    <row r="5116" spans="1:4">
      <c r="A5116" s="6"/>
      <c r="B5116" s="6"/>
      <c r="C5116" s="139"/>
      <c r="D5116" s="139"/>
    </row>
    <row r="5117" spans="1:4">
      <c r="A5117" s="6"/>
      <c r="B5117" s="6"/>
      <c r="C5117" s="139"/>
      <c r="D5117" s="139"/>
    </row>
    <row r="5118" spans="1:4">
      <c r="A5118" s="6"/>
      <c r="B5118" s="6"/>
      <c r="C5118" s="139"/>
      <c r="D5118" s="139"/>
    </row>
    <row r="5119" spans="1:4">
      <c r="A5119" s="6"/>
      <c r="B5119" s="6"/>
      <c r="C5119" s="139"/>
      <c r="D5119" s="139"/>
    </row>
    <row r="5120" spans="1:4">
      <c r="A5120" s="6"/>
      <c r="B5120" s="6"/>
      <c r="C5120" s="139"/>
      <c r="D5120" s="139"/>
    </row>
    <row r="5121" spans="1:4">
      <c r="A5121" s="6"/>
      <c r="B5121" s="6"/>
      <c r="C5121" s="139"/>
      <c r="D5121" s="139"/>
    </row>
    <row r="5122" spans="1:4">
      <c r="A5122" s="6"/>
      <c r="B5122" s="6"/>
      <c r="C5122" s="139"/>
      <c r="D5122" s="139"/>
    </row>
    <row r="5123" spans="1:4">
      <c r="A5123" s="6"/>
      <c r="B5123" s="6"/>
      <c r="C5123" s="139"/>
      <c r="D5123" s="139"/>
    </row>
    <row r="5124" spans="1:4">
      <c r="A5124" s="6"/>
      <c r="B5124" s="6"/>
      <c r="C5124" s="139"/>
      <c r="D5124" s="139"/>
    </row>
    <row r="5125" spans="1:4">
      <c r="A5125" s="6"/>
      <c r="B5125" s="6"/>
      <c r="C5125" s="139"/>
      <c r="D5125" s="139"/>
    </row>
    <row r="5126" spans="1:4">
      <c r="A5126" s="6"/>
      <c r="B5126" s="6"/>
      <c r="C5126" s="139"/>
      <c r="D5126" s="139"/>
    </row>
    <row r="5127" spans="1:4">
      <c r="A5127" s="6"/>
      <c r="B5127" s="6"/>
      <c r="C5127" s="139"/>
      <c r="D5127" s="139"/>
    </row>
    <row r="5128" spans="1:4">
      <c r="A5128" s="6"/>
      <c r="B5128" s="6"/>
      <c r="C5128" s="139"/>
      <c r="D5128" s="139"/>
    </row>
    <row r="5129" spans="1:4">
      <c r="A5129" s="6"/>
      <c r="B5129" s="6"/>
      <c r="C5129" s="139"/>
      <c r="D5129" s="139"/>
    </row>
    <row r="5130" spans="1:4">
      <c r="A5130" s="6"/>
      <c r="B5130" s="6"/>
      <c r="C5130" s="139"/>
      <c r="D5130" s="139"/>
    </row>
    <row r="5131" spans="1:4">
      <c r="A5131" s="6"/>
      <c r="B5131" s="6"/>
      <c r="C5131" s="139"/>
      <c r="D5131" s="139"/>
    </row>
    <row r="5132" spans="1:4">
      <c r="A5132" s="6"/>
      <c r="B5132" s="6"/>
      <c r="C5132" s="139"/>
      <c r="D5132" s="139"/>
    </row>
    <row r="5133" spans="1:4">
      <c r="A5133" s="6"/>
      <c r="B5133" s="6"/>
      <c r="C5133" s="139"/>
      <c r="D5133" s="139"/>
    </row>
    <row r="5134" spans="1:4">
      <c r="A5134" s="6"/>
      <c r="B5134" s="6"/>
      <c r="C5134" s="139"/>
      <c r="D5134" s="139"/>
    </row>
    <row r="5135" spans="1:4">
      <c r="A5135" s="6"/>
      <c r="B5135" s="6"/>
      <c r="C5135" s="139"/>
      <c r="D5135" s="139"/>
    </row>
    <row r="5136" spans="1:4">
      <c r="A5136" s="6"/>
      <c r="B5136" s="6"/>
      <c r="C5136" s="139"/>
      <c r="D5136" s="139"/>
    </row>
    <row r="5137" spans="1:4">
      <c r="A5137" s="6"/>
      <c r="B5137" s="6"/>
      <c r="C5137" s="139"/>
      <c r="D5137" s="139"/>
    </row>
    <row r="5138" spans="1:4">
      <c r="A5138" s="6"/>
      <c r="B5138" s="6"/>
      <c r="C5138" s="139"/>
      <c r="D5138" s="139"/>
    </row>
    <row r="5139" spans="1:4">
      <c r="A5139" s="6"/>
      <c r="B5139" s="6"/>
      <c r="C5139" s="139"/>
      <c r="D5139" s="139"/>
    </row>
    <row r="5140" spans="1:4">
      <c r="A5140" s="6"/>
      <c r="B5140" s="6"/>
      <c r="C5140" s="139"/>
      <c r="D5140" s="139"/>
    </row>
    <row r="5141" spans="1:4">
      <c r="A5141" s="6"/>
      <c r="B5141" s="6"/>
      <c r="C5141" s="139"/>
      <c r="D5141" s="139"/>
    </row>
    <row r="5142" spans="1:4">
      <c r="A5142" s="6"/>
      <c r="B5142" s="6"/>
      <c r="C5142" s="139"/>
      <c r="D5142" s="139"/>
    </row>
    <row r="5143" spans="1:4">
      <c r="A5143" s="6"/>
      <c r="B5143" s="6"/>
      <c r="C5143" s="139"/>
      <c r="D5143" s="139"/>
    </row>
    <row r="5144" spans="1:4">
      <c r="A5144" s="6"/>
      <c r="B5144" s="6"/>
      <c r="C5144" s="139"/>
      <c r="D5144" s="139"/>
    </row>
    <row r="5145" spans="1:4">
      <c r="A5145" s="6"/>
      <c r="B5145" s="6"/>
      <c r="C5145" s="139"/>
      <c r="D5145" s="139"/>
    </row>
    <row r="5146" spans="1:4">
      <c r="A5146" s="6"/>
      <c r="B5146" s="6"/>
      <c r="C5146" s="139"/>
      <c r="D5146" s="139"/>
    </row>
    <row r="5147" spans="1:4">
      <c r="A5147" s="6"/>
      <c r="B5147" s="6"/>
      <c r="C5147" s="139"/>
      <c r="D5147" s="139"/>
    </row>
    <row r="5148" spans="1:4">
      <c r="A5148" s="6"/>
      <c r="B5148" s="6"/>
      <c r="C5148" s="139"/>
      <c r="D5148" s="139"/>
    </row>
    <row r="5149" spans="1:4">
      <c r="A5149" s="6"/>
      <c r="B5149" s="6"/>
      <c r="C5149" s="139"/>
      <c r="D5149" s="139"/>
    </row>
    <row r="5150" spans="1:4">
      <c r="A5150" s="6"/>
      <c r="B5150" s="6"/>
      <c r="C5150" s="139"/>
      <c r="D5150" s="139"/>
    </row>
    <row r="5151" spans="1:4">
      <c r="A5151" s="6"/>
      <c r="B5151" s="6"/>
      <c r="C5151" s="139"/>
      <c r="D5151" s="139"/>
    </row>
    <row r="5152" spans="1:4">
      <c r="A5152" s="6"/>
      <c r="B5152" s="6"/>
      <c r="C5152" s="139"/>
      <c r="D5152" s="139"/>
    </row>
    <row r="5153" spans="1:4">
      <c r="A5153" s="6"/>
      <c r="B5153" s="6"/>
      <c r="C5153" s="139"/>
      <c r="D5153" s="139"/>
    </row>
    <row r="5154" spans="1:4">
      <c r="A5154" s="6"/>
      <c r="B5154" s="6"/>
      <c r="C5154" s="139"/>
      <c r="D5154" s="139"/>
    </row>
    <row r="5155" spans="1:4">
      <c r="A5155" s="6"/>
      <c r="B5155" s="6"/>
      <c r="C5155" s="139"/>
      <c r="D5155" s="139"/>
    </row>
    <row r="5156" spans="1:4">
      <c r="A5156" s="6"/>
      <c r="B5156" s="6"/>
      <c r="C5156" s="139"/>
      <c r="D5156" s="139"/>
    </row>
    <row r="5157" spans="1:4">
      <c r="A5157" s="6"/>
      <c r="B5157" s="6"/>
      <c r="C5157" s="139"/>
      <c r="D5157" s="139"/>
    </row>
    <row r="5158" spans="1:4">
      <c r="A5158" s="6"/>
      <c r="B5158" s="6"/>
      <c r="C5158" s="139"/>
      <c r="D5158" s="139"/>
    </row>
    <row r="5159" spans="1:4">
      <c r="A5159" s="6"/>
      <c r="B5159" s="6"/>
      <c r="C5159" s="139"/>
      <c r="D5159" s="139"/>
    </row>
    <row r="5160" spans="1:4">
      <c r="A5160" s="6"/>
      <c r="B5160" s="6"/>
      <c r="C5160" s="139"/>
      <c r="D5160" s="139"/>
    </row>
    <row r="5161" spans="1:4">
      <c r="A5161" s="6"/>
      <c r="B5161" s="6"/>
      <c r="C5161" s="139"/>
      <c r="D5161" s="139"/>
    </row>
    <row r="5162" spans="1:4">
      <c r="A5162" s="6"/>
      <c r="B5162" s="6"/>
      <c r="C5162" s="139"/>
      <c r="D5162" s="139"/>
    </row>
    <row r="5163" spans="1:4">
      <c r="A5163" s="6"/>
      <c r="B5163" s="6"/>
      <c r="C5163" s="139"/>
      <c r="D5163" s="139"/>
    </row>
    <row r="5164" spans="1:4">
      <c r="A5164" s="6"/>
      <c r="B5164" s="6"/>
      <c r="C5164" s="139"/>
      <c r="D5164" s="139"/>
    </row>
    <row r="5165" spans="1:4">
      <c r="A5165" s="6"/>
      <c r="B5165" s="6"/>
      <c r="C5165" s="139"/>
      <c r="D5165" s="139"/>
    </row>
    <row r="5166" spans="1:4">
      <c r="A5166" s="6"/>
      <c r="B5166" s="6"/>
      <c r="C5166" s="139"/>
      <c r="D5166" s="139"/>
    </row>
    <row r="5167" spans="1:4">
      <c r="A5167" s="6"/>
      <c r="B5167" s="6"/>
      <c r="C5167" s="139"/>
      <c r="D5167" s="139"/>
    </row>
    <row r="5168" spans="1:4">
      <c r="A5168" s="6"/>
      <c r="B5168" s="6"/>
      <c r="C5168" s="139"/>
      <c r="D5168" s="139"/>
    </row>
    <row r="5169" spans="1:4">
      <c r="A5169" s="6"/>
      <c r="B5169" s="6"/>
      <c r="C5169" s="139"/>
      <c r="D5169" s="139"/>
    </row>
    <row r="5170" spans="1:4">
      <c r="A5170" s="6"/>
      <c r="B5170" s="6"/>
      <c r="C5170" s="139"/>
      <c r="D5170" s="139"/>
    </row>
    <row r="5171" spans="1:4">
      <c r="A5171" s="6"/>
      <c r="B5171" s="6"/>
      <c r="C5171" s="139"/>
      <c r="D5171" s="139"/>
    </row>
    <row r="5172" spans="1:4">
      <c r="A5172" s="6"/>
      <c r="B5172" s="6"/>
      <c r="C5172" s="139"/>
      <c r="D5172" s="139"/>
    </row>
    <row r="5173" spans="1:4">
      <c r="A5173" s="6"/>
      <c r="B5173" s="6"/>
      <c r="C5173" s="139"/>
      <c r="D5173" s="139"/>
    </row>
    <row r="5174" spans="1:4">
      <c r="A5174" s="6"/>
      <c r="B5174" s="6"/>
      <c r="C5174" s="139"/>
      <c r="D5174" s="139"/>
    </row>
    <row r="5175" spans="1:4">
      <c r="A5175" s="6"/>
      <c r="B5175" s="6"/>
      <c r="C5175" s="139"/>
      <c r="D5175" s="139"/>
    </row>
    <row r="5176" spans="1:4">
      <c r="A5176" s="6"/>
      <c r="B5176" s="6"/>
      <c r="C5176" s="139"/>
      <c r="D5176" s="139"/>
    </row>
    <row r="5177" spans="1:4">
      <c r="A5177" s="6"/>
      <c r="B5177" s="6"/>
      <c r="C5177" s="139"/>
      <c r="D5177" s="139"/>
    </row>
    <row r="5178" spans="1:4">
      <c r="A5178" s="6"/>
      <c r="B5178" s="6"/>
      <c r="C5178" s="139"/>
      <c r="D5178" s="139"/>
    </row>
    <row r="5179" spans="1:4">
      <c r="A5179" s="6"/>
      <c r="B5179" s="6"/>
      <c r="C5179" s="139"/>
      <c r="D5179" s="139"/>
    </row>
    <row r="5180" spans="1:4">
      <c r="A5180" s="6"/>
      <c r="B5180" s="6"/>
      <c r="C5180" s="139"/>
      <c r="D5180" s="139"/>
    </row>
    <row r="5181" spans="1:4">
      <c r="A5181" s="6"/>
      <c r="B5181" s="6"/>
      <c r="C5181" s="139"/>
      <c r="D5181" s="139"/>
    </row>
    <row r="5182" spans="1:4">
      <c r="A5182" s="6"/>
      <c r="B5182" s="6"/>
      <c r="C5182" s="139"/>
      <c r="D5182" s="139"/>
    </row>
    <row r="5183" spans="1:4">
      <c r="A5183" s="6"/>
      <c r="B5183" s="6"/>
      <c r="C5183" s="139"/>
      <c r="D5183" s="139"/>
    </row>
    <row r="5184" spans="1:4">
      <c r="A5184" s="6"/>
      <c r="B5184" s="6"/>
      <c r="C5184" s="139"/>
      <c r="D5184" s="139"/>
    </row>
    <row r="5185" spans="1:4">
      <c r="A5185" s="6"/>
      <c r="B5185" s="6"/>
      <c r="C5185" s="139"/>
      <c r="D5185" s="139"/>
    </row>
    <row r="5186" spans="1:4">
      <c r="A5186" s="6"/>
      <c r="B5186" s="6"/>
      <c r="C5186" s="139"/>
      <c r="D5186" s="139"/>
    </row>
    <row r="5187" spans="1:4">
      <c r="A5187" s="6"/>
      <c r="B5187" s="6"/>
      <c r="C5187" s="139"/>
      <c r="D5187" s="139"/>
    </row>
    <row r="5188" spans="1:4">
      <c r="A5188" s="6"/>
      <c r="B5188" s="6"/>
      <c r="C5188" s="139"/>
      <c r="D5188" s="139"/>
    </row>
    <row r="5189" spans="1:4">
      <c r="A5189" s="6"/>
      <c r="B5189" s="6"/>
      <c r="C5189" s="139"/>
      <c r="D5189" s="139"/>
    </row>
    <row r="5190" spans="1:4">
      <c r="A5190" s="6"/>
      <c r="B5190" s="6"/>
      <c r="C5190" s="139"/>
      <c r="D5190" s="139"/>
    </row>
    <row r="5191" spans="1:4">
      <c r="A5191" s="6"/>
      <c r="B5191" s="6"/>
      <c r="C5191" s="139"/>
      <c r="D5191" s="139"/>
    </row>
    <row r="5192" spans="1:4">
      <c r="A5192" s="6"/>
      <c r="B5192" s="6"/>
      <c r="C5192" s="139"/>
      <c r="D5192" s="139"/>
    </row>
    <row r="5193" spans="1:4">
      <c r="A5193" s="6"/>
      <c r="B5193" s="6"/>
      <c r="C5193" s="139"/>
      <c r="D5193" s="139"/>
    </row>
    <row r="5194" spans="1:4">
      <c r="A5194" s="6"/>
      <c r="B5194" s="6"/>
      <c r="C5194" s="139"/>
      <c r="D5194" s="139"/>
    </row>
    <row r="5195" spans="1:4">
      <c r="A5195" s="6"/>
      <c r="B5195" s="6"/>
      <c r="C5195" s="139"/>
      <c r="D5195" s="139"/>
    </row>
    <row r="5196" spans="1:4">
      <c r="A5196" s="6"/>
      <c r="B5196" s="6"/>
      <c r="C5196" s="139"/>
      <c r="D5196" s="139"/>
    </row>
    <row r="5197" spans="1:4">
      <c r="A5197" s="6"/>
      <c r="B5197" s="6"/>
      <c r="C5197" s="139"/>
      <c r="D5197" s="139"/>
    </row>
    <row r="5198" spans="1:4">
      <c r="A5198" s="6"/>
      <c r="B5198" s="6"/>
      <c r="C5198" s="139"/>
      <c r="D5198" s="139"/>
    </row>
    <row r="5199" spans="1:4">
      <c r="A5199" s="6"/>
      <c r="B5199" s="6"/>
      <c r="C5199" s="139"/>
      <c r="D5199" s="139"/>
    </row>
    <row r="5200" spans="1:4">
      <c r="A5200" s="6"/>
      <c r="B5200" s="6"/>
      <c r="C5200" s="139"/>
      <c r="D5200" s="139"/>
    </row>
    <row r="5201" spans="1:4">
      <c r="A5201" s="6"/>
      <c r="B5201" s="6"/>
      <c r="C5201" s="139"/>
      <c r="D5201" s="139"/>
    </row>
    <row r="5202" spans="1:4">
      <c r="A5202" s="6"/>
      <c r="B5202" s="6"/>
      <c r="C5202" s="139"/>
      <c r="D5202" s="139"/>
    </row>
    <row r="5203" spans="1:4">
      <c r="A5203" s="6"/>
      <c r="B5203" s="6"/>
      <c r="C5203" s="139"/>
      <c r="D5203" s="139"/>
    </row>
    <row r="5204" spans="1:4">
      <c r="A5204" s="6"/>
      <c r="B5204" s="6"/>
      <c r="C5204" s="139"/>
      <c r="D5204" s="139"/>
    </row>
    <row r="5205" spans="1:4">
      <c r="A5205" s="6"/>
      <c r="B5205" s="6"/>
      <c r="C5205" s="139"/>
      <c r="D5205" s="139"/>
    </row>
    <row r="5206" spans="1:4">
      <c r="A5206" s="6"/>
      <c r="B5206" s="6"/>
      <c r="C5206" s="139"/>
      <c r="D5206" s="139"/>
    </row>
    <row r="5207" spans="1:4">
      <c r="A5207" s="6"/>
      <c r="B5207" s="6"/>
      <c r="C5207" s="139"/>
      <c r="D5207" s="139"/>
    </row>
    <row r="5208" spans="1:4">
      <c r="A5208" s="6"/>
      <c r="B5208" s="6"/>
      <c r="C5208" s="139"/>
      <c r="D5208" s="139"/>
    </row>
    <row r="5209" spans="1:4">
      <c r="A5209" s="6"/>
      <c r="B5209" s="6"/>
      <c r="C5209" s="139"/>
      <c r="D5209" s="139"/>
    </row>
    <row r="5210" spans="1:4">
      <c r="A5210" s="6"/>
      <c r="B5210" s="6"/>
      <c r="C5210" s="139"/>
      <c r="D5210" s="139"/>
    </row>
    <row r="5211" spans="1:4">
      <c r="A5211" s="6"/>
      <c r="B5211" s="6"/>
      <c r="C5211" s="139"/>
      <c r="D5211" s="139"/>
    </row>
    <row r="5212" spans="1:4">
      <c r="A5212" s="6"/>
      <c r="B5212" s="6"/>
      <c r="C5212" s="139"/>
      <c r="D5212" s="139"/>
    </row>
    <row r="5213" spans="1:4">
      <c r="A5213" s="6"/>
      <c r="B5213" s="6"/>
      <c r="C5213" s="139"/>
      <c r="D5213" s="139"/>
    </row>
    <row r="5214" spans="1:4">
      <c r="A5214" s="6"/>
      <c r="B5214" s="6"/>
      <c r="C5214" s="139"/>
      <c r="D5214" s="139"/>
    </row>
    <row r="5215" spans="1:4">
      <c r="A5215" s="6"/>
      <c r="B5215" s="6"/>
      <c r="C5215" s="139"/>
      <c r="D5215" s="139"/>
    </row>
    <row r="5216" spans="1:4">
      <c r="A5216" s="6"/>
      <c r="B5216" s="6"/>
      <c r="C5216" s="139"/>
      <c r="D5216" s="139"/>
    </row>
    <row r="5217" spans="1:4">
      <c r="A5217" s="6"/>
      <c r="B5217" s="6"/>
      <c r="C5217" s="139"/>
      <c r="D5217" s="139"/>
    </row>
    <row r="5218" spans="1:4">
      <c r="A5218" s="6"/>
      <c r="B5218" s="6"/>
      <c r="C5218" s="139"/>
      <c r="D5218" s="139"/>
    </row>
    <row r="5219" spans="1:4">
      <c r="A5219" s="6"/>
      <c r="B5219" s="6"/>
      <c r="C5219" s="139"/>
      <c r="D5219" s="139"/>
    </row>
    <row r="5220" spans="1:4">
      <c r="A5220" s="6"/>
      <c r="B5220" s="6"/>
      <c r="C5220" s="139"/>
      <c r="D5220" s="139"/>
    </row>
    <row r="5221" spans="1:4">
      <c r="A5221" s="6"/>
      <c r="B5221" s="6"/>
      <c r="C5221" s="139"/>
      <c r="D5221" s="139"/>
    </row>
    <row r="5222" spans="1:4">
      <c r="A5222" s="6"/>
      <c r="B5222" s="6"/>
      <c r="C5222" s="139"/>
      <c r="D5222" s="139"/>
    </row>
    <row r="5223" spans="1:4">
      <c r="A5223" s="6"/>
      <c r="B5223" s="6"/>
      <c r="C5223" s="139"/>
      <c r="D5223" s="139"/>
    </row>
    <row r="5224" spans="1:4">
      <c r="A5224" s="6"/>
      <c r="B5224" s="6"/>
      <c r="C5224" s="139"/>
      <c r="D5224" s="139"/>
    </row>
    <row r="5225" spans="1:4">
      <c r="A5225" s="6"/>
      <c r="B5225" s="6"/>
      <c r="C5225" s="139"/>
      <c r="D5225" s="139"/>
    </row>
    <row r="5226" spans="1:4">
      <c r="A5226" s="6"/>
      <c r="B5226" s="6"/>
      <c r="C5226" s="139"/>
      <c r="D5226" s="139"/>
    </row>
    <row r="5227" spans="1:4">
      <c r="A5227" s="6"/>
      <c r="B5227" s="6"/>
      <c r="C5227" s="139"/>
      <c r="D5227" s="139"/>
    </row>
    <row r="5228" spans="1:4">
      <c r="A5228" s="6"/>
      <c r="B5228" s="6"/>
      <c r="C5228" s="139"/>
      <c r="D5228" s="139"/>
    </row>
    <row r="5229" spans="1:4">
      <c r="A5229" s="6"/>
      <c r="B5229" s="6"/>
      <c r="C5229" s="139"/>
      <c r="D5229" s="139"/>
    </row>
    <row r="5230" spans="1:4">
      <c r="A5230" s="6"/>
      <c r="B5230" s="6"/>
      <c r="C5230" s="139"/>
      <c r="D5230" s="139"/>
    </row>
    <row r="5231" spans="1:4">
      <c r="A5231" s="6"/>
      <c r="B5231" s="6"/>
      <c r="C5231" s="139"/>
      <c r="D5231" s="139"/>
    </row>
    <row r="5232" spans="1:4">
      <c r="A5232" s="6"/>
      <c r="B5232" s="6"/>
      <c r="C5232" s="139"/>
      <c r="D5232" s="139"/>
    </row>
    <row r="5233" spans="1:4">
      <c r="A5233" s="6"/>
      <c r="B5233" s="6"/>
      <c r="C5233" s="139"/>
      <c r="D5233" s="139"/>
    </row>
    <row r="5234" spans="1:4">
      <c r="A5234" s="6"/>
      <c r="B5234" s="6"/>
      <c r="C5234" s="139"/>
      <c r="D5234" s="139"/>
    </row>
    <row r="5235" spans="1:4">
      <c r="A5235" s="6"/>
      <c r="B5235" s="6"/>
      <c r="C5235" s="139"/>
      <c r="D5235" s="139"/>
    </row>
    <row r="5236" spans="1:4">
      <c r="A5236" s="6"/>
      <c r="B5236" s="6"/>
      <c r="C5236" s="139"/>
      <c r="D5236" s="139"/>
    </row>
    <row r="5237" spans="1:4">
      <c r="A5237" s="6"/>
      <c r="B5237" s="6"/>
      <c r="C5237" s="139"/>
      <c r="D5237" s="139"/>
    </row>
    <row r="5238" spans="1:4">
      <c r="A5238" s="6"/>
      <c r="B5238" s="6"/>
      <c r="C5238" s="139"/>
      <c r="D5238" s="139"/>
    </row>
    <row r="5239" spans="1:4">
      <c r="A5239" s="6"/>
      <c r="B5239" s="6"/>
      <c r="C5239" s="139"/>
      <c r="D5239" s="139"/>
    </row>
    <row r="5240" spans="1:4">
      <c r="A5240" s="6"/>
      <c r="B5240" s="6"/>
      <c r="C5240" s="139"/>
      <c r="D5240" s="139"/>
    </row>
    <row r="5241" spans="1:4">
      <c r="A5241" s="6"/>
      <c r="B5241" s="6"/>
      <c r="C5241" s="139"/>
      <c r="D5241" s="139"/>
    </row>
    <row r="5242" spans="1:4">
      <c r="A5242" s="6"/>
      <c r="B5242" s="6"/>
      <c r="C5242" s="139"/>
      <c r="D5242" s="139"/>
    </row>
    <row r="5243" spans="1:4">
      <c r="A5243" s="6"/>
      <c r="B5243" s="6"/>
      <c r="C5243" s="139"/>
      <c r="D5243" s="139"/>
    </row>
    <row r="5244" spans="1:4">
      <c r="A5244" s="6"/>
      <c r="B5244" s="6"/>
      <c r="C5244" s="139"/>
      <c r="D5244" s="139"/>
    </row>
    <row r="5245" spans="1:4">
      <c r="A5245" s="6"/>
      <c r="B5245" s="6"/>
      <c r="C5245" s="139"/>
      <c r="D5245" s="139"/>
    </row>
    <row r="5246" spans="1:4">
      <c r="A5246" s="6"/>
      <c r="B5246" s="6"/>
      <c r="C5246" s="139"/>
      <c r="D5246" s="139"/>
    </row>
    <row r="5247" spans="1:4">
      <c r="A5247" s="6"/>
      <c r="B5247" s="6"/>
      <c r="C5247" s="139"/>
      <c r="D5247" s="139"/>
    </row>
    <row r="5248" spans="1:4">
      <c r="A5248" s="6"/>
      <c r="B5248" s="6"/>
      <c r="C5248" s="139"/>
      <c r="D5248" s="139"/>
    </row>
    <row r="5249" spans="1:4">
      <c r="A5249" s="6"/>
      <c r="B5249" s="6"/>
      <c r="C5249" s="139"/>
      <c r="D5249" s="139"/>
    </row>
    <row r="5250" spans="1:4">
      <c r="A5250" s="6"/>
      <c r="B5250" s="6"/>
      <c r="C5250" s="139"/>
      <c r="D5250" s="139"/>
    </row>
    <row r="5251" spans="1:4">
      <c r="A5251" s="6"/>
      <c r="B5251" s="6"/>
      <c r="C5251" s="139"/>
      <c r="D5251" s="139"/>
    </row>
    <row r="5252" spans="1:4">
      <c r="A5252" s="6"/>
      <c r="B5252" s="6"/>
      <c r="C5252" s="139"/>
      <c r="D5252" s="139"/>
    </row>
    <row r="5253" spans="1:4">
      <c r="A5253" s="6"/>
      <c r="B5253" s="6"/>
      <c r="C5253" s="139"/>
      <c r="D5253" s="139"/>
    </row>
    <row r="5254" spans="1:4">
      <c r="A5254" s="6"/>
      <c r="B5254" s="6"/>
      <c r="C5254" s="139"/>
      <c r="D5254" s="139"/>
    </row>
    <row r="5255" spans="1:4">
      <c r="A5255" s="6"/>
      <c r="B5255" s="6"/>
      <c r="C5255" s="139"/>
      <c r="D5255" s="139"/>
    </row>
    <row r="5256" spans="1:4">
      <c r="A5256" s="6"/>
      <c r="B5256" s="6"/>
      <c r="C5256" s="139"/>
      <c r="D5256" s="139"/>
    </row>
    <row r="5257" spans="1:4">
      <c r="A5257" s="6"/>
      <c r="B5257" s="6"/>
      <c r="C5257" s="139"/>
      <c r="D5257" s="139"/>
    </row>
    <row r="5258" spans="1:4">
      <c r="A5258" s="6"/>
      <c r="B5258" s="6"/>
      <c r="C5258" s="139"/>
      <c r="D5258" s="139"/>
    </row>
    <row r="5259" spans="1:4">
      <c r="A5259" s="6"/>
      <c r="B5259" s="6"/>
      <c r="C5259" s="139"/>
      <c r="D5259" s="139"/>
    </row>
    <row r="5260" spans="1:4">
      <c r="A5260" s="6"/>
      <c r="B5260" s="6"/>
      <c r="C5260" s="139"/>
      <c r="D5260" s="139"/>
    </row>
    <row r="5261" spans="1:4">
      <c r="A5261" s="6"/>
      <c r="B5261" s="6"/>
      <c r="C5261" s="139"/>
      <c r="D5261" s="139"/>
    </row>
    <row r="5262" spans="1:4">
      <c r="A5262" s="6"/>
      <c r="B5262" s="6"/>
      <c r="C5262" s="139"/>
      <c r="D5262" s="139"/>
    </row>
    <row r="5263" spans="1:4">
      <c r="A5263" s="6"/>
      <c r="B5263" s="6"/>
      <c r="C5263" s="139"/>
      <c r="D5263" s="139"/>
    </row>
    <row r="5264" spans="1:4">
      <c r="A5264" s="6"/>
      <c r="B5264" s="6"/>
      <c r="C5264" s="139"/>
      <c r="D5264" s="139"/>
    </row>
    <row r="5265" spans="1:4">
      <c r="A5265" s="6"/>
      <c r="B5265" s="6"/>
      <c r="C5265" s="139"/>
      <c r="D5265" s="139"/>
    </row>
    <row r="5266" spans="1:4">
      <c r="A5266" s="6"/>
      <c r="B5266" s="6"/>
      <c r="C5266" s="139"/>
      <c r="D5266" s="139"/>
    </row>
    <row r="5267" spans="1:4">
      <c r="A5267" s="6"/>
      <c r="B5267" s="6"/>
      <c r="C5267" s="139"/>
      <c r="D5267" s="139"/>
    </row>
    <row r="5268" spans="1:4">
      <c r="A5268" s="6"/>
      <c r="B5268" s="6"/>
      <c r="C5268" s="139"/>
      <c r="D5268" s="139"/>
    </row>
    <row r="5269" spans="1:4">
      <c r="A5269" s="6"/>
      <c r="B5269" s="6"/>
      <c r="C5269" s="139"/>
      <c r="D5269" s="139"/>
    </row>
    <row r="5270" spans="1:4">
      <c r="A5270" s="6"/>
      <c r="B5270" s="6"/>
      <c r="C5270" s="139"/>
      <c r="D5270" s="139"/>
    </row>
    <row r="5271" spans="1:4">
      <c r="A5271" s="6"/>
      <c r="B5271" s="6"/>
      <c r="C5271" s="139"/>
      <c r="D5271" s="139"/>
    </row>
    <row r="5272" spans="1:4">
      <c r="A5272" s="6"/>
      <c r="B5272" s="6"/>
      <c r="C5272" s="139"/>
      <c r="D5272" s="139"/>
    </row>
    <row r="5273" spans="1:4">
      <c r="A5273" s="6"/>
      <c r="B5273" s="6"/>
      <c r="C5273" s="139"/>
      <c r="D5273" s="139"/>
    </row>
    <row r="5274" spans="1:4">
      <c r="A5274" s="6"/>
      <c r="B5274" s="6"/>
      <c r="C5274" s="139"/>
      <c r="D5274" s="139"/>
    </row>
    <row r="5275" spans="1:4">
      <c r="A5275" s="6"/>
      <c r="B5275" s="6"/>
      <c r="C5275" s="139"/>
      <c r="D5275" s="139"/>
    </row>
    <row r="5276" spans="1:4">
      <c r="A5276" s="6"/>
      <c r="B5276" s="6"/>
      <c r="C5276" s="139"/>
      <c r="D5276" s="139"/>
    </row>
    <row r="5277" spans="1:4">
      <c r="A5277" s="6"/>
      <c r="B5277" s="6"/>
      <c r="C5277" s="139"/>
      <c r="D5277" s="139"/>
    </row>
    <row r="5278" spans="1:4">
      <c r="A5278" s="6"/>
      <c r="B5278" s="6"/>
      <c r="C5278" s="139"/>
      <c r="D5278" s="139"/>
    </row>
    <row r="5279" spans="1:4">
      <c r="A5279" s="6"/>
      <c r="B5279" s="6"/>
      <c r="C5279" s="139"/>
      <c r="D5279" s="139"/>
    </row>
    <row r="5280" spans="1:4">
      <c r="A5280" s="6"/>
      <c r="B5280" s="6"/>
      <c r="C5280" s="139"/>
      <c r="D5280" s="139"/>
    </row>
    <row r="5281" spans="1:4">
      <c r="A5281" s="6"/>
      <c r="B5281" s="6"/>
      <c r="C5281" s="139"/>
      <c r="D5281" s="139"/>
    </row>
    <row r="5282" spans="1:4">
      <c r="A5282" s="6"/>
      <c r="B5282" s="6"/>
      <c r="C5282" s="139"/>
      <c r="D5282" s="139"/>
    </row>
    <row r="5283" spans="1:4">
      <c r="A5283" s="6"/>
      <c r="B5283" s="6"/>
      <c r="C5283" s="139"/>
      <c r="D5283" s="139"/>
    </row>
    <row r="5284" spans="1:4">
      <c r="A5284" s="6"/>
      <c r="B5284" s="6"/>
      <c r="C5284" s="139"/>
      <c r="D5284" s="139"/>
    </row>
    <row r="5285" spans="1:4">
      <c r="A5285" s="6"/>
      <c r="B5285" s="6"/>
      <c r="C5285" s="139"/>
      <c r="D5285" s="139"/>
    </row>
    <row r="5286" spans="1:4">
      <c r="A5286" s="6"/>
      <c r="B5286" s="6"/>
      <c r="C5286" s="139"/>
      <c r="D5286" s="139"/>
    </row>
    <row r="5287" spans="1:4">
      <c r="A5287" s="6"/>
      <c r="B5287" s="6"/>
      <c r="C5287" s="139"/>
      <c r="D5287" s="139"/>
    </row>
    <row r="5288" spans="1:4">
      <c r="A5288" s="6"/>
      <c r="B5288" s="6"/>
      <c r="C5288" s="139"/>
      <c r="D5288" s="139"/>
    </row>
    <row r="5289" spans="1:4">
      <c r="A5289" s="6"/>
      <c r="B5289" s="6"/>
      <c r="C5289" s="139"/>
      <c r="D5289" s="139"/>
    </row>
    <row r="5290" spans="1:4">
      <c r="A5290" s="6"/>
      <c r="B5290" s="6"/>
      <c r="C5290" s="139"/>
      <c r="D5290" s="139"/>
    </row>
    <row r="5291" spans="1:4">
      <c r="A5291" s="6"/>
      <c r="B5291" s="6"/>
      <c r="C5291" s="139"/>
      <c r="D5291" s="139"/>
    </row>
    <row r="5292" spans="1:4">
      <c r="A5292" s="6"/>
      <c r="B5292" s="6"/>
      <c r="C5292" s="139"/>
      <c r="D5292" s="139"/>
    </row>
    <row r="5293" spans="1:4">
      <c r="A5293" s="6"/>
      <c r="B5293" s="6"/>
      <c r="C5293" s="139"/>
      <c r="D5293" s="139"/>
    </row>
    <row r="5294" spans="1:4">
      <c r="A5294" s="6"/>
      <c r="B5294" s="6"/>
      <c r="C5294" s="139"/>
      <c r="D5294" s="139"/>
    </row>
    <row r="5295" spans="1:4">
      <c r="A5295" s="6"/>
      <c r="B5295" s="6"/>
      <c r="C5295" s="139"/>
      <c r="D5295" s="139"/>
    </row>
    <row r="5296" spans="1:4">
      <c r="A5296" s="6"/>
      <c r="B5296" s="6"/>
      <c r="C5296" s="139"/>
      <c r="D5296" s="139"/>
    </row>
    <row r="5297" spans="1:4">
      <c r="A5297" s="6"/>
      <c r="B5297" s="6"/>
      <c r="C5297" s="139"/>
      <c r="D5297" s="139"/>
    </row>
    <row r="5298" spans="1:4">
      <c r="A5298" s="6"/>
      <c r="B5298" s="6"/>
      <c r="C5298" s="139"/>
      <c r="D5298" s="139"/>
    </row>
    <row r="5299" spans="1:4">
      <c r="A5299" s="6"/>
      <c r="B5299" s="6"/>
      <c r="C5299" s="139"/>
      <c r="D5299" s="139"/>
    </row>
    <row r="5300" spans="1:4">
      <c r="A5300" s="6"/>
      <c r="B5300" s="6"/>
      <c r="C5300" s="139"/>
      <c r="D5300" s="139"/>
    </row>
    <row r="5301" spans="1:4">
      <c r="A5301" s="6"/>
      <c r="B5301" s="6"/>
      <c r="C5301" s="139"/>
      <c r="D5301" s="139"/>
    </row>
    <row r="5302" spans="1:4">
      <c r="A5302" s="6"/>
      <c r="B5302" s="6"/>
      <c r="C5302" s="139"/>
      <c r="D5302" s="139"/>
    </row>
    <row r="5303" spans="1:4">
      <c r="A5303" s="6"/>
      <c r="B5303" s="6"/>
      <c r="C5303" s="139"/>
      <c r="D5303" s="139"/>
    </row>
    <row r="5304" spans="1:4">
      <c r="A5304" s="6"/>
      <c r="B5304" s="6"/>
      <c r="C5304" s="139"/>
      <c r="D5304" s="139"/>
    </row>
    <row r="5305" spans="1:4">
      <c r="A5305" s="6"/>
      <c r="B5305" s="6"/>
      <c r="C5305" s="139"/>
      <c r="D5305" s="139"/>
    </row>
    <row r="5306" spans="1:4">
      <c r="A5306" s="6"/>
      <c r="B5306" s="6"/>
      <c r="C5306" s="139"/>
      <c r="D5306" s="139"/>
    </row>
    <row r="5307" spans="1:4">
      <c r="A5307" s="6"/>
      <c r="B5307" s="6"/>
      <c r="C5307" s="139"/>
      <c r="D5307" s="139"/>
    </row>
    <row r="5308" spans="1:4">
      <c r="A5308" s="6"/>
      <c r="B5308" s="6"/>
      <c r="C5308" s="139"/>
      <c r="D5308" s="139"/>
    </row>
    <row r="5309" spans="1:4">
      <c r="A5309" s="6"/>
      <c r="B5309" s="6"/>
      <c r="C5309" s="139"/>
      <c r="D5309" s="139"/>
    </row>
    <row r="5310" spans="1:4">
      <c r="A5310" s="6"/>
      <c r="B5310" s="6"/>
      <c r="C5310" s="139"/>
      <c r="D5310" s="139"/>
    </row>
    <row r="5311" spans="1:4">
      <c r="A5311" s="6"/>
      <c r="B5311" s="6"/>
      <c r="C5311" s="139"/>
      <c r="D5311" s="139"/>
    </row>
    <row r="5312" spans="1:4">
      <c r="A5312" s="6"/>
      <c r="B5312" s="6"/>
      <c r="C5312" s="139"/>
      <c r="D5312" s="139"/>
    </row>
    <row r="5313" spans="1:4">
      <c r="A5313" s="6"/>
      <c r="B5313" s="6"/>
      <c r="C5313" s="139"/>
      <c r="D5313" s="139"/>
    </row>
    <row r="5314" spans="1:4">
      <c r="A5314" s="6"/>
      <c r="B5314" s="6"/>
      <c r="C5314" s="139"/>
      <c r="D5314" s="139"/>
    </row>
    <row r="5315" spans="1:4">
      <c r="A5315" s="6"/>
      <c r="B5315" s="6"/>
      <c r="C5315" s="139"/>
      <c r="D5315" s="139"/>
    </row>
    <row r="5316" spans="1:4">
      <c r="A5316" s="6"/>
      <c r="B5316" s="6"/>
      <c r="C5316" s="139"/>
      <c r="D5316" s="139"/>
    </row>
    <row r="5317" spans="1:4">
      <c r="A5317" s="6"/>
      <c r="B5317" s="6"/>
      <c r="C5317" s="139"/>
      <c r="D5317" s="139"/>
    </row>
    <row r="5318" spans="1:4">
      <c r="A5318" s="6"/>
      <c r="B5318" s="6"/>
      <c r="C5318" s="139"/>
      <c r="D5318" s="139"/>
    </row>
    <row r="5319" spans="1:4">
      <c r="A5319" s="6"/>
      <c r="B5319" s="6"/>
      <c r="C5319" s="139"/>
      <c r="D5319" s="139"/>
    </row>
    <row r="5320" spans="1:4">
      <c r="A5320" s="6"/>
      <c r="B5320" s="6"/>
      <c r="C5320" s="139"/>
      <c r="D5320" s="139"/>
    </row>
    <row r="5321" spans="1:4">
      <c r="A5321" s="6"/>
      <c r="B5321" s="6"/>
      <c r="C5321" s="139"/>
      <c r="D5321" s="139"/>
    </row>
    <row r="5322" spans="1:4">
      <c r="A5322" s="6"/>
      <c r="B5322" s="6"/>
      <c r="C5322" s="139"/>
      <c r="D5322" s="139"/>
    </row>
    <row r="5323" spans="1:4">
      <c r="A5323" s="6"/>
      <c r="B5323" s="6"/>
      <c r="C5323" s="139"/>
      <c r="D5323" s="139"/>
    </row>
    <row r="5324" spans="1:4">
      <c r="A5324" s="6"/>
      <c r="B5324" s="6"/>
      <c r="C5324" s="139"/>
      <c r="D5324" s="139"/>
    </row>
    <row r="5325" spans="1:4">
      <c r="A5325" s="6"/>
      <c r="B5325" s="6"/>
      <c r="C5325" s="139"/>
      <c r="D5325" s="139"/>
    </row>
    <row r="5326" spans="1:4">
      <c r="A5326" s="6"/>
      <c r="B5326" s="6"/>
      <c r="C5326" s="139"/>
      <c r="D5326" s="139"/>
    </row>
    <row r="5327" spans="1:4">
      <c r="A5327" s="6"/>
      <c r="B5327" s="6"/>
      <c r="C5327" s="139"/>
      <c r="D5327" s="139"/>
    </row>
    <row r="5328" spans="1:4">
      <c r="A5328" s="6"/>
      <c r="B5328" s="6"/>
      <c r="C5328" s="139"/>
      <c r="D5328" s="139"/>
    </row>
    <row r="5329" spans="1:4">
      <c r="A5329" s="6"/>
      <c r="B5329" s="6"/>
      <c r="C5329" s="139"/>
      <c r="D5329" s="139"/>
    </row>
    <row r="5330" spans="1:4">
      <c r="A5330" s="6"/>
      <c r="B5330" s="6"/>
      <c r="C5330" s="139"/>
      <c r="D5330" s="139"/>
    </row>
    <row r="5331" spans="1:4">
      <c r="A5331" s="6"/>
      <c r="B5331" s="6"/>
      <c r="C5331" s="139"/>
      <c r="D5331" s="139"/>
    </row>
    <row r="5332" spans="1:4">
      <c r="A5332" s="6"/>
      <c r="B5332" s="6"/>
      <c r="C5332" s="139"/>
      <c r="D5332" s="139"/>
    </row>
    <row r="5333" spans="1:4">
      <c r="A5333" s="6"/>
      <c r="B5333" s="6"/>
      <c r="C5333" s="139"/>
      <c r="D5333" s="139"/>
    </row>
    <row r="5334" spans="1:4">
      <c r="A5334" s="6"/>
      <c r="B5334" s="6"/>
      <c r="C5334" s="139"/>
      <c r="D5334" s="139"/>
    </row>
    <row r="5335" spans="1:4">
      <c r="A5335" s="6"/>
      <c r="B5335" s="6"/>
      <c r="C5335" s="139"/>
      <c r="D5335" s="139"/>
    </row>
    <row r="5336" spans="1:4">
      <c r="A5336" s="6"/>
      <c r="B5336" s="6"/>
      <c r="C5336" s="139"/>
      <c r="D5336" s="139"/>
    </row>
    <row r="5337" spans="1:4">
      <c r="A5337" s="6"/>
      <c r="B5337" s="6"/>
      <c r="C5337" s="139"/>
      <c r="D5337" s="139"/>
    </row>
    <row r="5338" spans="1:4">
      <c r="A5338" s="6"/>
      <c r="B5338" s="6"/>
      <c r="C5338" s="139"/>
      <c r="D5338" s="139"/>
    </row>
    <row r="5339" spans="1:4">
      <c r="A5339" s="6"/>
      <c r="B5339" s="6"/>
      <c r="C5339" s="139"/>
      <c r="D5339" s="139"/>
    </row>
    <row r="5340" spans="1:4">
      <c r="A5340" s="6"/>
      <c r="B5340" s="6"/>
      <c r="C5340" s="139"/>
      <c r="D5340" s="139"/>
    </row>
    <row r="5341" spans="1:4">
      <c r="A5341" s="6"/>
      <c r="B5341" s="6"/>
      <c r="C5341" s="139"/>
      <c r="D5341" s="139"/>
    </row>
    <row r="5342" spans="1:4">
      <c r="A5342" s="6"/>
      <c r="B5342" s="6"/>
      <c r="C5342" s="139"/>
      <c r="D5342" s="139"/>
    </row>
    <row r="5343" spans="1:4">
      <c r="A5343" s="6"/>
      <c r="B5343" s="6"/>
      <c r="C5343" s="139"/>
      <c r="D5343" s="139"/>
    </row>
    <row r="5344" spans="1:4">
      <c r="A5344" s="6"/>
      <c r="B5344" s="6"/>
      <c r="C5344" s="139"/>
      <c r="D5344" s="139"/>
    </row>
    <row r="5345" spans="1:4">
      <c r="A5345" s="6"/>
      <c r="B5345" s="6"/>
      <c r="C5345" s="139"/>
      <c r="D5345" s="139"/>
    </row>
    <row r="5346" spans="1:4">
      <c r="A5346" s="6"/>
      <c r="B5346" s="6"/>
      <c r="C5346" s="139"/>
      <c r="D5346" s="139"/>
    </row>
    <row r="5347" spans="1:4">
      <c r="A5347" s="6"/>
      <c r="B5347" s="6"/>
      <c r="C5347" s="139"/>
      <c r="D5347" s="139"/>
    </row>
    <row r="5348" spans="1:4">
      <c r="A5348" s="6"/>
      <c r="B5348" s="6"/>
      <c r="C5348" s="139"/>
      <c r="D5348" s="139"/>
    </row>
    <row r="5349" spans="1:4">
      <c r="A5349" s="6"/>
      <c r="B5349" s="6"/>
      <c r="C5349" s="139"/>
      <c r="D5349" s="139"/>
    </row>
    <row r="5350" spans="1:4">
      <c r="A5350" s="6"/>
      <c r="B5350" s="6"/>
      <c r="C5350" s="139"/>
      <c r="D5350" s="139"/>
    </row>
    <row r="5351" spans="1:4">
      <c r="A5351" s="6"/>
      <c r="B5351" s="6"/>
      <c r="C5351" s="139"/>
      <c r="D5351" s="139"/>
    </row>
    <row r="5352" spans="1:4">
      <c r="A5352" s="6"/>
      <c r="B5352" s="6"/>
      <c r="C5352" s="139"/>
      <c r="D5352" s="139"/>
    </row>
    <row r="5353" spans="1:4">
      <c r="A5353" s="6"/>
      <c r="B5353" s="6"/>
      <c r="C5353" s="139"/>
      <c r="D5353" s="139"/>
    </row>
    <row r="5354" spans="1:4">
      <c r="A5354" s="6"/>
      <c r="B5354" s="6"/>
      <c r="C5354" s="139"/>
      <c r="D5354" s="139"/>
    </row>
    <row r="5355" spans="1:4">
      <c r="A5355" s="6"/>
      <c r="B5355" s="6"/>
      <c r="C5355" s="139"/>
      <c r="D5355" s="139"/>
    </row>
    <row r="5356" spans="1:4">
      <c r="A5356" s="6"/>
      <c r="B5356" s="6"/>
      <c r="C5356" s="139"/>
      <c r="D5356" s="139"/>
    </row>
    <row r="5357" spans="1:4">
      <c r="A5357" s="6"/>
      <c r="B5357" s="6"/>
      <c r="C5357" s="139"/>
      <c r="D5357" s="139"/>
    </row>
    <row r="5358" spans="1:4">
      <c r="A5358" s="6"/>
      <c r="B5358" s="6"/>
      <c r="C5358" s="139"/>
      <c r="D5358" s="139"/>
    </row>
    <row r="5359" spans="1:4">
      <c r="A5359" s="6"/>
      <c r="B5359" s="6"/>
      <c r="C5359" s="139"/>
      <c r="D5359" s="139"/>
    </row>
    <row r="5360" spans="1:4">
      <c r="A5360" s="6"/>
      <c r="B5360" s="6"/>
      <c r="C5360" s="139"/>
      <c r="D5360" s="139"/>
    </row>
    <row r="5361" spans="1:4">
      <c r="A5361" s="6"/>
      <c r="B5361" s="6"/>
      <c r="C5361" s="139"/>
      <c r="D5361" s="139"/>
    </row>
    <row r="5362" spans="1:4">
      <c r="A5362" s="6"/>
      <c r="B5362" s="6"/>
      <c r="C5362" s="139"/>
      <c r="D5362" s="139"/>
    </row>
    <row r="5363" spans="1:4">
      <c r="A5363" s="6"/>
      <c r="B5363" s="6"/>
      <c r="C5363" s="139"/>
      <c r="D5363" s="139"/>
    </row>
    <row r="5364" spans="1:4">
      <c r="A5364" s="6"/>
      <c r="B5364" s="6"/>
      <c r="C5364" s="139"/>
      <c r="D5364" s="139"/>
    </row>
    <row r="5365" spans="1:4">
      <c r="A5365" s="6"/>
      <c r="B5365" s="6"/>
      <c r="C5365" s="139"/>
      <c r="D5365" s="139"/>
    </row>
    <row r="5366" spans="1:4">
      <c r="A5366" s="6"/>
      <c r="B5366" s="6"/>
      <c r="C5366" s="139"/>
      <c r="D5366" s="139"/>
    </row>
    <row r="5367" spans="1:4">
      <c r="A5367" s="6"/>
      <c r="B5367" s="6"/>
      <c r="C5367" s="139"/>
      <c r="D5367" s="139"/>
    </row>
    <row r="5368" spans="1:4">
      <c r="A5368" s="6"/>
      <c r="B5368" s="6"/>
      <c r="C5368" s="139"/>
      <c r="D5368" s="139"/>
    </row>
    <row r="5369" spans="1:4">
      <c r="A5369" s="6"/>
      <c r="B5369" s="6"/>
      <c r="C5369" s="139"/>
      <c r="D5369" s="139"/>
    </row>
    <row r="5370" spans="1:4">
      <c r="A5370" s="6"/>
      <c r="B5370" s="6"/>
      <c r="C5370" s="139"/>
      <c r="D5370" s="139"/>
    </row>
    <row r="5371" spans="1:4">
      <c r="A5371" s="6"/>
      <c r="B5371" s="6"/>
      <c r="C5371" s="139"/>
      <c r="D5371" s="139"/>
    </row>
    <row r="5372" spans="1:4">
      <c r="A5372" s="6"/>
      <c r="B5372" s="6"/>
      <c r="C5372" s="139"/>
      <c r="D5372" s="139"/>
    </row>
    <row r="5373" spans="1:4">
      <c r="A5373" s="6"/>
      <c r="B5373" s="6"/>
      <c r="C5373" s="139"/>
      <c r="D5373" s="139"/>
    </row>
    <row r="5374" spans="1:4">
      <c r="A5374" s="6"/>
      <c r="B5374" s="6"/>
      <c r="C5374" s="139"/>
      <c r="D5374" s="139"/>
    </row>
    <row r="5375" spans="1:4">
      <c r="A5375" s="6"/>
      <c r="B5375" s="6"/>
      <c r="C5375" s="139"/>
      <c r="D5375" s="139"/>
    </row>
    <row r="5376" spans="1:4">
      <c r="A5376" s="6"/>
      <c r="B5376" s="6"/>
      <c r="C5376" s="139"/>
      <c r="D5376" s="139"/>
    </row>
    <row r="5377" spans="1:4">
      <c r="A5377" s="6"/>
      <c r="B5377" s="6"/>
      <c r="C5377" s="139"/>
      <c r="D5377" s="139"/>
    </row>
    <row r="5378" spans="1:4">
      <c r="A5378" s="6"/>
      <c r="B5378" s="6"/>
      <c r="C5378" s="139"/>
      <c r="D5378" s="139"/>
    </row>
    <row r="5379" spans="1:4">
      <c r="A5379" s="6"/>
      <c r="B5379" s="6"/>
      <c r="C5379" s="139"/>
      <c r="D5379" s="139"/>
    </row>
    <row r="5380" spans="1:4">
      <c r="A5380" s="6"/>
      <c r="B5380" s="6"/>
      <c r="C5380" s="139"/>
      <c r="D5380" s="139"/>
    </row>
    <row r="5381" spans="1:4">
      <c r="A5381" s="6"/>
      <c r="B5381" s="6"/>
      <c r="C5381" s="139"/>
      <c r="D5381" s="139"/>
    </row>
    <row r="5382" spans="1:4">
      <c r="A5382" s="6"/>
      <c r="B5382" s="6"/>
      <c r="C5382" s="139"/>
      <c r="D5382" s="139"/>
    </row>
    <row r="5383" spans="1:4">
      <c r="A5383" s="6"/>
      <c r="B5383" s="6"/>
      <c r="C5383" s="139"/>
      <c r="D5383" s="139"/>
    </row>
    <row r="5384" spans="1:4">
      <c r="A5384" s="6"/>
      <c r="B5384" s="6"/>
      <c r="C5384" s="139"/>
      <c r="D5384" s="139"/>
    </row>
    <row r="5385" spans="1:4">
      <c r="A5385" s="6"/>
      <c r="B5385" s="6"/>
      <c r="C5385" s="139"/>
      <c r="D5385" s="139"/>
    </row>
    <row r="5386" spans="1:4">
      <c r="A5386" s="6"/>
      <c r="B5386" s="6"/>
      <c r="C5386" s="139"/>
      <c r="D5386" s="139"/>
    </row>
    <row r="5387" spans="1:4">
      <c r="A5387" s="6"/>
      <c r="B5387" s="6"/>
      <c r="C5387" s="139"/>
      <c r="D5387" s="139"/>
    </row>
    <row r="5388" spans="1:4">
      <c r="A5388" s="6"/>
      <c r="B5388" s="6"/>
      <c r="C5388" s="139"/>
      <c r="D5388" s="139"/>
    </row>
    <row r="5389" spans="1:4">
      <c r="A5389" s="6"/>
      <c r="B5389" s="6"/>
      <c r="C5389" s="139"/>
      <c r="D5389" s="139"/>
    </row>
    <row r="5390" spans="1:4">
      <c r="A5390" s="6"/>
      <c r="B5390" s="6"/>
      <c r="C5390" s="139"/>
      <c r="D5390" s="139"/>
    </row>
    <row r="5391" spans="1:4">
      <c r="A5391" s="6"/>
      <c r="B5391" s="6"/>
      <c r="C5391" s="139"/>
      <c r="D5391" s="139"/>
    </row>
    <row r="5392" spans="1:4">
      <c r="A5392" s="6"/>
      <c r="B5392" s="6"/>
      <c r="C5392" s="139"/>
      <c r="D5392" s="139"/>
    </row>
    <row r="5393" spans="1:4">
      <c r="A5393" s="6"/>
      <c r="B5393" s="6"/>
      <c r="C5393" s="139"/>
      <c r="D5393" s="139"/>
    </row>
    <row r="5394" spans="1:4">
      <c r="A5394" s="6"/>
      <c r="B5394" s="6"/>
      <c r="C5394" s="139"/>
      <c r="D5394" s="139"/>
    </row>
    <row r="5395" spans="1:4">
      <c r="A5395" s="6"/>
      <c r="B5395" s="6"/>
      <c r="C5395" s="139"/>
      <c r="D5395" s="139"/>
    </row>
    <row r="5396" spans="1:4">
      <c r="A5396" s="6"/>
      <c r="B5396" s="6"/>
      <c r="C5396" s="139"/>
      <c r="D5396" s="139"/>
    </row>
    <row r="5397" spans="1:4">
      <c r="A5397" s="6"/>
      <c r="B5397" s="6"/>
      <c r="C5397" s="139"/>
      <c r="D5397" s="139"/>
    </row>
    <row r="5398" spans="1:4">
      <c r="A5398" s="6"/>
      <c r="B5398" s="6"/>
      <c r="C5398" s="139"/>
      <c r="D5398" s="139"/>
    </row>
    <row r="5399" spans="1:4">
      <c r="A5399" s="6"/>
      <c r="B5399" s="6"/>
      <c r="C5399" s="139"/>
      <c r="D5399" s="139"/>
    </row>
    <row r="5400" spans="1:4">
      <c r="A5400" s="6"/>
      <c r="B5400" s="6"/>
      <c r="C5400" s="139"/>
      <c r="D5400" s="139"/>
    </row>
    <row r="5401" spans="1:4">
      <c r="A5401" s="6"/>
      <c r="B5401" s="6"/>
      <c r="C5401" s="139"/>
      <c r="D5401" s="139"/>
    </row>
    <row r="5402" spans="1:4">
      <c r="A5402" s="6"/>
      <c r="B5402" s="6"/>
      <c r="C5402" s="139"/>
      <c r="D5402" s="139"/>
    </row>
    <row r="5403" spans="1:4">
      <c r="A5403" s="6"/>
      <c r="B5403" s="6"/>
      <c r="C5403" s="139"/>
      <c r="D5403" s="139"/>
    </row>
    <row r="5404" spans="1:4">
      <c r="A5404" s="6"/>
      <c r="B5404" s="6"/>
      <c r="C5404" s="139"/>
      <c r="D5404" s="139"/>
    </row>
    <row r="5405" spans="1:4">
      <c r="A5405" s="6"/>
      <c r="B5405" s="6"/>
      <c r="C5405" s="139"/>
      <c r="D5405" s="139"/>
    </row>
    <row r="5406" spans="1:4">
      <c r="A5406" s="6"/>
      <c r="B5406" s="6"/>
      <c r="C5406" s="139"/>
      <c r="D5406" s="139"/>
    </row>
    <row r="5407" spans="1:4">
      <c r="A5407" s="6"/>
      <c r="B5407" s="6"/>
      <c r="C5407" s="139"/>
      <c r="D5407" s="139"/>
    </row>
    <row r="5408" spans="1:4">
      <c r="A5408" s="6"/>
      <c r="B5408" s="6"/>
      <c r="C5408" s="139"/>
      <c r="D5408" s="139"/>
    </row>
    <row r="5409" spans="1:4">
      <c r="A5409" s="6"/>
      <c r="B5409" s="6"/>
      <c r="C5409" s="139"/>
      <c r="D5409" s="139"/>
    </row>
    <row r="5410" spans="1:4">
      <c r="A5410" s="6"/>
      <c r="B5410" s="6"/>
      <c r="C5410" s="139"/>
      <c r="D5410" s="139"/>
    </row>
    <row r="5411" spans="1:4">
      <c r="A5411" s="6"/>
      <c r="B5411" s="6"/>
      <c r="C5411" s="139"/>
      <c r="D5411" s="139"/>
    </row>
    <row r="5412" spans="1:4">
      <c r="A5412" s="6"/>
      <c r="B5412" s="6"/>
      <c r="C5412" s="139"/>
      <c r="D5412" s="139"/>
    </row>
    <row r="5413" spans="1:4">
      <c r="A5413" s="6"/>
      <c r="B5413" s="6"/>
      <c r="C5413" s="139"/>
      <c r="D5413" s="139"/>
    </row>
    <row r="5414" spans="1:4">
      <c r="A5414" s="6"/>
      <c r="B5414" s="6"/>
      <c r="C5414" s="139"/>
      <c r="D5414" s="139"/>
    </row>
    <row r="5415" spans="1:4">
      <c r="A5415" s="6"/>
      <c r="B5415" s="6"/>
      <c r="C5415" s="139"/>
      <c r="D5415" s="139"/>
    </row>
    <row r="5416" spans="1:4">
      <c r="A5416" s="6"/>
      <c r="B5416" s="6"/>
      <c r="C5416" s="139"/>
      <c r="D5416" s="139"/>
    </row>
    <row r="5417" spans="1:4">
      <c r="A5417" s="6"/>
      <c r="B5417" s="6"/>
      <c r="C5417" s="139"/>
      <c r="D5417" s="139"/>
    </row>
    <row r="5418" spans="1:4">
      <c r="A5418" s="6"/>
      <c r="B5418" s="6"/>
      <c r="C5418" s="139"/>
      <c r="D5418" s="139"/>
    </row>
    <row r="5419" spans="1:4">
      <c r="A5419" s="6"/>
      <c r="B5419" s="6"/>
      <c r="C5419" s="139"/>
      <c r="D5419" s="139"/>
    </row>
    <row r="5420" spans="1:4">
      <c r="A5420" s="6"/>
      <c r="B5420" s="6"/>
      <c r="C5420" s="139"/>
      <c r="D5420" s="139"/>
    </row>
    <row r="5421" spans="1:4">
      <c r="A5421" s="6"/>
      <c r="B5421" s="6"/>
      <c r="C5421" s="139"/>
      <c r="D5421" s="139"/>
    </row>
    <row r="5422" spans="1:4">
      <c r="A5422" s="6"/>
      <c r="B5422" s="6"/>
      <c r="C5422" s="139"/>
      <c r="D5422" s="139"/>
    </row>
    <row r="5423" spans="1:4">
      <c r="A5423" s="6"/>
      <c r="B5423" s="6"/>
      <c r="C5423" s="139"/>
      <c r="D5423" s="139"/>
    </row>
    <row r="5424" spans="1:4">
      <c r="A5424" s="6"/>
      <c r="B5424" s="6"/>
      <c r="C5424" s="139"/>
      <c r="D5424" s="139"/>
    </row>
    <row r="5425" spans="1:4">
      <c r="A5425" s="6"/>
      <c r="B5425" s="6"/>
      <c r="C5425" s="139"/>
      <c r="D5425" s="139"/>
    </row>
    <row r="5426" spans="1:4">
      <c r="A5426" s="6"/>
      <c r="B5426" s="6"/>
      <c r="C5426" s="139"/>
      <c r="D5426" s="139"/>
    </row>
    <row r="5427" spans="1:4">
      <c r="A5427" s="6"/>
      <c r="B5427" s="6"/>
      <c r="C5427" s="139"/>
      <c r="D5427" s="139"/>
    </row>
    <row r="5428" spans="1:4">
      <c r="A5428" s="6"/>
      <c r="B5428" s="6"/>
      <c r="C5428" s="139"/>
      <c r="D5428" s="139"/>
    </row>
    <row r="5429" spans="1:4">
      <c r="A5429" s="6"/>
      <c r="B5429" s="6"/>
      <c r="C5429" s="139"/>
      <c r="D5429" s="139"/>
    </row>
    <row r="5430" spans="1:4">
      <c r="A5430" s="6"/>
      <c r="B5430" s="6"/>
      <c r="C5430" s="139"/>
      <c r="D5430" s="139"/>
    </row>
    <row r="5431" spans="1:4">
      <c r="A5431" s="6"/>
      <c r="B5431" s="6"/>
      <c r="C5431" s="139"/>
      <c r="D5431" s="139"/>
    </row>
    <row r="5432" spans="1:4">
      <c r="A5432" s="6"/>
      <c r="B5432" s="6"/>
      <c r="C5432" s="139"/>
      <c r="D5432" s="139"/>
    </row>
    <row r="5433" spans="1:4">
      <c r="A5433" s="6"/>
      <c r="B5433" s="6"/>
      <c r="C5433" s="139"/>
      <c r="D5433" s="139"/>
    </row>
    <row r="5434" spans="1:4">
      <c r="A5434" s="6"/>
      <c r="B5434" s="6"/>
      <c r="C5434" s="139"/>
      <c r="D5434" s="139"/>
    </row>
    <row r="5435" spans="1:4">
      <c r="A5435" s="6"/>
      <c r="B5435" s="6"/>
      <c r="C5435" s="139"/>
      <c r="D5435" s="139"/>
    </row>
    <row r="5436" spans="1:4">
      <c r="A5436" s="6"/>
      <c r="B5436" s="6"/>
      <c r="C5436" s="139"/>
      <c r="D5436" s="139"/>
    </row>
    <row r="5437" spans="1:4">
      <c r="A5437" s="6"/>
      <c r="B5437" s="6"/>
      <c r="C5437" s="139"/>
      <c r="D5437" s="139"/>
    </row>
    <row r="5438" spans="1:4">
      <c r="A5438" s="6"/>
      <c r="B5438" s="6"/>
      <c r="C5438" s="139"/>
      <c r="D5438" s="139"/>
    </row>
    <row r="5439" spans="1:4">
      <c r="A5439" s="6"/>
      <c r="B5439" s="6"/>
      <c r="C5439" s="139"/>
      <c r="D5439" s="139"/>
    </row>
    <row r="5440" spans="1:4">
      <c r="A5440" s="6"/>
      <c r="B5440" s="6"/>
      <c r="C5440" s="139"/>
      <c r="D5440" s="139"/>
    </row>
    <row r="5441" spans="1:4">
      <c r="A5441" s="6"/>
      <c r="B5441" s="6"/>
      <c r="C5441" s="139"/>
      <c r="D5441" s="139"/>
    </row>
    <row r="5442" spans="1:4">
      <c r="A5442" s="6"/>
      <c r="B5442" s="6"/>
      <c r="C5442" s="139"/>
      <c r="D5442" s="139"/>
    </row>
    <row r="5443" spans="1:4">
      <c r="A5443" s="6"/>
      <c r="B5443" s="6"/>
      <c r="C5443" s="139"/>
      <c r="D5443" s="139"/>
    </row>
    <row r="5444" spans="1:4">
      <c r="A5444" s="6"/>
      <c r="B5444" s="6"/>
      <c r="C5444" s="139"/>
      <c r="D5444" s="139"/>
    </row>
    <row r="5445" spans="1:4">
      <c r="A5445" s="6"/>
      <c r="B5445" s="6"/>
      <c r="C5445" s="139"/>
      <c r="D5445" s="139"/>
    </row>
    <row r="5446" spans="1:4">
      <c r="A5446" s="6"/>
      <c r="B5446" s="6"/>
      <c r="C5446" s="139"/>
      <c r="D5446" s="139"/>
    </row>
    <row r="5447" spans="1:4">
      <c r="A5447" s="6"/>
      <c r="B5447" s="6"/>
      <c r="C5447" s="139"/>
      <c r="D5447" s="139"/>
    </row>
    <row r="5448" spans="1:4">
      <c r="A5448" s="6"/>
      <c r="B5448" s="6"/>
      <c r="C5448" s="139"/>
      <c r="D5448" s="139"/>
    </row>
    <row r="5449" spans="1:4">
      <c r="A5449" s="6"/>
      <c r="B5449" s="6"/>
      <c r="C5449" s="139"/>
      <c r="D5449" s="139"/>
    </row>
    <row r="5450" spans="1:4">
      <c r="A5450" s="6"/>
      <c r="B5450" s="6"/>
      <c r="C5450" s="139"/>
      <c r="D5450" s="139"/>
    </row>
    <row r="5451" spans="1:4">
      <c r="A5451" s="6"/>
      <c r="B5451" s="6"/>
      <c r="C5451" s="139"/>
      <c r="D5451" s="139"/>
    </row>
    <row r="5452" spans="1:4">
      <c r="A5452" s="6"/>
      <c r="B5452" s="6"/>
      <c r="C5452" s="139"/>
      <c r="D5452" s="139"/>
    </row>
    <row r="5453" spans="1:4">
      <c r="A5453" s="6"/>
      <c r="B5453" s="6"/>
      <c r="C5453" s="139"/>
      <c r="D5453" s="139"/>
    </row>
    <row r="5454" spans="1:4">
      <c r="A5454" s="6"/>
      <c r="B5454" s="6"/>
      <c r="C5454" s="139"/>
      <c r="D5454" s="139"/>
    </row>
    <row r="5455" spans="1:4">
      <c r="A5455" s="6"/>
      <c r="B5455" s="6"/>
      <c r="C5455" s="139"/>
      <c r="D5455" s="139"/>
    </row>
    <row r="5456" spans="1:4">
      <c r="A5456" s="6"/>
      <c r="B5456" s="6"/>
      <c r="C5456" s="139"/>
      <c r="D5456" s="139"/>
    </row>
    <row r="5457" spans="1:4">
      <c r="A5457" s="6"/>
      <c r="B5457" s="6"/>
      <c r="C5457" s="139"/>
      <c r="D5457" s="139"/>
    </row>
    <row r="5458" spans="1:4">
      <c r="A5458" s="6"/>
      <c r="B5458" s="6"/>
      <c r="C5458" s="139"/>
      <c r="D5458" s="139"/>
    </row>
    <row r="5459" spans="1:4">
      <c r="A5459" s="6"/>
      <c r="B5459" s="6"/>
      <c r="C5459" s="139"/>
      <c r="D5459" s="139"/>
    </row>
    <row r="5460" spans="1:4">
      <c r="A5460" s="6"/>
      <c r="B5460" s="6"/>
      <c r="C5460" s="139"/>
      <c r="D5460" s="139"/>
    </row>
    <row r="5461" spans="1:4">
      <c r="A5461" s="6"/>
      <c r="B5461" s="6"/>
      <c r="C5461" s="139"/>
      <c r="D5461" s="139"/>
    </row>
    <row r="5462" spans="1:4">
      <c r="A5462" s="6"/>
      <c r="B5462" s="6"/>
      <c r="C5462" s="139"/>
      <c r="D5462" s="139"/>
    </row>
    <row r="5463" spans="1:4">
      <c r="A5463" s="6"/>
      <c r="B5463" s="6"/>
      <c r="C5463" s="139"/>
      <c r="D5463" s="139"/>
    </row>
    <row r="5464" spans="1:4">
      <c r="A5464" s="6"/>
      <c r="B5464" s="6"/>
      <c r="C5464" s="139"/>
      <c r="D5464" s="139"/>
    </row>
    <row r="5465" spans="1:4">
      <c r="A5465" s="6"/>
      <c r="B5465" s="6"/>
      <c r="C5465" s="139"/>
      <c r="D5465" s="139"/>
    </row>
    <row r="5466" spans="1:4">
      <c r="A5466" s="6"/>
      <c r="B5466" s="6"/>
      <c r="C5466" s="139"/>
      <c r="D5466" s="139"/>
    </row>
    <row r="5467" spans="1:4">
      <c r="A5467" s="6"/>
      <c r="B5467" s="6"/>
      <c r="C5467" s="139"/>
      <c r="D5467" s="139"/>
    </row>
    <row r="5468" spans="1:4">
      <c r="A5468" s="6"/>
      <c r="B5468" s="6"/>
      <c r="C5468" s="139"/>
      <c r="D5468" s="139"/>
    </row>
    <row r="5469" spans="1:4">
      <c r="A5469" s="6"/>
      <c r="B5469" s="6"/>
      <c r="C5469" s="139"/>
      <c r="D5469" s="139"/>
    </row>
    <row r="5470" spans="1:4">
      <c r="A5470" s="6"/>
      <c r="B5470" s="6"/>
      <c r="C5470" s="139"/>
      <c r="D5470" s="139"/>
    </row>
    <row r="5471" spans="1:4">
      <c r="A5471" s="6"/>
      <c r="B5471" s="6"/>
      <c r="C5471" s="139"/>
      <c r="D5471" s="139"/>
    </row>
    <row r="5472" spans="1:4">
      <c r="A5472" s="6"/>
      <c r="B5472" s="6"/>
      <c r="C5472" s="139"/>
      <c r="D5472" s="139"/>
    </row>
    <row r="5473" spans="1:4">
      <c r="A5473" s="6"/>
      <c r="B5473" s="6"/>
      <c r="C5473" s="139"/>
      <c r="D5473" s="139"/>
    </row>
    <row r="5474" spans="1:4">
      <c r="A5474" s="6"/>
      <c r="B5474" s="6"/>
      <c r="C5474" s="139"/>
      <c r="D5474" s="139"/>
    </row>
    <row r="5475" spans="1:4">
      <c r="A5475" s="6"/>
      <c r="B5475" s="6"/>
      <c r="C5475" s="139"/>
      <c r="D5475" s="139"/>
    </row>
    <row r="5476" spans="1:4">
      <c r="A5476" s="6"/>
      <c r="B5476" s="6"/>
      <c r="C5476" s="139"/>
      <c r="D5476" s="139"/>
    </row>
    <row r="5477" spans="1:4">
      <c r="A5477" s="6"/>
      <c r="B5477" s="6"/>
      <c r="C5477" s="139"/>
      <c r="D5477" s="139"/>
    </row>
    <row r="5478" spans="1:4">
      <c r="A5478" s="6"/>
      <c r="B5478" s="6"/>
      <c r="C5478" s="139"/>
      <c r="D5478" s="139"/>
    </row>
    <row r="5479" spans="1:4">
      <c r="A5479" s="6"/>
      <c r="B5479" s="6"/>
      <c r="C5479" s="139"/>
      <c r="D5479" s="139"/>
    </row>
    <row r="5480" spans="1:4">
      <c r="A5480" s="6"/>
      <c r="B5480" s="6"/>
      <c r="C5480" s="139"/>
      <c r="D5480" s="139"/>
    </row>
    <row r="5481" spans="1:4">
      <c r="A5481" s="6"/>
      <c r="B5481" s="6"/>
      <c r="C5481" s="139"/>
      <c r="D5481" s="139"/>
    </row>
    <row r="5482" spans="1:4">
      <c r="A5482" s="6"/>
      <c r="B5482" s="6"/>
      <c r="C5482" s="139"/>
      <c r="D5482" s="139"/>
    </row>
    <row r="5483" spans="1:4">
      <c r="A5483" s="6"/>
      <c r="B5483" s="6"/>
      <c r="C5483" s="139"/>
      <c r="D5483" s="139"/>
    </row>
    <row r="5484" spans="1:4">
      <c r="A5484" s="6"/>
      <c r="B5484" s="6"/>
      <c r="C5484" s="139"/>
      <c r="D5484" s="139"/>
    </row>
    <row r="5485" spans="1:4">
      <c r="A5485" s="6"/>
      <c r="B5485" s="6"/>
      <c r="C5485" s="139"/>
      <c r="D5485" s="139"/>
    </row>
    <row r="5486" spans="1:4">
      <c r="A5486" s="6"/>
      <c r="B5486" s="6"/>
      <c r="C5486" s="139"/>
      <c r="D5486" s="139"/>
    </row>
    <row r="5487" spans="1:4">
      <c r="A5487" s="6"/>
      <c r="B5487" s="6"/>
      <c r="C5487" s="139"/>
      <c r="D5487" s="139"/>
    </row>
    <row r="5488" spans="1:4">
      <c r="A5488" s="6"/>
      <c r="B5488" s="6"/>
      <c r="C5488" s="139"/>
      <c r="D5488" s="139"/>
    </row>
    <row r="5489" spans="1:4">
      <c r="A5489" s="6"/>
      <c r="B5489" s="6"/>
      <c r="C5489" s="139"/>
      <c r="D5489" s="139"/>
    </row>
    <row r="5490" spans="1:4">
      <c r="A5490" s="6"/>
      <c r="B5490" s="6"/>
      <c r="C5490" s="139"/>
      <c r="D5490" s="139"/>
    </row>
    <row r="5491" spans="1:4">
      <c r="A5491" s="6"/>
      <c r="B5491" s="6"/>
      <c r="C5491" s="139"/>
      <c r="D5491" s="139"/>
    </row>
    <row r="5492" spans="1:4">
      <c r="A5492" s="6"/>
      <c r="B5492" s="6"/>
      <c r="C5492" s="139"/>
      <c r="D5492" s="139"/>
    </row>
    <row r="5493" spans="1:4">
      <c r="A5493" s="6"/>
      <c r="B5493" s="6"/>
      <c r="C5493" s="139"/>
      <c r="D5493" s="139"/>
    </row>
    <row r="5494" spans="1:4">
      <c r="A5494" s="6"/>
      <c r="B5494" s="6"/>
      <c r="C5494" s="139"/>
      <c r="D5494" s="139"/>
    </row>
    <row r="5495" spans="1:4">
      <c r="A5495" s="6"/>
      <c r="B5495" s="6"/>
      <c r="C5495" s="139"/>
      <c r="D5495" s="139"/>
    </row>
    <row r="5496" spans="1:4">
      <c r="A5496" s="6"/>
      <c r="B5496" s="6"/>
      <c r="C5496" s="139"/>
      <c r="D5496" s="139"/>
    </row>
    <row r="5497" spans="1:4">
      <c r="A5497" s="6"/>
      <c r="B5497" s="6"/>
      <c r="C5497" s="139"/>
      <c r="D5497" s="139"/>
    </row>
    <row r="5498" spans="1:4">
      <c r="A5498" s="6"/>
      <c r="B5498" s="6"/>
      <c r="C5498" s="139"/>
      <c r="D5498" s="139"/>
    </row>
    <row r="5499" spans="1:4">
      <c r="A5499" s="6"/>
      <c r="B5499" s="6"/>
      <c r="C5499" s="139"/>
      <c r="D5499" s="139"/>
    </row>
    <row r="5500" spans="1:4">
      <c r="A5500" s="6"/>
      <c r="B5500" s="6"/>
      <c r="C5500" s="139"/>
      <c r="D5500" s="139"/>
    </row>
    <row r="5501" spans="1:4">
      <c r="A5501" s="6"/>
      <c r="B5501" s="6"/>
      <c r="C5501" s="139"/>
      <c r="D5501" s="139"/>
    </row>
    <row r="5502" spans="1:4">
      <c r="A5502" s="6"/>
      <c r="B5502" s="6"/>
      <c r="C5502" s="139"/>
      <c r="D5502" s="139"/>
    </row>
    <row r="5503" spans="1:4">
      <c r="A5503" s="6"/>
      <c r="B5503" s="6"/>
      <c r="C5503" s="139"/>
      <c r="D5503" s="139"/>
    </row>
    <row r="5504" spans="1:4">
      <c r="A5504" s="6"/>
      <c r="B5504" s="6"/>
      <c r="C5504" s="139"/>
      <c r="D5504" s="139"/>
    </row>
    <row r="5505" spans="1:4">
      <c r="A5505" s="6"/>
      <c r="B5505" s="6"/>
      <c r="C5505" s="139"/>
      <c r="D5505" s="139"/>
    </row>
    <row r="5506" spans="1:4">
      <c r="A5506" s="6"/>
      <c r="B5506" s="6"/>
      <c r="C5506" s="139"/>
      <c r="D5506" s="139"/>
    </row>
    <row r="5507" spans="1:4">
      <c r="A5507" s="6"/>
      <c r="B5507" s="6"/>
      <c r="C5507" s="139"/>
      <c r="D5507" s="139"/>
    </row>
    <row r="5508" spans="1:4">
      <c r="A5508" s="6"/>
      <c r="B5508" s="6"/>
      <c r="C5508" s="139"/>
      <c r="D5508" s="139"/>
    </row>
    <row r="5509" spans="1:4">
      <c r="A5509" s="6"/>
      <c r="B5509" s="6"/>
      <c r="C5509" s="139"/>
      <c r="D5509" s="139"/>
    </row>
    <row r="5510" spans="1:4">
      <c r="A5510" s="6"/>
      <c r="B5510" s="6"/>
      <c r="C5510" s="139"/>
      <c r="D5510" s="139"/>
    </row>
    <row r="5511" spans="1:4">
      <c r="A5511" s="6"/>
      <c r="B5511" s="6"/>
      <c r="C5511" s="139"/>
      <c r="D5511" s="139"/>
    </row>
    <row r="5512" spans="1:4">
      <c r="A5512" s="6"/>
      <c r="B5512" s="6"/>
      <c r="C5512" s="139"/>
      <c r="D5512" s="139"/>
    </row>
    <row r="5513" spans="1:4">
      <c r="A5513" s="6"/>
      <c r="B5513" s="6"/>
      <c r="C5513" s="139"/>
      <c r="D5513" s="139"/>
    </row>
    <row r="5514" spans="1:4">
      <c r="A5514" s="6"/>
      <c r="B5514" s="6"/>
      <c r="C5514" s="139"/>
      <c r="D5514" s="139"/>
    </row>
    <row r="5515" spans="1:4">
      <c r="A5515" s="6"/>
      <c r="B5515" s="6"/>
      <c r="C5515" s="139"/>
      <c r="D5515" s="139"/>
    </row>
    <row r="5516" spans="1:4">
      <c r="A5516" s="6"/>
      <c r="B5516" s="6"/>
      <c r="C5516" s="139"/>
      <c r="D5516" s="139"/>
    </row>
    <row r="5517" spans="1:4">
      <c r="A5517" s="6"/>
      <c r="B5517" s="6"/>
      <c r="C5517" s="139"/>
      <c r="D5517" s="139"/>
    </row>
    <row r="5518" spans="1:4">
      <c r="A5518" s="6"/>
      <c r="B5518" s="6"/>
      <c r="C5518" s="139"/>
      <c r="D5518" s="139"/>
    </row>
    <row r="5519" spans="1:4">
      <c r="A5519" s="6"/>
      <c r="B5519" s="6"/>
      <c r="C5519" s="139"/>
      <c r="D5519" s="139"/>
    </row>
    <row r="5520" spans="1:4">
      <c r="A5520" s="6"/>
      <c r="B5520" s="6"/>
      <c r="C5520" s="139"/>
      <c r="D5520" s="139"/>
    </row>
    <row r="5521" spans="1:4">
      <c r="A5521" s="6"/>
      <c r="B5521" s="6"/>
      <c r="C5521" s="139"/>
      <c r="D5521" s="139"/>
    </row>
    <row r="5522" spans="1:4">
      <c r="A5522" s="6"/>
      <c r="B5522" s="6"/>
      <c r="C5522" s="139"/>
      <c r="D5522" s="139"/>
    </row>
    <row r="5523" spans="1:4">
      <c r="A5523" s="6"/>
      <c r="B5523" s="6"/>
      <c r="C5523" s="139"/>
      <c r="D5523" s="139"/>
    </row>
    <row r="5524" spans="1:4">
      <c r="A5524" s="6"/>
      <c r="B5524" s="6"/>
      <c r="C5524" s="139"/>
      <c r="D5524" s="139"/>
    </row>
    <row r="5525" spans="1:4">
      <c r="A5525" s="6"/>
      <c r="B5525" s="6"/>
      <c r="C5525" s="139"/>
      <c r="D5525" s="139"/>
    </row>
    <row r="5526" spans="1:4">
      <c r="A5526" s="6"/>
      <c r="B5526" s="6"/>
      <c r="C5526" s="139"/>
      <c r="D5526" s="139"/>
    </row>
    <row r="5527" spans="1:4">
      <c r="A5527" s="6"/>
      <c r="B5527" s="6"/>
      <c r="C5527" s="139"/>
      <c r="D5527" s="139"/>
    </row>
    <row r="5528" spans="1:4">
      <c r="A5528" s="6"/>
      <c r="B5528" s="6"/>
      <c r="C5528" s="139"/>
      <c r="D5528" s="139"/>
    </row>
    <row r="5529" spans="1:4">
      <c r="A5529" s="6"/>
      <c r="B5529" s="6"/>
      <c r="C5529" s="139"/>
      <c r="D5529" s="139"/>
    </row>
    <row r="5530" spans="1:4">
      <c r="A5530" s="6"/>
      <c r="B5530" s="6"/>
      <c r="C5530" s="139"/>
      <c r="D5530" s="139"/>
    </row>
    <row r="5531" spans="1:4">
      <c r="A5531" s="6"/>
      <c r="B5531" s="6"/>
      <c r="C5531" s="139"/>
      <c r="D5531" s="139"/>
    </row>
    <row r="5532" spans="1:4">
      <c r="A5532" s="6"/>
      <c r="B5532" s="6"/>
      <c r="C5532" s="139"/>
      <c r="D5532" s="139"/>
    </row>
    <row r="5533" spans="1:4">
      <c r="A5533" s="6"/>
      <c r="B5533" s="6"/>
      <c r="C5533" s="139"/>
      <c r="D5533" s="139"/>
    </row>
    <row r="5534" spans="1:4">
      <c r="A5534" s="6"/>
      <c r="B5534" s="6"/>
      <c r="C5534" s="139"/>
      <c r="D5534" s="139"/>
    </row>
    <row r="5535" spans="1:4">
      <c r="A5535" s="6"/>
      <c r="B5535" s="6"/>
      <c r="C5535" s="139"/>
      <c r="D5535" s="139"/>
    </row>
    <row r="5536" spans="1:4">
      <c r="A5536" s="6"/>
      <c r="B5536" s="6"/>
      <c r="C5536" s="139"/>
      <c r="D5536" s="139"/>
    </row>
    <row r="5537" spans="1:4">
      <c r="A5537" s="6"/>
      <c r="B5537" s="6"/>
      <c r="C5537" s="139"/>
      <c r="D5537" s="139"/>
    </row>
    <row r="5538" spans="1:4">
      <c r="A5538" s="6"/>
      <c r="B5538" s="6"/>
      <c r="C5538" s="139"/>
      <c r="D5538" s="139"/>
    </row>
    <row r="5539" spans="1:4">
      <c r="A5539" s="6"/>
      <c r="B5539" s="6"/>
      <c r="C5539" s="139"/>
      <c r="D5539" s="139"/>
    </row>
    <row r="5540" spans="1:4">
      <c r="A5540" s="6"/>
      <c r="B5540" s="6"/>
      <c r="C5540" s="139"/>
      <c r="D5540" s="139"/>
    </row>
    <row r="5541" spans="1:4">
      <c r="A5541" s="6"/>
      <c r="B5541" s="6"/>
      <c r="C5541" s="139"/>
      <c r="D5541" s="139"/>
    </row>
    <row r="5542" spans="1:4">
      <c r="A5542" s="6"/>
      <c r="B5542" s="6"/>
      <c r="C5542" s="139"/>
      <c r="D5542" s="139"/>
    </row>
    <row r="5543" spans="1:4">
      <c r="A5543" s="6"/>
      <c r="B5543" s="6"/>
      <c r="C5543" s="139"/>
      <c r="D5543" s="139"/>
    </row>
    <row r="5544" spans="1:4">
      <c r="A5544" s="6"/>
      <c r="B5544" s="6"/>
      <c r="C5544" s="139"/>
      <c r="D5544" s="139"/>
    </row>
    <row r="5545" spans="1:4">
      <c r="A5545" s="6"/>
      <c r="B5545" s="6"/>
      <c r="C5545" s="139"/>
      <c r="D5545" s="139"/>
    </row>
    <row r="5546" spans="1:4">
      <c r="A5546" s="6"/>
      <c r="B5546" s="6"/>
      <c r="C5546" s="139"/>
      <c r="D5546" s="139"/>
    </row>
    <row r="5547" spans="1:4">
      <c r="A5547" s="6"/>
      <c r="B5547" s="6"/>
      <c r="C5547" s="139"/>
      <c r="D5547" s="139"/>
    </row>
    <row r="5548" spans="1:4">
      <c r="A5548" s="6"/>
      <c r="B5548" s="6"/>
      <c r="C5548" s="139"/>
      <c r="D5548" s="139"/>
    </row>
    <row r="5549" spans="1:4">
      <c r="A5549" s="6"/>
      <c r="B5549" s="6"/>
      <c r="C5549" s="139"/>
      <c r="D5549" s="139"/>
    </row>
    <row r="5550" spans="1:4">
      <c r="A5550" s="6"/>
      <c r="B5550" s="6"/>
      <c r="C5550" s="139"/>
      <c r="D5550" s="139"/>
    </row>
    <row r="5551" spans="1:4">
      <c r="A5551" s="6"/>
      <c r="B5551" s="6"/>
      <c r="C5551" s="139"/>
      <c r="D5551" s="139"/>
    </row>
    <row r="5552" spans="1:4">
      <c r="A5552" s="6"/>
      <c r="B5552" s="6"/>
      <c r="C5552" s="139"/>
      <c r="D5552" s="139"/>
    </row>
    <row r="5553" spans="1:4">
      <c r="A5553" s="6"/>
      <c r="B5553" s="6"/>
      <c r="C5553" s="139"/>
      <c r="D5553" s="139"/>
    </row>
    <row r="5554" spans="1:4">
      <c r="A5554" s="6"/>
      <c r="B5554" s="6"/>
      <c r="C5554" s="139"/>
      <c r="D5554" s="139"/>
    </row>
    <row r="5555" spans="1:4">
      <c r="A5555" s="6"/>
      <c r="B5555" s="6"/>
      <c r="C5555" s="139"/>
      <c r="D5555" s="139"/>
    </row>
    <row r="5556" spans="1:4">
      <c r="A5556" s="6"/>
      <c r="B5556" s="6"/>
      <c r="C5556" s="139"/>
      <c r="D5556" s="139"/>
    </row>
    <row r="5557" spans="1:4">
      <c r="A5557" s="6"/>
      <c r="B5557" s="6"/>
      <c r="C5557" s="139"/>
      <c r="D5557" s="139"/>
    </row>
    <row r="5558" spans="1:4">
      <c r="A5558" s="6"/>
      <c r="B5558" s="6"/>
      <c r="C5558" s="139"/>
      <c r="D5558" s="139"/>
    </row>
    <row r="5559" spans="1:4">
      <c r="A5559" s="6"/>
      <c r="B5559" s="6"/>
      <c r="C5559" s="139"/>
      <c r="D5559" s="139"/>
    </row>
    <row r="5560" spans="1:4">
      <c r="A5560" s="6"/>
      <c r="B5560" s="6"/>
      <c r="C5560" s="139"/>
      <c r="D5560" s="139"/>
    </row>
    <row r="5561" spans="1:4">
      <c r="A5561" s="6"/>
      <c r="B5561" s="6"/>
      <c r="C5561" s="139"/>
      <c r="D5561" s="139"/>
    </row>
    <row r="5562" spans="1:4">
      <c r="A5562" s="6"/>
      <c r="B5562" s="6"/>
      <c r="C5562" s="139"/>
      <c r="D5562" s="139"/>
    </row>
    <row r="5563" spans="1:4">
      <c r="A5563" s="6"/>
      <c r="B5563" s="6"/>
      <c r="C5563" s="139"/>
      <c r="D5563" s="139"/>
    </row>
    <row r="5564" spans="1:4">
      <c r="A5564" s="6"/>
      <c r="B5564" s="6"/>
      <c r="C5564" s="139"/>
      <c r="D5564" s="139"/>
    </row>
    <row r="5565" spans="1:4">
      <c r="A5565" s="6"/>
      <c r="B5565" s="6"/>
      <c r="C5565" s="139"/>
      <c r="D5565" s="139"/>
    </row>
    <row r="5566" spans="1:4">
      <c r="A5566" s="6"/>
      <c r="B5566" s="6"/>
      <c r="C5566" s="139"/>
      <c r="D5566" s="139"/>
    </row>
    <row r="5567" spans="1:4">
      <c r="A5567" s="6"/>
      <c r="B5567" s="6"/>
      <c r="C5567" s="139"/>
      <c r="D5567" s="139"/>
    </row>
    <row r="5568" spans="1:4">
      <c r="A5568" s="6"/>
      <c r="B5568" s="6"/>
      <c r="C5568" s="139"/>
      <c r="D5568" s="139"/>
    </row>
    <row r="5569" spans="1:4">
      <c r="A5569" s="6"/>
      <c r="B5569" s="6"/>
      <c r="C5569" s="139"/>
      <c r="D5569" s="139"/>
    </row>
    <row r="5570" spans="1:4">
      <c r="A5570" s="6"/>
      <c r="B5570" s="6"/>
      <c r="C5570" s="139"/>
      <c r="D5570" s="139"/>
    </row>
    <row r="5571" spans="1:4">
      <c r="A5571" s="6"/>
      <c r="B5571" s="6"/>
      <c r="C5571" s="139"/>
      <c r="D5571" s="139"/>
    </row>
    <row r="5572" spans="1:4">
      <c r="A5572" s="6"/>
      <c r="B5572" s="6"/>
      <c r="C5572" s="139"/>
      <c r="D5572" s="139"/>
    </row>
    <row r="5573" spans="1:4">
      <c r="A5573" s="6"/>
      <c r="B5573" s="6"/>
      <c r="C5573" s="139"/>
      <c r="D5573" s="139"/>
    </row>
    <row r="5574" spans="1:4">
      <c r="A5574" s="6"/>
      <c r="B5574" s="6"/>
      <c r="C5574" s="139"/>
      <c r="D5574" s="139"/>
    </row>
    <row r="5575" spans="1:4">
      <c r="A5575" s="6"/>
      <c r="B5575" s="6"/>
      <c r="C5575" s="139"/>
      <c r="D5575" s="139"/>
    </row>
    <row r="5576" spans="1:4">
      <c r="A5576" s="6"/>
      <c r="B5576" s="6"/>
      <c r="C5576" s="139"/>
      <c r="D5576" s="139"/>
    </row>
    <row r="5577" spans="1:4">
      <c r="A5577" s="6"/>
      <c r="B5577" s="6"/>
      <c r="C5577" s="139"/>
      <c r="D5577" s="139"/>
    </row>
    <row r="5578" spans="1:4">
      <c r="A5578" s="6"/>
      <c r="B5578" s="6"/>
      <c r="C5578" s="139"/>
      <c r="D5578" s="139"/>
    </row>
    <row r="5579" spans="1:4">
      <c r="A5579" s="6"/>
      <c r="B5579" s="6"/>
      <c r="C5579" s="139"/>
      <c r="D5579" s="139"/>
    </row>
    <row r="5580" spans="1:4">
      <c r="A5580" s="6"/>
      <c r="B5580" s="6"/>
      <c r="C5580" s="139"/>
      <c r="D5580" s="139"/>
    </row>
    <row r="5581" spans="1:4">
      <c r="A5581" s="6"/>
      <c r="B5581" s="6"/>
      <c r="C5581" s="139"/>
      <c r="D5581" s="139"/>
    </row>
    <row r="5582" spans="1:4">
      <c r="A5582" s="6"/>
      <c r="B5582" s="6"/>
      <c r="C5582" s="139"/>
      <c r="D5582" s="139"/>
    </row>
    <row r="5583" spans="1:4">
      <c r="A5583" s="6"/>
      <c r="B5583" s="6"/>
      <c r="C5583" s="139"/>
      <c r="D5583" s="139"/>
    </row>
    <row r="5584" spans="1:4">
      <c r="A5584" s="6"/>
      <c r="B5584" s="6"/>
      <c r="C5584" s="139"/>
      <c r="D5584" s="139"/>
    </row>
    <row r="5585" spans="1:4">
      <c r="A5585" s="6"/>
      <c r="B5585" s="6"/>
      <c r="C5585" s="139"/>
      <c r="D5585" s="139"/>
    </row>
    <row r="5586" spans="1:4">
      <c r="A5586" s="6"/>
      <c r="B5586" s="6"/>
      <c r="C5586" s="139"/>
      <c r="D5586" s="139"/>
    </row>
    <row r="5587" spans="1:4">
      <c r="A5587" s="6"/>
      <c r="B5587" s="6"/>
      <c r="C5587" s="139"/>
      <c r="D5587" s="139"/>
    </row>
    <row r="5588" spans="1:4">
      <c r="A5588" s="6"/>
      <c r="B5588" s="6"/>
      <c r="C5588" s="139"/>
      <c r="D5588" s="139"/>
    </row>
    <row r="5589" spans="1:4">
      <c r="A5589" s="6"/>
      <c r="B5589" s="6"/>
      <c r="C5589" s="139"/>
      <c r="D5589" s="139"/>
    </row>
    <row r="5590" spans="1:4">
      <c r="A5590" s="6"/>
      <c r="B5590" s="6"/>
      <c r="C5590" s="139"/>
      <c r="D5590" s="139"/>
    </row>
    <row r="5591" spans="1:4">
      <c r="A5591" s="6"/>
      <c r="B5591" s="6"/>
      <c r="C5591" s="139"/>
      <c r="D5591" s="139"/>
    </row>
    <row r="5592" spans="1:4">
      <c r="A5592" s="6"/>
      <c r="B5592" s="6"/>
      <c r="C5592" s="139"/>
      <c r="D5592" s="139"/>
    </row>
    <row r="5593" spans="1:4">
      <c r="A5593" s="6"/>
      <c r="B5593" s="6"/>
      <c r="C5593" s="139"/>
      <c r="D5593" s="139"/>
    </row>
    <row r="5594" spans="1:4">
      <c r="A5594" s="6"/>
      <c r="B5594" s="6"/>
      <c r="C5594" s="139"/>
      <c r="D5594" s="139"/>
    </row>
    <row r="5595" spans="1:4">
      <c r="A5595" s="6"/>
      <c r="B5595" s="6"/>
      <c r="C5595" s="139"/>
      <c r="D5595" s="139"/>
    </row>
    <row r="5596" spans="1:4">
      <c r="A5596" s="6"/>
      <c r="B5596" s="6"/>
      <c r="C5596" s="139"/>
      <c r="D5596" s="139"/>
    </row>
    <row r="5597" spans="1:4">
      <c r="A5597" s="6"/>
      <c r="B5597" s="6"/>
      <c r="C5597" s="139"/>
      <c r="D5597" s="139"/>
    </row>
    <row r="5598" spans="1:4">
      <c r="A5598" s="6"/>
      <c r="B5598" s="6"/>
      <c r="C5598" s="139"/>
      <c r="D5598" s="139"/>
    </row>
    <row r="5599" spans="1:4">
      <c r="A5599" s="6"/>
      <c r="B5599" s="6"/>
      <c r="C5599" s="139"/>
      <c r="D5599" s="139"/>
    </row>
    <row r="5600" spans="1:4">
      <c r="A5600" s="6"/>
      <c r="B5600" s="6"/>
      <c r="C5600" s="139"/>
      <c r="D5600" s="139"/>
    </row>
    <row r="5601" spans="1:4">
      <c r="A5601" s="6"/>
      <c r="B5601" s="6"/>
      <c r="C5601" s="139"/>
      <c r="D5601" s="139"/>
    </row>
    <row r="5602" spans="1:4">
      <c r="A5602" s="6"/>
      <c r="B5602" s="6"/>
      <c r="C5602" s="139"/>
      <c r="D5602" s="139"/>
    </row>
    <row r="5603" spans="1:4">
      <c r="A5603" s="6"/>
      <c r="B5603" s="6"/>
      <c r="C5603" s="139"/>
      <c r="D5603" s="139"/>
    </row>
    <row r="5604" spans="1:4">
      <c r="A5604" s="6"/>
      <c r="B5604" s="6"/>
      <c r="C5604" s="139"/>
      <c r="D5604" s="139"/>
    </row>
    <row r="5605" spans="1:4">
      <c r="A5605" s="6"/>
      <c r="B5605" s="6"/>
      <c r="C5605" s="139"/>
      <c r="D5605" s="139"/>
    </row>
    <row r="5606" spans="1:4">
      <c r="A5606" s="6"/>
      <c r="B5606" s="6"/>
      <c r="C5606" s="139"/>
      <c r="D5606" s="139"/>
    </row>
    <row r="5607" spans="1:4">
      <c r="A5607" s="6"/>
      <c r="B5607" s="6"/>
      <c r="C5607" s="139"/>
      <c r="D5607" s="139"/>
    </row>
    <row r="5608" spans="1:4">
      <c r="A5608" s="6"/>
      <c r="B5608" s="6"/>
      <c r="C5608" s="139"/>
      <c r="D5608" s="139"/>
    </row>
    <row r="5609" spans="1:4">
      <c r="A5609" s="6"/>
      <c r="B5609" s="6"/>
      <c r="C5609" s="139"/>
      <c r="D5609" s="139"/>
    </row>
    <row r="5610" spans="1:4">
      <c r="A5610" s="6"/>
      <c r="B5610" s="6"/>
      <c r="C5610" s="139"/>
      <c r="D5610" s="139"/>
    </row>
    <row r="5611" spans="1:4">
      <c r="A5611" s="6"/>
      <c r="B5611" s="6"/>
      <c r="C5611" s="139"/>
      <c r="D5611" s="139"/>
    </row>
    <row r="5612" spans="1:4">
      <c r="A5612" s="6"/>
      <c r="B5612" s="6"/>
      <c r="C5612" s="139"/>
      <c r="D5612" s="139"/>
    </row>
    <row r="5613" spans="1:4">
      <c r="A5613" s="6"/>
      <c r="B5613" s="6"/>
      <c r="C5613" s="139"/>
      <c r="D5613" s="139"/>
    </row>
    <row r="5614" spans="1:4">
      <c r="A5614" s="6"/>
      <c r="B5614" s="6"/>
      <c r="C5614" s="139"/>
      <c r="D5614" s="139"/>
    </row>
    <row r="5615" spans="1:4">
      <c r="A5615" s="6"/>
      <c r="B5615" s="6"/>
      <c r="C5615" s="139"/>
      <c r="D5615" s="139"/>
    </row>
    <row r="5616" spans="1:4">
      <c r="A5616" s="6"/>
      <c r="B5616" s="6"/>
      <c r="C5616" s="139"/>
      <c r="D5616" s="139"/>
    </row>
    <row r="5617" spans="1:4">
      <c r="A5617" s="6"/>
      <c r="B5617" s="6"/>
      <c r="C5617" s="139"/>
      <c r="D5617" s="139"/>
    </row>
    <row r="5618" spans="1:4">
      <c r="A5618" s="6"/>
      <c r="B5618" s="6"/>
      <c r="C5618" s="139"/>
      <c r="D5618" s="139"/>
    </row>
    <row r="5619" spans="1:4">
      <c r="A5619" s="6"/>
      <c r="B5619" s="6"/>
      <c r="C5619" s="139"/>
      <c r="D5619" s="139"/>
    </row>
    <row r="5620" spans="1:4">
      <c r="A5620" s="6"/>
      <c r="B5620" s="6"/>
      <c r="C5620" s="139"/>
      <c r="D5620" s="139"/>
    </row>
    <row r="5621" spans="1:4">
      <c r="A5621" s="6"/>
      <c r="B5621" s="6"/>
      <c r="C5621" s="139"/>
      <c r="D5621" s="139"/>
    </row>
    <row r="5622" spans="1:4">
      <c r="A5622" s="6"/>
      <c r="B5622" s="6"/>
      <c r="C5622" s="139"/>
      <c r="D5622" s="139"/>
    </row>
    <row r="5623" spans="1:4">
      <c r="A5623" s="6"/>
      <c r="B5623" s="6"/>
      <c r="C5623" s="139"/>
      <c r="D5623" s="139"/>
    </row>
    <row r="5624" spans="1:4">
      <c r="A5624" s="6"/>
      <c r="B5624" s="6"/>
      <c r="C5624" s="139"/>
      <c r="D5624" s="139"/>
    </row>
    <row r="5625" spans="1:4">
      <c r="A5625" s="6"/>
      <c r="B5625" s="6"/>
      <c r="C5625" s="139"/>
      <c r="D5625" s="139"/>
    </row>
    <row r="5626" spans="1:4">
      <c r="A5626" s="6"/>
      <c r="B5626" s="6"/>
      <c r="C5626" s="139"/>
      <c r="D5626" s="139"/>
    </row>
    <row r="5627" spans="1:4">
      <c r="A5627" s="6"/>
      <c r="B5627" s="6"/>
      <c r="C5627" s="139"/>
      <c r="D5627" s="139"/>
    </row>
    <row r="5628" spans="1:4">
      <c r="A5628" s="6"/>
      <c r="B5628" s="6"/>
      <c r="C5628" s="139"/>
      <c r="D5628" s="139"/>
    </row>
    <row r="5629" spans="1:4">
      <c r="A5629" s="6"/>
      <c r="B5629" s="6"/>
      <c r="C5629" s="139"/>
      <c r="D5629" s="139"/>
    </row>
    <row r="5630" spans="1:4">
      <c r="A5630" s="6"/>
      <c r="B5630" s="6"/>
      <c r="C5630" s="139"/>
      <c r="D5630" s="139"/>
    </row>
    <row r="5631" spans="1:4">
      <c r="A5631" s="6"/>
      <c r="B5631" s="6"/>
      <c r="C5631" s="139"/>
      <c r="D5631" s="139"/>
    </row>
    <row r="5632" spans="1:4">
      <c r="A5632" s="6"/>
      <c r="B5632" s="6"/>
      <c r="C5632" s="139"/>
      <c r="D5632" s="139"/>
    </row>
    <row r="5633" spans="1:4">
      <c r="A5633" s="6"/>
      <c r="B5633" s="6"/>
      <c r="C5633" s="139"/>
      <c r="D5633" s="139"/>
    </row>
    <row r="5634" spans="1:4">
      <c r="A5634" s="6"/>
      <c r="B5634" s="6"/>
      <c r="C5634" s="139"/>
      <c r="D5634" s="139"/>
    </row>
    <row r="5635" spans="1:4">
      <c r="A5635" s="6"/>
      <c r="B5635" s="6"/>
      <c r="C5635" s="139"/>
      <c r="D5635" s="139"/>
    </row>
    <row r="5636" spans="1:4">
      <c r="A5636" s="6"/>
      <c r="B5636" s="6"/>
      <c r="C5636" s="139"/>
      <c r="D5636" s="139"/>
    </row>
    <row r="5637" spans="1:4">
      <c r="A5637" s="6"/>
      <c r="B5637" s="6"/>
      <c r="C5637" s="139"/>
      <c r="D5637" s="139"/>
    </row>
    <row r="5638" spans="1:4">
      <c r="A5638" s="6"/>
      <c r="B5638" s="6"/>
      <c r="C5638" s="139"/>
      <c r="D5638" s="139"/>
    </row>
    <row r="5639" spans="1:4">
      <c r="A5639" s="6"/>
      <c r="B5639" s="6"/>
      <c r="C5639" s="139"/>
      <c r="D5639" s="139"/>
    </row>
    <row r="5640" spans="1:4">
      <c r="A5640" s="6"/>
      <c r="B5640" s="6"/>
      <c r="C5640" s="139"/>
      <c r="D5640" s="139"/>
    </row>
    <row r="5641" spans="1:4">
      <c r="A5641" s="6"/>
      <c r="B5641" s="6"/>
      <c r="C5641" s="139"/>
      <c r="D5641" s="139"/>
    </row>
    <row r="5642" spans="1:4">
      <c r="A5642" s="6"/>
      <c r="B5642" s="6"/>
      <c r="C5642" s="139"/>
      <c r="D5642" s="139"/>
    </row>
    <row r="5643" spans="1:4">
      <c r="A5643" s="6"/>
      <c r="B5643" s="6"/>
      <c r="C5643" s="139"/>
      <c r="D5643" s="139"/>
    </row>
    <row r="5644" spans="1:4">
      <c r="A5644" s="6"/>
      <c r="B5644" s="6"/>
      <c r="C5644" s="139"/>
      <c r="D5644" s="139"/>
    </row>
    <row r="5645" spans="1:4">
      <c r="A5645" s="6"/>
      <c r="B5645" s="6"/>
      <c r="C5645" s="139"/>
      <c r="D5645" s="139"/>
    </row>
    <row r="5646" spans="1:4">
      <c r="A5646" s="6"/>
      <c r="B5646" s="6"/>
      <c r="C5646" s="139"/>
      <c r="D5646" s="139"/>
    </row>
    <row r="5647" spans="1:4">
      <c r="A5647" s="6"/>
      <c r="B5647" s="6"/>
      <c r="C5647" s="139"/>
      <c r="D5647" s="139"/>
    </row>
    <row r="5648" spans="1:4">
      <c r="A5648" s="6"/>
      <c r="B5648" s="6"/>
      <c r="C5648" s="139"/>
      <c r="D5648" s="139"/>
    </row>
    <row r="5649" spans="1:4">
      <c r="A5649" s="6"/>
      <c r="B5649" s="6"/>
      <c r="C5649" s="139"/>
      <c r="D5649" s="139"/>
    </row>
    <row r="5650" spans="1:4">
      <c r="A5650" s="6"/>
      <c r="B5650" s="6"/>
      <c r="C5650" s="139"/>
      <c r="D5650" s="139"/>
    </row>
    <row r="5651" spans="1:4">
      <c r="A5651" s="6"/>
      <c r="B5651" s="6"/>
      <c r="C5651" s="139"/>
      <c r="D5651" s="139"/>
    </row>
    <row r="5652" spans="1:4">
      <c r="A5652" s="6"/>
      <c r="B5652" s="6"/>
      <c r="C5652" s="139"/>
      <c r="D5652" s="139"/>
    </row>
    <row r="5653" spans="1:4">
      <c r="A5653" s="6"/>
      <c r="B5653" s="6"/>
      <c r="C5653" s="139"/>
      <c r="D5653" s="139"/>
    </row>
    <row r="5654" spans="1:4">
      <c r="A5654" s="6"/>
      <c r="B5654" s="6"/>
      <c r="C5654" s="139"/>
      <c r="D5654" s="139"/>
    </row>
    <row r="5655" spans="1:4">
      <c r="A5655" s="6"/>
      <c r="B5655" s="6"/>
      <c r="C5655" s="139"/>
      <c r="D5655" s="139"/>
    </row>
    <row r="5656" spans="1:4">
      <c r="A5656" s="6"/>
      <c r="B5656" s="6"/>
      <c r="C5656" s="139"/>
      <c r="D5656" s="139"/>
    </row>
    <row r="5657" spans="1:4">
      <c r="A5657" s="6"/>
      <c r="B5657" s="6"/>
      <c r="C5657" s="139"/>
      <c r="D5657" s="139"/>
    </row>
    <row r="5658" spans="1:4">
      <c r="A5658" s="6"/>
      <c r="B5658" s="6"/>
      <c r="C5658" s="139"/>
      <c r="D5658" s="139"/>
    </row>
    <row r="5659" spans="1:4">
      <c r="A5659" s="6"/>
      <c r="B5659" s="6"/>
      <c r="C5659" s="139"/>
      <c r="D5659" s="139"/>
    </row>
    <row r="5660" spans="1:4">
      <c r="A5660" s="6"/>
      <c r="B5660" s="6"/>
      <c r="C5660" s="139"/>
      <c r="D5660" s="139"/>
    </row>
    <row r="5661" spans="1:4">
      <c r="A5661" s="6"/>
      <c r="B5661" s="6"/>
      <c r="C5661" s="139"/>
      <c r="D5661" s="139"/>
    </row>
    <row r="5662" spans="1:4">
      <c r="A5662" s="6"/>
      <c r="B5662" s="6"/>
      <c r="C5662" s="139"/>
      <c r="D5662" s="139"/>
    </row>
    <row r="5663" spans="1:4">
      <c r="A5663" s="6"/>
      <c r="B5663" s="6"/>
      <c r="C5663" s="139"/>
      <c r="D5663" s="139"/>
    </row>
    <row r="5664" spans="1:4">
      <c r="A5664" s="6"/>
      <c r="B5664" s="6"/>
      <c r="C5664" s="139"/>
      <c r="D5664" s="139"/>
    </row>
    <row r="5665" spans="1:4">
      <c r="A5665" s="6"/>
      <c r="B5665" s="6"/>
      <c r="C5665" s="139"/>
      <c r="D5665" s="139"/>
    </row>
    <row r="5666" spans="1:4">
      <c r="A5666" s="6"/>
      <c r="B5666" s="6"/>
      <c r="C5666" s="139"/>
      <c r="D5666" s="139"/>
    </row>
    <row r="5667" spans="1:4">
      <c r="A5667" s="6"/>
      <c r="B5667" s="6"/>
      <c r="C5667" s="139"/>
      <c r="D5667" s="139"/>
    </row>
    <row r="5668" spans="1:4">
      <c r="A5668" s="6"/>
      <c r="B5668" s="6"/>
      <c r="C5668" s="139"/>
      <c r="D5668" s="139"/>
    </row>
    <row r="5669" spans="1:4">
      <c r="A5669" s="6"/>
      <c r="B5669" s="6"/>
      <c r="C5669" s="139"/>
      <c r="D5669" s="139"/>
    </row>
    <row r="5670" spans="1:4">
      <c r="A5670" s="6"/>
      <c r="B5670" s="6"/>
      <c r="C5670" s="139"/>
      <c r="D5670" s="139"/>
    </row>
    <row r="5671" spans="1:4">
      <c r="A5671" s="6"/>
      <c r="B5671" s="6"/>
      <c r="C5671" s="139"/>
      <c r="D5671" s="139"/>
    </row>
    <row r="5672" spans="1:4">
      <c r="A5672" s="6"/>
      <c r="B5672" s="6"/>
      <c r="C5672" s="139"/>
      <c r="D5672" s="139"/>
    </row>
    <row r="5673" spans="1:4">
      <c r="A5673" s="6"/>
      <c r="B5673" s="6"/>
      <c r="C5673" s="139"/>
      <c r="D5673" s="139"/>
    </row>
    <row r="5674" spans="1:4">
      <c r="A5674" s="6"/>
      <c r="B5674" s="6"/>
      <c r="C5674" s="139"/>
      <c r="D5674" s="139"/>
    </row>
    <row r="5675" spans="1:4">
      <c r="A5675" s="6"/>
      <c r="B5675" s="6"/>
      <c r="C5675" s="139"/>
      <c r="D5675" s="139"/>
    </row>
    <row r="5676" spans="1:4">
      <c r="A5676" s="6"/>
      <c r="B5676" s="6"/>
      <c r="C5676" s="139"/>
      <c r="D5676" s="139"/>
    </row>
    <row r="5677" spans="1:4">
      <c r="A5677" s="6"/>
      <c r="B5677" s="6"/>
      <c r="C5677" s="139"/>
      <c r="D5677" s="139"/>
    </row>
    <row r="5678" spans="1:4">
      <c r="A5678" s="6"/>
      <c r="B5678" s="6"/>
      <c r="C5678" s="139"/>
      <c r="D5678" s="139"/>
    </row>
    <row r="5679" spans="1:4">
      <c r="A5679" s="6"/>
      <c r="B5679" s="6"/>
      <c r="C5679" s="139"/>
      <c r="D5679" s="139"/>
    </row>
    <row r="5680" spans="1:4">
      <c r="A5680" s="6"/>
      <c r="B5680" s="6"/>
      <c r="C5680" s="139"/>
      <c r="D5680" s="139"/>
    </row>
    <row r="5681" spans="1:4">
      <c r="A5681" s="6"/>
      <c r="B5681" s="6"/>
      <c r="C5681" s="139"/>
      <c r="D5681" s="139"/>
    </row>
    <row r="5682" spans="1:4">
      <c r="A5682" s="6"/>
      <c r="B5682" s="6"/>
      <c r="C5682" s="139"/>
      <c r="D5682" s="139"/>
    </row>
    <row r="5683" spans="1:4">
      <c r="A5683" s="6"/>
      <c r="B5683" s="6"/>
      <c r="C5683" s="139"/>
      <c r="D5683" s="139"/>
    </row>
    <row r="5684" spans="1:4">
      <c r="A5684" s="6"/>
      <c r="B5684" s="6"/>
      <c r="C5684" s="139"/>
      <c r="D5684" s="139"/>
    </row>
    <row r="5685" spans="1:4">
      <c r="A5685" s="6"/>
      <c r="B5685" s="6"/>
      <c r="C5685" s="139"/>
      <c r="D5685" s="139"/>
    </row>
    <row r="5686" spans="1:4">
      <c r="A5686" s="6"/>
      <c r="B5686" s="6"/>
      <c r="C5686" s="139"/>
      <c r="D5686" s="139"/>
    </row>
    <row r="5687" spans="1:4">
      <c r="A5687" s="6"/>
      <c r="B5687" s="6"/>
      <c r="C5687" s="139"/>
      <c r="D5687" s="139"/>
    </row>
    <row r="5688" spans="1:4">
      <c r="A5688" s="6"/>
      <c r="B5688" s="6"/>
      <c r="C5688" s="139"/>
      <c r="D5688" s="139"/>
    </row>
    <row r="5689" spans="1:4">
      <c r="A5689" s="6"/>
      <c r="B5689" s="6"/>
      <c r="C5689" s="139"/>
      <c r="D5689" s="139"/>
    </row>
    <row r="5690" spans="1:4">
      <c r="A5690" s="6"/>
      <c r="B5690" s="6"/>
      <c r="C5690" s="139"/>
      <c r="D5690" s="139"/>
    </row>
    <row r="5691" spans="1:4">
      <c r="A5691" s="6"/>
      <c r="B5691" s="6"/>
      <c r="C5691" s="139"/>
      <c r="D5691" s="139"/>
    </row>
    <row r="5692" spans="1:4">
      <c r="A5692" s="6"/>
      <c r="B5692" s="6"/>
      <c r="C5692" s="139"/>
      <c r="D5692" s="139"/>
    </row>
    <row r="5693" spans="1:4">
      <c r="A5693" s="6"/>
      <c r="B5693" s="6"/>
      <c r="C5693" s="139"/>
      <c r="D5693" s="139"/>
    </row>
    <row r="5694" spans="1:4">
      <c r="A5694" s="6"/>
      <c r="B5694" s="6"/>
      <c r="C5694" s="139"/>
      <c r="D5694" s="139"/>
    </row>
    <row r="5695" spans="1:4">
      <c r="A5695" s="6"/>
      <c r="B5695" s="6"/>
      <c r="C5695" s="139"/>
      <c r="D5695" s="139"/>
    </row>
    <row r="5696" spans="1:4">
      <c r="A5696" s="6"/>
      <c r="B5696" s="6"/>
      <c r="C5696" s="139"/>
      <c r="D5696" s="139"/>
    </row>
    <row r="5697" spans="1:4">
      <c r="A5697" s="6"/>
      <c r="B5697" s="6"/>
      <c r="C5697" s="139"/>
      <c r="D5697" s="139"/>
    </row>
    <row r="5698" spans="1:4">
      <c r="A5698" s="6"/>
      <c r="B5698" s="6"/>
      <c r="C5698" s="139"/>
      <c r="D5698" s="139"/>
    </row>
    <row r="5699" spans="1:4">
      <c r="A5699" s="6"/>
      <c r="B5699" s="6"/>
      <c r="C5699" s="139"/>
      <c r="D5699" s="139"/>
    </row>
    <row r="5700" spans="1:4">
      <c r="A5700" s="6"/>
      <c r="B5700" s="6"/>
      <c r="C5700" s="139"/>
      <c r="D5700" s="139"/>
    </row>
    <row r="5701" spans="1:4">
      <c r="A5701" s="6"/>
      <c r="B5701" s="6"/>
      <c r="C5701" s="139"/>
      <c r="D5701" s="139"/>
    </row>
    <row r="5702" spans="1:4">
      <c r="A5702" s="6"/>
      <c r="B5702" s="6"/>
      <c r="C5702" s="139"/>
      <c r="D5702" s="139"/>
    </row>
    <row r="5703" spans="1:4">
      <c r="A5703" s="6"/>
      <c r="B5703" s="6"/>
      <c r="C5703" s="139"/>
      <c r="D5703" s="139"/>
    </row>
    <row r="5704" spans="1:4">
      <c r="A5704" s="6"/>
      <c r="B5704" s="6"/>
      <c r="C5704" s="139"/>
      <c r="D5704" s="139"/>
    </row>
    <row r="5705" spans="1:4">
      <c r="A5705" s="6"/>
      <c r="B5705" s="6"/>
      <c r="C5705" s="139"/>
      <c r="D5705" s="139"/>
    </row>
    <row r="5706" spans="1:4">
      <c r="A5706" s="6"/>
      <c r="B5706" s="6"/>
      <c r="C5706" s="139"/>
      <c r="D5706" s="139"/>
    </row>
    <row r="5707" spans="1:4">
      <c r="A5707" s="6"/>
      <c r="B5707" s="6"/>
      <c r="C5707" s="139"/>
      <c r="D5707" s="139"/>
    </row>
    <row r="5708" spans="1:4">
      <c r="A5708" s="6"/>
      <c r="B5708" s="6"/>
      <c r="C5708" s="139"/>
      <c r="D5708" s="139"/>
    </row>
    <row r="5709" spans="1:4">
      <c r="A5709" s="6"/>
      <c r="B5709" s="6"/>
      <c r="C5709" s="139"/>
      <c r="D5709" s="139"/>
    </row>
    <row r="5710" spans="1:4">
      <c r="A5710" s="6"/>
      <c r="B5710" s="6"/>
      <c r="C5710" s="139"/>
      <c r="D5710" s="139"/>
    </row>
    <row r="5711" spans="1:4">
      <c r="A5711" s="6"/>
      <c r="B5711" s="6"/>
      <c r="C5711" s="139"/>
      <c r="D5711" s="139"/>
    </row>
    <row r="5712" spans="1:4">
      <c r="A5712" s="6"/>
      <c r="B5712" s="6"/>
      <c r="C5712" s="139"/>
      <c r="D5712" s="139"/>
    </row>
    <row r="5713" spans="1:4">
      <c r="A5713" s="6"/>
      <c r="B5713" s="6"/>
      <c r="C5713" s="139"/>
      <c r="D5713" s="139"/>
    </row>
    <row r="5714" spans="1:4">
      <c r="A5714" s="6"/>
      <c r="B5714" s="6"/>
      <c r="C5714" s="139"/>
      <c r="D5714" s="139"/>
    </row>
    <row r="5715" spans="1:4">
      <c r="A5715" s="6"/>
      <c r="B5715" s="6"/>
      <c r="C5715" s="139"/>
      <c r="D5715" s="139"/>
    </row>
    <row r="5716" spans="1:4">
      <c r="A5716" s="6"/>
      <c r="B5716" s="6"/>
      <c r="C5716" s="139"/>
      <c r="D5716" s="139"/>
    </row>
    <row r="5717" spans="1:4">
      <c r="A5717" s="6"/>
      <c r="B5717" s="6"/>
      <c r="C5717" s="139"/>
      <c r="D5717" s="139"/>
    </row>
    <row r="5718" spans="1:4">
      <c r="A5718" s="6"/>
      <c r="B5718" s="6"/>
      <c r="C5718" s="139"/>
      <c r="D5718" s="139"/>
    </row>
    <row r="5719" spans="1:4">
      <c r="A5719" s="6"/>
      <c r="B5719" s="6"/>
      <c r="C5719" s="139"/>
      <c r="D5719" s="139"/>
    </row>
    <row r="5720" spans="1:4">
      <c r="A5720" s="6"/>
      <c r="B5720" s="6"/>
      <c r="C5720" s="139"/>
      <c r="D5720" s="139"/>
    </row>
    <row r="5721" spans="1:4">
      <c r="A5721" s="6"/>
      <c r="B5721" s="6"/>
      <c r="C5721" s="139"/>
      <c r="D5721" s="139"/>
    </row>
    <row r="5722" spans="1:4">
      <c r="A5722" s="6"/>
      <c r="B5722" s="6"/>
      <c r="C5722" s="139"/>
      <c r="D5722" s="139"/>
    </row>
    <row r="5723" spans="1:4">
      <c r="A5723" s="6"/>
      <c r="B5723" s="6"/>
      <c r="C5723" s="139"/>
      <c r="D5723" s="139"/>
    </row>
    <row r="5724" spans="1:4">
      <c r="A5724" s="6"/>
      <c r="B5724" s="6"/>
      <c r="C5724" s="139"/>
      <c r="D5724" s="139"/>
    </row>
    <row r="5725" spans="1:4">
      <c r="A5725" s="6"/>
      <c r="B5725" s="6"/>
      <c r="C5725" s="139"/>
      <c r="D5725" s="139"/>
    </row>
    <row r="5726" spans="1:4">
      <c r="A5726" s="6"/>
      <c r="B5726" s="6"/>
      <c r="C5726" s="139"/>
      <c r="D5726" s="139"/>
    </row>
    <row r="5727" spans="1:4">
      <c r="A5727" s="6"/>
      <c r="B5727" s="6"/>
      <c r="C5727" s="139"/>
      <c r="D5727" s="139"/>
    </row>
    <row r="5728" spans="1:4">
      <c r="A5728" s="6"/>
      <c r="B5728" s="6"/>
      <c r="C5728" s="139"/>
      <c r="D5728" s="139"/>
    </row>
    <row r="5729" spans="1:4">
      <c r="A5729" s="6"/>
      <c r="B5729" s="6"/>
      <c r="C5729" s="139"/>
      <c r="D5729" s="139"/>
    </row>
    <row r="5730" spans="1:4">
      <c r="A5730" s="6"/>
      <c r="B5730" s="6"/>
      <c r="C5730" s="139"/>
      <c r="D5730" s="139"/>
    </row>
    <row r="5731" spans="1:4">
      <c r="A5731" s="6"/>
      <c r="B5731" s="6"/>
      <c r="C5731" s="139"/>
      <c r="D5731" s="139"/>
    </row>
    <row r="5732" spans="1:4">
      <c r="A5732" s="6"/>
      <c r="B5732" s="6"/>
      <c r="C5732" s="139"/>
      <c r="D5732" s="139"/>
    </row>
    <row r="5733" spans="1:4">
      <c r="A5733" s="6"/>
      <c r="B5733" s="6"/>
      <c r="C5733" s="139"/>
      <c r="D5733" s="139"/>
    </row>
    <row r="5734" spans="1:4">
      <c r="A5734" s="6"/>
      <c r="B5734" s="6"/>
      <c r="C5734" s="139"/>
      <c r="D5734" s="139"/>
    </row>
    <row r="5735" spans="1:4">
      <c r="A5735" s="6"/>
      <c r="B5735" s="6"/>
      <c r="C5735" s="139"/>
      <c r="D5735" s="139"/>
    </row>
    <row r="5736" spans="1:4">
      <c r="A5736" s="6"/>
      <c r="B5736" s="6"/>
      <c r="C5736" s="139"/>
      <c r="D5736" s="139"/>
    </row>
    <row r="5737" spans="1:4">
      <c r="A5737" s="6"/>
      <c r="B5737" s="6"/>
      <c r="C5737" s="139"/>
      <c r="D5737" s="139"/>
    </row>
    <row r="5738" spans="1:4">
      <c r="A5738" s="6"/>
      <c r="B5738" s="6"/>
      <c r="C5738" s="139"/>
      <c r="D5738" s="139"/>
    </row>
    <row r="5739" spans="1:4">
      <c r="A5739" s="6"/>
      <c r="B5739" s="6"/>
      <c r="C5739" s="139"/>
      <c r="D5739" s="139"/>
    </row>
    <row r="5740" spans="1:4">
      <c r="A5740" s="6"/>
      <c r="B5740" s="6"/>
      <c r="C5740" s="139"/>
      <c r="D5740" s="139"/>
    </row>
    <row r="5741" spans="1:4">
      <c r="A5741" s="6"/>
      <c r="B5741" s="6"/>
      <c r="C5741" s="139"/>
      <c r="D5741" s="139"/>
    </row>
    <row r="5742" spans="1:4">
      <c r="A5742" s="6"/>
      <c r="B5742" s="6"/>
      <c r="C5742" s="139"/>
      <c r="D5742" s="139"/>
    </row>
    <row r="5743" spans="1:4">
      <c r="A5743" s="6"/>
      <c r="B5743" s="6"/>
      <c r="C5743" s="139"/>
      <c r="D5743" s="139"/>
    </row>
    <row r="5744" spans="1:4">
      <c r="A5744" s="6"/>
      <c r="B5744" s="6"/>
      <c r="C5744" s="139"/>
      <c r="D5744" s="139"/>
    </row>
    <row r="5745" spans="1:4">
      <c r="A5745" s="6"/>
      <c r="B5745" s="6"/>
      <c r="C5745" s="139"/>
      <c r="D5745" s="139"/>
    </row>
    <row r="5746" spans="1:4">
      <c r="A5746" s="6"/>
      <c r="B5746" s="6"/>
      <c r="C5746" s="139"/>
      <c r="D5746" s="139"/>
    </row>
    <row r="5747" spans="1:4">
      <c r="A5747" s="6"/>
      <c r="B5747" s="6"/>
      <c r="C5747" s="139"/>
      <c r="D5747" s="139"/>
    </row>
    <row r="5748" spans="1:4">
      <c r="A5748" s="6"/>
      <c r="B5748" s="6"/>
      <c r="C5748" s="139"/>
      <c r="D5748" s="139"/>
    </row>
    <row r="5749" spans="1:4">
      <c r="A5749" s="6"/>
      <c r="B5749" s="6"/>
      <c r="C5749" s="139"/>
      <c r="D5749" s="139"/>
    </row>
    <row r="5750" spans="1:4">
      <c r="A5750" s="6"/>
      <c r="B5750" s="6"/>
      <c r="C5750" s="139"/>
      <c r="D5750" s="139"/>
    </row>
    <row r="5751" spans="1:4">
      <c r="A5751" s="6"/>
      <c r="B5751" s="6"/>
      <c r="C5751" s="139"/>
      <c r="D5751" s="139"/>
    </row>
    <row r="5752" spans="1:4">
      <c r="A5752" s="6"/>
      <c r="B5752" s="6"/>
      <c r="C5752" s="139"/>
      <c r="D5752" s="139"/>
    </row>
    <row r="5753" spans="1:4">
      <c r="A5753" s="6"/>
      <c r="B5753" s="6"/>
      <c r="C5753" s="139"/>
      <c r="D5753" s="139"/>
    </row>
    <row r="5754" spans="1:4">
      <c r="A5754" s="6"/>
      <c r="B5754" s="6"/>
      <c r="C5754" s="139"/>
      <c r="D5754" s="139"/>
    </row>
    <row r="5755" spans="1:4">
      <c r="A5755" s="6"/>
      <c r="B5755" s="6"/>
      <c r="C5755" s="139"/>
      <c r="D5755" s="139"/>
    </row>
    <row r="5756" spans="1:4">
      <c r="A5756" s="6"/>
      <c r="B5756" s="6"/>
      <c r="C5756" s="139"/>
      <c r="D5756" s="139"/>
    </row>
    <row r="5757" spans="1:4">
      <c r="A5757" s="6"/>
      <c r="B5757" s="6"/>
      <c r="C5757" s="139"/>
      <c r="D5757" s="139"/>
    </row>
    <row r="5758" spans="1:4">
      <c r="A5758" s="6"/>
      <c r="B5758" s="6"/>
      <c r="C5758" s="139"/>
      <c r="D5758" s="139"/>
    </row>
    <row r="5759" spans="1:4">
      <c r="A5759" s="6"/>
      <c r="B5759" s="6"/>
      <c r="C5759" s="139"/>
      <c r="D5759" s="139"/>
    </row>
    <row r="5760" spans="1:4">
      <c r="A5760" s="6"/>
      <c r="B5760" s="6"/>
      <c r="C5760" s="139"/>
      <c r="D5760" s="139"/>
    </row>
    <row r="5761" spans="1:4">
      <c r="A5761" s="6"/>
      <c r="B5761" s="6"/>
      <c r="C5761" s="139"/>
      <c r="D5761" s="139"/>
    </row>
    <row r="5762" spans="1:4">
      <c r="A5762" s="6"/>
      <c r="B5762" s="6"/>
      <c r="C5762" s="139"/>
      <c r="D5762" s="139"/>
    </row>
    <row r="5763" spans="1:4">
      <c r="A5763" s="6"/>
      <c r="B5763" s="6"/>
      <c r="C5763" s="139"/>
      <c r="D5763" s="139"/>
    </row>
    <row r="5764" spans="1:4">
      <c r="A5764" s="6"/>
      <c r="B5764" s="6"/>
      <c r="C5764" s="139"/>
      <c r="D5764" s="139"/>
    </row>
    <row r="5765" spans="1:4">
      <c r="A5765" s="6"/>
      <c r="B5765" s="6"/>
      <c r="C5765" s="139"/>
      <c r="D5765" s="139"/>
    </row>
    <row r="5766" spans="1:4">
      <c r="A5766" s="6"/>
      <c r="B5766" s="6"/>
      <c r="C5766" s="139"/>
      <c r="D5766" s="139"/>
    </row>
    <row r="5767" spans="1:4">
      <c r="A5767" s="6"/>
      <c r="B5767" s="6"/>
      <c r="C5767" s="139"/>
      <c r="D5767" s="139"/>
    </row>
    <row r="5768" spans="1:4">
      <c r="A5768" s="6"/>
      <c r="B5768" s="6"/>
      <c r="C5768" s="139"/>
      <c r="D5768" s="139"/>
    </row>
    <row r="5769" spans="1:4">
      <c r="A5769" s="6"/>
      <c r="B5769" s="6"/>
      <c r="C5769" s="139"/>
      <c r="D5769" s="139"/>
    </row>
    <row r="5770" spans="1:4">
      <c r="A5770" s="6"/>
      <c r="B5770" s="6"/>
      <c r="C5770" s="139"/>
      <c r="D5770" s="139"/>
    </row>
    <row r="5771" spans="1:4">
      <c r="A5771" s="6"/>
      <c r="B5771" s="6"/>
      <c r="C5771" s="139"/>
      <c r="D5771" s="139"/>
    </row>
    <row r="5772" spans="1:4">
      <c r="A5772" s="6"/>
      <c r="B5772" s="6"/>
      <c r="C5772" s="139"/>
      <c r="D5772" s="139"/>
    </row>
    <row r="5773" spans="1:4">
      <c r="A5773" s="6"/>
      <c r="B5773" s="6"/>
      <c r="C5773" s="139"/>
      <c r="D5773" s="139"/>
    </row>
    <row r="5774" spans="1:4">
      <c r="A5774" s="6"/>
      <c r="B5774" s="6"/>
      <c r="C5774" s="139"/>
      <c r="D5774" s="139"/>
    </row>
    <row r="5775" spans="1:4">
      <c r="A5775" s="6"/>
      <c r="B5775" s="6"/>
      <c r="C5775" s="139"/>
      <c r="D5775" s="139"/>
    </row>
    <row r="5776" spans="1:4">
      <c r="A5776" s="6"/>
      <c r="B5776" s="6"/>
      <c r="C5776" s="139"/>
      <c r="D5776" s="139"/>
    </row>
    <row r="5777" spans="1:4">
      <c r="A5777" s="6"/>
      <c r="B5777" s="6"/>
      <c r="C5777" s="139"/>
      <c r="D5777" s="139"/>
    </row>
    <row r="5778" spans="1:4">
      <c r="A5778" s="6"/>
      <c r="B5778" s="6"/>
      <c r="C5778" s="139"/>
      <c r="D5778" s="139"/>
    </row>
    <row r="5779" spans="1:4">
      <c r="A5779" s="6"/>
      <c r="B5779" s="6"/>
      <c r="C5779" s="139"/>
      <c r="D5779" s="139"/>
    </row>
    <row r="5780" spans="1:4">
      <c r="A5780" s="6"/>
      <c r="B5780" s="6"/>
      <c r="C5780" s="139"/>
      <c r="D5780" s="139"/>
    </row>
    <row r="5781" spans="1:4">
      <c r="A5781" s="6"/>
      <c r="B5781" s="6"/>
      <c r="C5781" s="139"/>
      <c r="D5781" s="139"/>
    </row>
    <row r="5782" spans="1:4">
      <c r="A5782" s="6"/>
      <c r="B5782" s="6"/>
      <c r="C5782" s="139"/>
      <c r="D5782" s="139"/>
    </row>
    <row r="5783" spans="1:4">
      <c r="A5783" s="6"/>
      <c r="B5783" s="6"/>
      <c r="C5783" s="139"/>
      <c r="D5783" s="139"/>
    </row>
    <row r="5784" spans="1:4">
      <c r="A5784" s="6"/>
      <c r="B5784" s="6"/>
      <c r="C5784" s="139"/>
      <c r="D5784" s="139"/>
    </row>
    <row r="5785" spans="1:4">
      <c r="A5785" s="6"/>
      <c r="B5785" s="6"/>
      <c r="C5785" s="139"/>
      <c r="D5785" s="139"/>
    </row>
    <row r="5786" spans="1:4">
      <c r="A5786" s="6"/>
      <c r="B5786" s="6"/>
      <c r="C5786" s="139"/>
      <c r="D5786" s="139"/>
    </row>
    <row r="5787" spans="1:4">
      <c r="A5787" s="6"/>
      <c r="B5787" s="6"/>
      <c r="C5787" s="139"/>
      <c r="D5787" s="139"/>
    </row>
    <row r="5788" spans="1:4">
      <c r="A5788" s="6"/>
      <c r="B5788" s="6"/>
      <c r="C5788" s="139"/>
      <c r="D5788" s="139"/>
    </row>
    <row r="5789" spans="1:4">
      <c r="A5789" s="6"/>
      <c r="B5789" s="6"/>
      <c r="C5789" s="139"/>
      <c r="D5789" s="139"/>
    </row>
    <row r="5790" spans="1:4">
      <c r="A5790" s="6"/>
      <c r="B5790" s="6"/>
      <c r="C5790" s="139"/>
      <c r="D5790" s="139"/>
    </row>
    <row r="5791" spans="1:4">
      <c r="A5791" s="6"/>
      <c r="B5791" s="6"/>
      <c r="C5791" s="139"/>
      <c r="D5791" s="139"/>
    </row>
    <row r="5792" spans="1:4">
      <c r="A5792" s="6"/>
      <c r="B5792" s="6"/>
      <c r="C5792" s="139"/>
      <c r="D5792" s="139"/>
    </row>
    <row r="5793" spans="1:4">
      <c r="A5793" s="6"/>
      <c r="B5793" s="6"/>
      <c r="C5793" s="139"/>
      <c r="D5793" s="139"/>
    </row>
    <row r="5794" spans="1:4">
      <c r="A5794" s="6"/>
      <c r="B5794" s="6"/>
      <c r="C5794" s="139"/>
      <c r="D5794" s="139"/>
    </row>
    <row r="5795" spans="1:4">
      <c r="A5795" s="6"/>
      <c r="B5795" s="6"/>
      <c r="C5795" s="139"/>
      <c r="D5795" s="139"/>
    </row>
    <row r="5796" spans="1:4">
      <c r="A5796" s="6"/>
      <c r="B5796" s="6"/>
      <c r="C5796" s="139"/>
      <c r="D5796" s="139"/>
    </row>
    <row r="5797" spans="1:4">
      <c r="A5797" s="6"/>
      <c r="B5797" s="6"/>
      <c r="C5797" s="139"/>
      <c r="D5797" s="139"/>
    </row>
    <row r="5798" spans="1:4">
      <c r="A5798" s="6"/>
      <c r="B5798" s="6"/>
      <c r="C5798" s="139"/>
      <c r="D5798" s="139"/>
    </row>
    <row r="5799" spans="1:4">
      <c r="A5799" s="6"/>
      <c r="B5799" s="6"/>
      <c r="C5799" s="139"/>
      <c r="D5799" s="139"/>
    </row>
    <row r="5800" spans="1:4">
      <c r="A5800" s="6"/>
      <c r="B5800" s="6"/>
      <c r="C5800" s="139"/>
      <c r="D5800" s="139"/>
    </row>
    <row r="5801" spans="1:4">
      <c r="A5801" s="6"/>
      <c r="B5801" s="6"/>
      <c r="C5801" s="139"/>
      <c r="D5801" s="139"/>
    </row>
    <row r="5802" spans="1:4">
      <c r="A5802" s="6"/>
      <c r="B5802" s="6"/>
      <c r="C5802" s="139"/>
      <c r="D5802" s="139"/>
    </row>
    <row r="5803" spans="1:4">
      <c r="A5803" s="6"/>
      <c r="B5803" s="6"/>
      <c r="C5803" s="139"/>
      <c r="D5803" s="139"/>
    </row>
    <row r="5804" spans="1:4">
      <c r="A5804" s="6"/>
      <c r="B5804" s="6"/>
      <c r="C5804" s="139"/>
      <c r="D5804" s="139"/>
    </row>
    <row r="5805" spans="1:4">
      <c r="A5805" s="6"/>
      <c r="B5805" s="6"/>
      <c r="C5805" s="139"/>
      <c r="D5805" s="139"/>
    </row>
    <row r="5806" spans="1:4">
      <c r="A5806" s="6"/>
      <c r="B5806" s="6"/>
      <c r="C5806" s="139"/>
      <c r="D5806" s="139"/>
    </row>
    <row r="5807" spans="1:4">
      <c r="A5807" s="6"/>
      <c r="B5807" s="6"/>
      <c r="C5807" s="139"/>
      <c r="D5807" s="139"/>
    </row>
    <row r="5808" spans="1:4">
      <c r="A5808" s="6"/>
      <c r="B5808" s="6"/>
      <c r="C5808" s="139"/>
      <c r="D5808" s="139"/>
    </row>
    <row r="5809" spans="1:4">
      <c r="A5809" s="6"/>
      <c r="B5809" s="6"/>
      <c r="C5809" s="139"/>
      <c r="D5809" s="139"/>
    </row>
    <row r="5810" spans="1:4">
      <c r="A5810" s="6"/>
      <c r="B5810" s="6"/>
      <c r="C5810" s="139"/>
      <c r="D5810" s="139"/>
    </row>
    <row r="5811" spans="1:4">
      <c r="A5811" s="6"/>
      <c r="B5811" s="6"/>
      <c r="C5811" s="139"/>
      <c r="D5811" s="139"/>
    </row>
    <row r="5812" spans="1:4">
      <c r="A5812" s="6"/>
      <c r="B5812" s="6"/>
      <c r="C5812" s="139"/>
      <c r="D5812" s="139"/>
    </row>
    <row r="5813" spans="1:4">
      <c r="A5813" s="6"/>
      <c r="B5813" s="6"/>
      <c r="C5813" s="139"/>
      <c r="D5813" s="139"/>
    </row>
    <row r="5814" spans="1:4">
      <c r="A5814" s="6"/>
      <c r="B5814" s="6"/>
      <c r="C5814" s="139"/>
      <c r="D5814" s="139"/>
    </row>
    <row r="5815" spans="1:4">
      <c r="A5815" s="6"/>
      <c r="B5815" s="6"/>
      <c r="C5815" s="139"/>
      <c r="D5815" s="139"/>
    </row>
    <row r="5816" spans="1:4">
      <c r="A5816" s="6"/>
      <c r="B5816" s="6"/>
      <c r="C5816" s="139"/>
      <c r="D5816" s="139"/>
    </row>
    <row r="5817" spans="1:4">
      <c r="A5817" s="6"/>
      <c r="B5817" s="6"/>
      <c r="C5817" s="139"/>
      <c r="D5817" s="139"/>
    </row>
    <row r="5818" spans="1:4">
      <c r="A5818" s="6"/>
      <c r="B5818" s="6"/>
      <c r="C5818" s="139"/>
      <c r="D5818" s="139"/>
    </row>
    <row r="5819" spans="1:4">
      <c r="A5819" s="6"/>
      <c r="B5819" s="6"/>
      <c r="C5819" s="139"/>
      <c r="D5819" s="139"/>
    </row>
    <row r="5820" spans="1:4">
      <c r="A5820" s="6"/>
      <c r="B5820" s="6"/>
      <c r="C5820" s="139"/>
      <c r="D5820" s="139"/>
    </row>
    <row r="5821" spans="1:4">
      <c r="A5821" s="6"/>
      <c r="B5821" s="6"/>
      <c r="C5821" s="139"/>
      <c r="D5821" s="139"/>
    </row>
    <row r="5822" spans="1:4">
      <c r="A5822" s="6"/>
      <c r="B5822" s="6"/>
      <c r="C5822" s="139"/>
      <c r="D5822" s="139"/>
    </row>
    <row r="5823" spans="1:4">
      <c r="A5823" s="6"/>
      <c r="B5823" s="6"/>
      <c r="C5823" s="139"/>
      <c r="D5823" s="139"/>
    </row>
    <row r="5824" spans="1:4">
      <c r="A5824" s="6"/>
      <c r="B5824" s="6"/>
      <c r="C5824" s="139"/>
      <c r="D5824" s="139"/>
    </row>
    <row r="5825" spans="1:4">
      <c r="A5825" s="6"/>
      <c r="B5825" s="6"/>
      <c r="C5825" s="139"/>
      <c r="D5825" s="139"/>
    </row>
    <row r="5826" spans="1:4">
      <c r="A5826" s="6"/>
      <c r="B5826" s="6"/>
      <c r="C5826" s="139"/>
      <c r="D5826" s="139"/>
    </row>
    <row r="5827" spans="1:4">
      <c r="A5827" s="6"/>
      <c r="B5827" s="6"/>
      <c r="C5827" s="139"/>
      <c r="D5827" s="139"/>
    </row>
    <row r="5828" spans="1:4">
      <c r="A5828" s="6"/>
      <c r="B5828" s="6"/>
      <c r="C5828" s="139"/>
      <c r="D5828" s="139"/>
    </row>
    <row r="5829" spans="1:4">
      <c r="A5829" s="6"/>
      <c r="B5829" s="6"/>
      <c r="C5829" s="139"/>
      <c r="D5829" s="139"/>
    </row>
    <row r="5830" spans="1:4">
      <c r="A5830" s="6"/>
      <c r="B5830" s="6"/>
      <c r="C5830" s="139"/>
      <c r="D5830" s="139"/>
    </row>
    <row r="5831" spans="1:4">
      <c r="A5831" s="6"/>
      <c r="B5831" s="6"/>
      <c r="C5831" s="139"/>
      <c r="D5831" s="139"/>
    </row>
    <row r="5832" spans="1:4">
      <c r="A5832" s="6"/>
      <c r="B5832" s="6"/>
      <c r="C5832" s="139"/>
      <c r="D5832" s="139"/>
    </row>
    <row r="5833" spans="1:4">
      <c r="A5833" s="6"/>
      <c r="B5833" s="6"/>
      <c r="C5833" s="139"/>
      <c r="D5833" s="139"/>
    </row>
    <row r="5834" spans="1:4">
      <c r="A5834" s="6"/>
      <c r="B5834" s="6"/>
      <c r="C5834" s="139"/>
      <c r="D5834" s="139"/>
    </row>
    <row r="5835" spans="1:4">
      <c r="A5835" s="6"/>
      <c r="B5835" s="6"/>
      <c r="C5835" s="139"/>
      <c r="D5835" s="139"/>
    </row>
    <row r="5836" spans="1:4">
      <c r="A5836" s="6"/>
      <c r="B5836" s="6"/>
      <c r="C5836" s="139"/>
      <c r="D5836" s="139"/>
    </row>
    <row r="5837" spans="1:4">
      <c r="A5837" s="6"/>
      <c r="B5837" s="6"/>
      <c r="C5837" s="139"/>
      <c r="D5837" s="139"/>
    </row>
    <row r="5838" spans="1:4">
      <c r="A5838" s="6"/>
      <c r="B5838" s="6"/>
      <c r="C5838" s="139"/>
      <c r="D5838" s="139"/>
    </row>
    <row r="5839" spans="1:4">
      <c r="A5839" s="6"/>
      <c r="B5839" s="6"/>
      <c r="C5839" s="139"/>
      <c r="D5839" s="139"/>
    </row>
    <row r="5840" spans="1:4">
      <c r="A5840" s="6"/>
      <c r="B5840" s="6"/>
      <c r="C5840" s="139"/>
      <c r="D5840" s="139"/>
    </row>
    <row r="5841" spans="1:4">
      <c r="A5841" s="6"/>
      <c r="B5841" s="6"/>
      <c r="C5841" s="139"/>
      <c r="D5841" s="139"/>
    </row>
    <row r="5842" spans="1:4">
      <c r="A5842" s="6"/>
      <c r="B5842" s="6"/>
      <c r="C5842" s="139"/>
      <c r="D5842" s="139"/>
    </row>
    <row r="5843" spans="1:4">
      <c r="A5843" s="6"/>
      <c r="B5843" s="6"/>
      <c r="C5843" s="139"/>
      <c r="D5843" s="139"/>
    </row>
    <row r="5844" spans="1:4">
      <c r="A5844" s="6"/>
      <c r="B5844" s="6"/>
      <c r="C5844" s="139"/>
      <c r="D5844" s="139"/>
    </row>
    <row r="5845" spans="1:4">
      <c r="A5845" s="6"/>
      <c r="B5845" s="6"/>
      <c r="C5845" s="139"/>
      <c r="D5845" s="139"/>
    </row>
    <row r="5846" spans="1:4">
      <c r="A5846" s="6"/>
      <c r="B5846" s="6"/>
      <c r="C5846" s="139"/>
      <c r="D5846" s="139"/>
    </row>
    <row r="5847" spans="1:4">
      <c r="A5847" s="6"/>
      <c r="B5847" s="6"/>
      <c r="C5847" s="139"/>
      <c r="D5847" s="139"/>
    </row>
    <row r="5848" spans="1:4">
      <c r="A5848" s="6"/>
      <c r="B5848" s="6"/>
      <c r="C5848" s="139"/>
      <c r="D5848" s="139"/>
    </row>
    <row r="5849" spans="1:4">
      <c r="A5849" s="6"/>
      <c r="B5849" s="6"/>
      <c r="C5849" s="139"/>
      <c r="D5849" s="139"/>
    </row>
    <row r="5850" spans="1:4">
      <c r="A5850" s="6"/>
      <c r="B5850" s="6"/>
      <c r="C5850" s="139"/>
      <c r="D5850" s="139"/>
    </row>
    <row r="5851" spans="1:4">
      <c r="A5851" s="6"/>
      <c r="B5851" s="6"/>
      <c r="C5851" s="139"/>
      <c r="D5851" s="139"/>
    </row>
    <row r="5852" spans="1:4">
      <c r="A5852" s="6"/>
      <c r="B5852" s="6"/>
      <c r="C5852" s="139"/>
      <c r="D5852" s="139"/>
    </row>
    <row r="5853" spans="1:4">
      <c r="A5853" s="6"/>
      <c r="B5853" s="6"/>
      <c r="C5853" s="139"/>
      <c r="D5853" s="139"/>
    </row>
    <row r="5854" spans="1:4">
      <c r="A5854" s="6"/>
      <c r="B5854" s="6"/>
      <c r="C5854" s="139"/>
      <c r="D5854" s="139"/>
    </row>
    <row r="5855" spans="1:4">
      <c r="A5855" s="6"/>
      <c r="B5855" s="6"/>
      <c r="C5855" s="139"/>
      <c r="D5855" s="139"/>
    </row>
    <row r="5856" spans="1:4">
      <c r="A5856" s="6"/>
      <c r="B5856" s="6"/>
      <c r="C5856" s="139"/>
      <c r="D5856" s="139"/>
    </row>
    <row r="5857" spans="1:4">
      <c r="A5857" s="6"/>
      <c r="B5857" s="6"/>
      <c r="C5857" s="139"/>
      <c r="D5857" s="139"/>
    </row>
    <row r="5858" spans="1:4">
      <c r="A5858" s="6"/>
      <c r="B5858" s="6"/>
      <c r="C5858" s="139"/>
      <c r="D5858" s="139"/>
    </row>
    <row r="5859" spans="1:4">
      <c r="A5859" s="6"/>
      <c r="B5859" s="6"/>
      <c r="C5859" s="139"/>
      <c r="D5859" s="139"/>
    </row>
    <row r="5860" spans="1:4">
      <c r="A5860" s="6"/>
      <c r="B5860" s="6"/>
      <c r="C5860" s="139"/>
      <c r="D5860" s="139"/>
    </row>
    <row r="5861" spans="1:4">
      <c r="A5861" s="6"/>
      <c r="B5861" s="6"/>
      <c r="C5861" s="139"/>
      <c r="D5861" s="139"/>
    </row>
    <row r="5862" spans="1:4">
      <c r="A5862" s="6"/>
      <c r="B5862" s="6"/>
      <c r="C5862" s="139"/>
      <c r="D5862" s="139"/>
    </row>
    <row r="5863" spans="1:4">
      <c r="A5863" s="6"/>
      <c r="B5863" s="6"/>
      <c r="C5863" s="139"/>
      <c r="D5863" s="139"/>
    </row>
    <row r="5864" spans="1:4">
      <c r="A5864" s="6"/>
      <c r="B5864" s="6"/>
      <c r="C5864" s="139"/>
      <c r="D5864" s="139"/>
    </row>
    <row r="5865" spans="1:4">
      <c r="A5865" s="6"/>
      <c r="B5865" s="6"/>
      <c r="C5865" s="139"/>
      <c r="D5865" s="139"/>
    </row>
    <row r="5866" spans="1:4">
      <c r="A5866" s="6"/>
      <c r="B5866" s="6"/>
      <c r="C5866" s="139"/>
      <c r="D5866" s="139"/>
    </row>
    <row r="5867" spans="1:4">
      <c r="A5867" s="6"/>
      <c r="B5867" s="6"/>
      <c r="C5867" s="139"/>
      <c r="D5867" s="139"/>
    </row>
    <row r="5868" spans="1:4">
      <c r="A5868" s="6"/>
      <c r="B5868" s="6"/>
      <c r="C5868" s="139"/>
      <c r="D5868" s="139"/>
    </row>
    <row r="5869" spans="1:4">
      <c r="A5869" s="6"/>
      <c r="B5869" s="6"/>
      <c r="C5869" s="139"/>
      <c r="D5869" s="139"/>
    </row>
    <row r="5870" spans="1:4">
      <c r="A5870" s="6"/>
      <c r="B5870" s="6"/>
      <c r="C5870" s="139"/>
      <c r="D5870" s="139"/>
    </row>
    <row r="5871" spans="1:4">
      <c r="A5871" s="6"/>
      <c r="B5871" s="6"/>
      <c r="C5871" s="139"/>
      <c r="D5871" s="139"/>
    </row>
    <row r="5872" spans="1:4">
      <c r="A5872" s="6"/>
      <c r="B5872" s="6"/>
      <c r="C5872" s="139"/>
      <c r="D5872" s="139"/>
    </row>
    <row r="5873" spans="1:4">
      <c r="A5873" s="6"/>
      <c r="B5873" s="6"/>
      <c r="C5873" s="139"/>
      <c r="D5873" s="139"/>
    </row>
    <row r="5874" spans="1:4">
      <c r="A5874" s="6"/>
      <c r="B5874" s="6"/>
      <c r="C5874" s="139"/>
      <c r="D5874" s="139"/>
    </row>
    <row r="5875" spans="1:4">
      <c r="A5875" s="6"/>
      <c r="B5875" s="6"/>
      <c r="C5875" s="139"/>
      <c r="D5875" s="139"/>
    </row>
    <row r="5876" spans="1:4">
      <c r="A5876" s="6"/>
      <c r="B5876" s="6"/>
      <c r="C5876" s="139"/>
      <c r="D5876" s="139"/>
    </row>
    <row r="5877" spans="1:4">
      <c r="A5877" s="6"/>
      <c r="B5877" s="6"/>
      <c r="C5877" s="139"/>
      <c r="D5877" s="139"/>
    </row>
    <row r="5878" spans="1:4">
      <c r="A5878" s="6"/>
      <c r="B5878" s="6"/>
      <c r="C5878" s="139"/>
      <c r="D5878" s="139"/>
    </row>
    <row r="5879" spans="1:4">
      <c r="A5879" s="6"/>
      <c r="B5879" s="6"/>
      <c r="C5879" s="139"/>
      <c r="D5879" s="139"/>
    </row>
    <row r="5880" spans="1:4">
      <c r="A5880" s="6"/>
      <c r="B5880" s="6"/>
      <c r="C5880" s="139"/>
      <c r="D5880" s="139"/>
    </row>
    <row r="5881" spans="1:4">
      <c r="A5881" s="6"/>
      <c r="B5881" s="6"/>
      <c r="C5881" s="139"/>
      <c r="D5881" s="139"/>
    </row>
    <row r="5882" spans="1:4">
      <c r="A5882" s="6"/>
      <c r="B5882" s="6"/>
      <c r="C5882" s="139"/>
      <c r="D5882" s="139"/>
    </row>
    <row r="5883" spans="1:4">
      <c r="A5883" s="6"/>
      <c r="B5883" s="6"/>
      <c r="C5883" s="139"/>
      <c r="D5883" s="139"/>
    </row>
    <row r="5884" spans="1:4">
      <c r="A5884" s="6"/>
      <c r="B5884" s="6"/>
      <c r="C5884" s="139"/>
      <c r="D5884" s="139"/>
    </row>
    <row r="5885" spans="1:4">
      <c r="A5885" s="6"/>
      <c r="B5885" s="6"/>
      <c r="C5885" s="139"/>
      <c r="D5885" s="139"/>
    </row>
    <row r="5886" spans="1:4">
      <c r="A5886" s="6"/>
      <c r="B5886" s="6"/>
      <c r="C5886" s="139"/>
      <c r="D5886" s="139"/>
    </row>
    <row r="5887" spans="1:4">
      <c r="A5887" s="6"/>
      <c r="B5887" s="6"/>
      <c r="C5887" s="139"/>
      <c r="D5887" s="139"/>
    </row>
    <row r="5888" spans="1:4">
      <c r="A5888" s="6"/>
      <c r="B5888" s="6"/>
      <c r="C5888" s="139"/>
      <c r="D5888" s="139"/>
    </row>
    <row r="5889" spans="1:4">
      <c r="A5889" s="6"/>
      <c r="B5889" s="6"/>
      <c r="C5889" s="139"/>
      <c r="D5889" s="139"/>
    </row>
    <row r="5890" spans="1:4">
      <c r="A5890" s="6"/>
      <c r="B5890" s="6"/>
      <c r="C5890" s="139"/>
      <c r="D5890" s="139"/>
    </row>
    <row r="5891" spans="1:4">
      <c r="A5891" s="6"/>
      <c r="B5891" s="6"/>
      <c r="C5891" s="139"/>
      <c r="D5891" s="139"/>
    </row>
    <row r="5892" spans="1:4">
      <c r="A5892" s="6"/>
      <c r="B5892" s="6"/>
      <c r="C5892" s="139"/>
      <c r="D5892" s="139"/>
    </row>
    <row r="5893" spans="1:4">
      <c r="A5893" s="6"/>
      <c r="B5893" s="6"/>
      <c r="C5893" s="139"/>
      <c r="D5893" s="139"/>
    </row>
    <row r="5894" spans="1:4">
      <c r="A5894" s="6"/>
      <c r="B5894" s="6"/>
      <c r="C5894" s="139"/>
      <c r="D5894" s="139"/>
    </row>
    <row r="5895" spans="1:4">
      <c r="A5895" s="6"/>
      <c r="B5895" s="6"/>
      <c r="C5895" s="139"/>
      <c r="D5895" s="139"/>
    </row>
    <row r="5896" spans="1:4">
      <c r="A5896" s="6"/>
      <c r="B5896" s="6"/>
      <c r="C5896" s="139"/>
      <c r="D5896" s="139"/>
    </row>
    <row r="5897" spans="1:4">
      <c r="A5897" s="6"/>
      <c r="B5897" s="6"/>
      <c r="C5897" s="139"/>
      <c r="D5897" s="139"/>
    </row>
    <row r="5898" spans="1:4">
      <c r="A5898" s="6"/>
      <c r="B5898" s="6"/>
      <c r="C5898" s="139"/>
      <c r="D5898" s="139"/>
    </row>
    <row r="5899" spans="1:4">
      <c r="A5899" s="6"/>
      <c r="B5899" s="6"/>
      <c r="C5899" s="139"/>
      <c r="D5899" s="139"/>
    </row>
    <row r="5900" spans="1:4">
      <c r="A5900" s="6"/>
      <c r="B5900" s="6"/>
      <c r="C5900" s="139"/>
      <c r="D5900" s="139"/>
    </row>
    <row r="5901" spans="1:4">
      <c r="A5901" s="6"/>
      <c r="B5901" s="6"/>
      <c r="C5901" s="139"/>
      <c r="D5901" s="139"/>
    </row>
    <row r="5902" spans="1:4">
      <c r="A5902" s="6"/>
      <c r="B5902" s="6"/>
      <c r="C5902" s="139"/>
      <c r="D5902" s="139"/>
    </row>
    <row r="5903" spans="1:4">
      <c r="A5903" s="6"/>
      <c r="B5903" s="6"/>
      <c r="C5903" s="139"/>
      <c r="D5903" s="139"/>
    </row>
    <row r="5904" spans="1:4">
      <c r="A5904" s="6"/>
      <c r="B5904" s="6"/>
      <c r="C5904" s="139"/>
      <c r="D5904" s="139"/>
    </row>
    <row r="5905" spans="1:4">
      <c r="A5905" s="6"/>
      <c r="B5905" s="6"/>
      <c r="C5905" s="139"/>
      <c r="D5905" s="139"/>
    </row>
    <row r="5906" spans="1:4">
      <c r="A5906" s="6"/>
      <c r="B5906" s="6"/>
      <c r="C5906" s="139"/>
      <c r="D5906" s="139"/>
    </row>
    <row r="5907" spans="1:4">
      <c r="A5907" s="6"/>
      <c r="B5907" s="6"/>
      <c r="C5907" s="139"/>
      <c r="D5907" s="139"/>
    </row>
    <row r="5908" spans="1:4">
      <c r="A5908" s="6"/>
      <c r="B5908" s="6"/>
      <c r="C5908" s="139"/>
      <c r="D5908" s="139"/>
    </row>
    <row r="5909" spans="1:4">
      <c r="A5909" s="6"/>
      <c r="B5909" s="6"/>
      <c r="C5909" s="139"/>
      <c r="D5909" s="139"/>
    </row>
    <row r="5910" spans="1:4">
      <c r="A5910" s="6"/>
      <c r="B5910" s="6"/>
      <c r="C5910" s="139"/>
      <c r="D5910" s="139"/>
    </row>
    <row r="5911" spans="1:4">
      <c r="A5911" s="6"/>
      <c r="B5911" s="6"/>
      <c r="C5911" s="139"/>
      <c r="D5911" s="139"/>
    </row>
    <row r="5912" spans="1:4">
      <c r="A5912" s="6"/>
      <c r="B5912" s="6"/>
      <c r="C5912" s="139"/>
      <c r="D5912" s="139"/>
    </row>
    <row r="5913" spans="1:4">
      <c r="A5913" s="6"/>
      <c r="B5913" s="6"/>
      <c r="C5913" s="139"/>
      <c r="D5913" s="139"/>
    </row>
    <row r="5914" spans="1:4">
      <c r="A5914" s="6"/>
      <c r="B5914" s="6"/>
      <c r="C5914" s="139"/>
      <c r="D5914" s="139"/>
    </row>
    <row r="5915" spans="1:4">
      <c r="A5915" s="6"/>
      <c r="B5915" s="6"/>
      <c r="C5915" s="139"/>
      <c r="D5915" s="139"/>
    </row>
    <row r="5916" spans="1:4">
      <c r="A5916" s="6"/>
      <c r="B5916" s="6"/>
      <c r="C5916" s="139"/>
      <c r="D5916" s="139"/>
    </row>
    <row r="5917" spans="1:4">
      <c r="A5917" s="6"/>
      <c r="B5917" s="6"/>
      <c r="C5917" s="139"/>
      <c r="D5917" s="139"/>
    </row>
    <row r="5918" spans="1:4">
      <c r="A5918" s="6"/>
      <c r="B5918" s="6"/>
      <c r="C5918" s="139"/>
      <c r="D5918" s="139"/>
    </row>
    <row r="5919" spans="1:4">
      <c r="A5919" s="6"/>
      <c r="B5919" s="6"/>
      <c r="C5919" s="139"/>
      <c r="D5919" s="139"/>
    </row>
    <row r="5920" spans="1:4">
      <c r="A5920" s="6"/>
      <c r="B5920" s="6"/>
      <c r="C5920" s="139"/>
      <c r="D5920" s="139"/>
    </row>
    <row r="5921" spans="1:4">
      <c r="A5921" s="6"/>
      <c r="B5921" s="6"/>
      <c r="C5921" s="139"/>
      <c r="D5921" s="139"/>
    </row>
    <row r="5922" spans="1:4">
      <c r="A5922" s="6"/>
      <c r="B5922" s="6"/>
      <c r="C5922" s="139"/>
      <c r="D5922" s="139"/>
    </row>
    <row r="5923" spans="1:4">
      <c r="A5923" s="6"/>
      <c r="B5923" s="6"/>
      <c r="C5923" s="139"/>
      <c r="D5923" s="139"/>
    </row>
    <row r="5924" spans="1:4">
      <c r="A5924" s="6"/>
      <c r="B5924" s="6"/>
      <c r="C5924" s="139"/>
      <c r="D5924" s="139"/>
    </row>
    <row r="5925" spans="1:4">
      <c r="A5925" s="6"/>
      <c r="B5925" s="6"/>
      <c r="C5925" s="139"/>
      <c r="D5925" s="139"/>
    </row>
    <row r="5926" spans="1:4">
      <c r="A5926" s="6"/>
      <c r="B5926" s="6"/>
      <c r="C5926" s="139"/>
      <c r="D5926" s="139"/>
    </row>
    <row r="5927" spans="1:4">
      <c r="A5927" s="6"/>
      <c r="B5927" s="6"/>
      <c r="C5927" s="139"/>
      <c r="D5927" s="139"/>
    </row>
    <row r="5928" spans="1:4">
      <c r="A5928" s="6"/>
      <c r="B5928" s="6"/>
      <c r="C5928" s="139"/>
      <c r="D5928" s="139"/>
    </row>
    <row r="5929" spans="1:4">
      <c r="A5929" s="6"/>
      <c r="B5929" s="6"/>
      <c r="C5929" s="139"/>
      <c r="D5929" s="139"/>
    </row>
    <row r="5930" spans="1:4">
      <c r="A5930" s="6"/>
      <c r="B5930" s="6"/>
      <c r="C5930" s="139"/>
      <c r="D5930" s="139"/>
    </row>
    <row r="5931" spans="1:4">
      <c r="A5931" s="6"/>
      <c r="B5931" s="6"/>
      <c r="C5931" s="139"/>
      <c r="D5931" s="139"/>
    </row>
    <row r="5932" spans="1:4">
      <c r="A5932" s="6"/>
      <c r="B5932" s="6"/>
      <c r="C5932" s="139"/>
      <c r="D5932" s="139"/>
    </row>
    <row r="5933" spans="1:4">
      <c r="A5933" s="6"/>
      <c r="B5933" s="6"/>
      <c r="C5933" s="139"/>
      <c r="D5933" s="139"/>
    </row>
    <row r="5934" spans="1:4">
      <c r="A5934" s="6"/>
      <c r="B5934" s="6"/>
      <c r="C5934" s="139"/>
      <c r="D5934" s="139"/>
    </row>
    <row r="5935" spans="1:4">
      <c r="A5935" s="6"/>
      <c r="B5935" s="6"/>
      <c r="C5935" s="139"/>
      <c r="D5935" s="139"/>
    </row>
    <row r="5936" spans="1:4">
      <c r="A5936" s="6"/>
      <c r="B5936" s="6"/>
      <c r="C5936" s="139"/>
      <c r="D5936" s="139"/>
    </row>
    <row r="5937" spans="1:4">
      <c r="A5937" s="6"/>
      <c r="B5937" s="6"/>
      <c r="C5937" s="139"/>
      <c r="D5937" s="139"/>
    </row>
    <row r="5938" spans="1:4">
      <c r="A5938" s="6"/>
      <c r="B5938" s="6"/>
      <c r="C5938" s="139"/>
      <c r="D5938" s="139"/>
    </row>
    <row r="5939" spans="1:4">
      <c r="A5939" s="6"/>
      <c r="B5939" s="6"/>
      <c r="C5939" s="139"/>
      <c r="D5939" s="139"/>
    </row>
    <row r="5940" spans="1:4">
      <c r="A5940" s="6"/>
      <c r="B5940" s="6"/>
      <c r="C5940" s="139"/>
      <c r="D5940" s="139"/>
    </row>
    <row r="5941" spans="1:4">
      <c r="A5941" s="6"/>
      <c r="B5941" s="6"/>
      <c r="C5941" s="139"/>
      <c r="D5941" s="139"/>
    </row>
    <row r="5942" spans="1:4">
      <c r="A5942" s="6"/>
      <c r="B5942" s="6"/>
      <c r="C5942" s="139"/>
      <c r="D5942" s="139"/>
    </row>
    <row r="5943" spans="1:4">
      <c r="A5943" s="6"/>
      <c r="B5943" s="6"/>
      <c r="C5943" s="139"/>
      <c r="D5943" s="139"/>
    </row>
    <row r="5944" spans="1:4">
      <c r="A5944" s="6"/>
      <c r="B5944" s="6"/>
      <c r="C5944" s="139"/>
      <c r="D5944" s="139"/>
    </row>
    <row r="5945" spans="1:4">
      <c r="A5945" s="6"/>
      <c r="B5945" s="6"/>
      <c r="C5945" s="139"/>
      <c r="D5945" s="139"/>
    </row>
    <row r="5946" spans="1:4">
      <c r="A5946" s="6"/>
      <c r="B5946" s="6"/>
      <c r="C5946" s="139"/>
      <c r="D5946" s="139"/>
    </row>
    <row r="5947" spans="1:4">
      <c r="A5947" s="6"/>
      <c r="B5947" s="6"/>
      <c r="C5947" s="139"/>
      <c r="D5947" s="139"/>
    </row>
    <row r="5948" spans="1:4">
      <c r="A5948" s="6"/>
      <c r="B5948" s="6"/>
      <c r="C5948" s="139"/>
      <c r="D5948" s="139"/>
    </row>
    <row r="5949" spans="1:4">
      <c r="A5949" s="6"/>
      <c r="B5949" s="6"/>
      <c r="C5949" s="139"/>
      <c r="D5949" s="139"/>
    </row>
    <row r="5950" spans="1:4">
      <c r="A5950" s="6"/>
      <c r="B5950" s="6"/>
      <c r="C5950" s="139"/>
      <c r="D5950" s="139"/>
    </row>
    <row r="5951" spans="1:4">
      <c r="A5951" s="6"/>
      <c r="B5951" s="6"/>
      <c r="C5951" s="139"/>
      <c r="D5951" s="139"/>
    </row>
    <row r="5952" spans="1:4">
      <c r="A5952" s="6"/>
      <c r="B5952" s="6"/>
      <c r="C5952" s="139"/>
      <c r="D5952" s="139"/>
    </row>
    <row r="5953" spans="1:4">
      <c r="A5953" s="6"/>
      <c r="B5953" s="6"/>
      <c r="C5953" s="139"/>
      <c r="D5953" s="139"/>
    </row>
    <row r="5954" spans="1:4">
      <c r="A5954" s="6"/>
      <c r="B5954" s="6"/>
      <c r="C5954" s="139"/>
      <c r="D5954" s="139"/>
    </row>
    <row r="5955" spans="1:4">
      <c r="A5955" s="6"/>
      <c r="B5955" s="6"/>
      <c r="C5955" s="139"/>
      <c r="D5955" s="139"/>
    </row>
    <row r="5956" spans="1:4">
      <c r="A5956" s="6"/>
      <c r="B5956" s="6"/>
      <c r="C5956" s="139"/>
      <c r="D5956" s="139"/>
    </row>
    <row r="5957" spans="1:4">
      <c r="A5957" s="6"/>
      <c r="B5957" s="6"/>
      <c r="C5957" s="139"/>
      <c r="D5957" s="139"/>
    </row>
    <row r="5958" spans="1:4">
      <c r="A5958" s="6"/>
      <c r="B5958" s="6"/>
      <c r="C5958" s="139"/>
      <c r="D5958" s="139"/>
    </row>
    <row r="5959" spans="1:4">
      <c r="A5959" s="6"/>
      <c r="B5959" s="6"/>
      <c r="C5959" s="139"/>
      <c r="D5959" s="139"/>
    </row>
    <row r="5960" spans="1:4">
      <c r="A5960" s="6"/>
      <c r="B5960" s="6"/>
      <c r="C5960" s="139"/>
      <c r="D5960" s="139"/>
    </row>
    <row r="5961" spans="1:4">
      <c r="A5961" s="6"/>
      <c r="B5961" s="6"/>
      <c r="C5961" s="139"/>
      <c r="D5961" s="139"/>
    </row>
    <row r="5962" spans="1:4">
      <c r="A5962" s="6"/>
      <c r="B5962" s="6"/>
      <c r="C5962" s="139"/>
      <c r="D5962" s="139"/>
    </row>
    <row r="5963" spans="1:4">
      <c r="A5963" s="6"/>
      <c r="B5963" s="6"/>
      <c r="C5963" s="139"/>
      <c r="D5963" s="139"/>
    </row>
    <row r="5964" spans="1:4">
      <c r="A5964" s="6"/>
      <c r="B5964" s="6"/>
      <c r="C5964" s="139"/>
      <c r="D5964" s="139"/>
    </row>
    <row r="5965" spans="1:4">
      <c r="A5965" s="6"/>
      <c r="B5965" s="6"/>
      <c r="C5965" s="139"/>
      <c r="D5965" s="139"/>
    </row>
    <row r="5966" spans="1:4">
      <c r="A5966" s="6"/>
      <c r="B5966" s="6"/>
      <c r="C5966" s="139"/>
      <c r="D5966" s="139"/>
    </row>
    <row r="5967" spans="1:4">
      <c r="A5967" s="6"/>
      <c r="B5967" s="6"/>
      <c r="C5967" s="139"/>
      <c r="D5967" s="139"/>
    </row>
    <row r="5968" spans="1:4">
      <c r="A5968" s="6"/>
      <c r="B5968" s="6"/>
      <c r="C5968" s="139"/>
      <c r="D5968" s="139"/>
    </row>
    <row r="5969" spans="1:4">
      <c r="A5969" s="6"/>
      <c r="B5969" s="6"/>
      <c r="C5969" s="139"/>
      <c r="D5969" s="139"/>
    </row>
    <row r="5970" spans="1:4">
      <c r="A5970" s="6"/>
      <c r="B5970" s="6"/>
      <c r="C5970" s="139"/>
      <c r="D5970" s="139"/>
    </row>
    <row r="5971" spans="1:4">
      <c r="A5971" s="6"/>
      <c r="B5971" s="6"/>
      <c r="C5971" s="139"/>
      <c r="D5971" s="139"/>
    </row>
    <row r="5972" spans="1:4">
      <c r="A5972" s="6"/>
      <c r="B5972" s="6"/>
      <c r="C5972" s="139"/>
      <c r="D5972" s="139"/>
    </row>
    <row r="5973" spans="1:4">
      <c r="A5973" s="6"/>
      <c r="B5973" s="6"/>
      <c r="C5973" s="139"/>
      <c r="D5973" s="139"/>
    </row>
    <row r="5974" spans="1:4">
      <c r="A5974" s="6"/>
      <c r="B5974" s="6"/>
      <c r="C5974" s="139"/>
      <c r="D5974" s="139"/>
    </row>
    <row r="5975" spans="1:4">
      <c r="A5975" s="6"/>
      <c r="B5975" s="6"/>
      <c r="C5975" s="139"/>
      <c r="D5975" s="139"/>
    </row>
    <row r="5976" spans="1:4">
      <c r="A5976" s="6"/>
      <c r="B5976" s="6"/>
      <c r="C5976" s="139"/>
      <c r="D5976" s="139"/>
    </row>
    <row r="5977" spans="1:4">
      <c r="A5977" s="6"/>
      <c r="B5977" s="6"/>
      <c r="C5977" s="139"/>
      <c r="D5977" s="139"/>
    </row>
    <row r="5978" spans="1:4">
      <c r="A5978" s="6"/>
      <c r="B5978" s="6"/>
      <c r="C5978" s="139"/>
      <c r="D5978" s="139"/>
    </row>
    <row r="5979" spans="1:4">
      <c r="A5979" s="6"/>
      <c r="B5979" s="6"/>
      <c r="C5979" s="139"/>
      <c r="D5979" s="139"/>
    </row>
    <row r="5980" spans="1:4">
      <c r="A5980" s="6"/>
      <c r="B5980" s="6"/>
      <c r="C5980" s="139"/>
      <c r="D5980" s="139"/>
    </row>
    <row r="5981" spans="1:4">
      <c r="A5981" s="6"/>
      <c r="B5981" s="6"/>
      <c r="C5981" s="139"/>
      <c r="D5981" s="139"/>
    </row>
    <row r="5982" spans="1:4">
      <c r="A5982" s="6"/>
      <c r="B5982" s="6"/>
      <c r="C5982" s="139"/>
      <c r="D5982" s="139"/>
    </row>
    <row r="5983" spans="1:4">
      <c r="A5983" s="6"/>
      <c r="B5983" s="6"/>
      <c r="C5983" s="139"/>
      <c r="D5983" s="139"/>
    </row>
    <row r="5984" spans="1:4">
      <c r="A5984" s="6"/>
      <c r="B5984" s="6"/>
      <c r="C5984" s="139"/>
      <c r="D5984" s="139"/>
    </row>
    <row r="5985" spans="1:4">
      <c r="A5985" s="6"/>
      <c r="B5985" s="6"/>
      <c r="C5985" s="139"/>
      <c r="D5985" s="139"/>
    </row>
    <row r="5986" spans="1:4">
      <c r="A5986" s="6"/>
      <c r="B5986" s="6"/>
      <c r="C5986" s="139"/>
      <c r="D5986" s="139"/>
    </row>
    <row r="5987" spans="1:4">
      <c r="A5987" s="6"/>
      <c r="B5987" s="6"/>
      <c r="C5987" s="139"/>
      <c r="D5987" s="139"/>
    </row>
    <row r="5988" spans="1:4">
      <c r="A5988" s="6"/>
      <c r="B5988" s="6"/>
      <c r="C5988" s="139"/>
      <c r="D5988" s="139"/>
    </row>
    <row r="5989" spans="1:4">
      <c r="A5989" s="6"/>
      <c r="B5989" s="6"/>
      <c r="C5989" s="139"/>
      <c r="D5989" s="139"/>
    </row>
    <row r="5990" spans="1:4">
      <c r="A5990" s="6"/>
      <c r="B5990" s="6"/>
      <c r="C5990" s="139"/>
      <c r="D5990" s="139"/>
    </row>
    <row r="5991" spans="1:4">
      <c r="A5991" s="6"/>
      <c r="B5991" s="6"/>
      <c r="C5991" s="139"/>
      <c r="D5991" s="139"/>
    </row>
    <row r="5992" spans="1:4">
      <c r="A5992" s="6"/>
      <c r="B5992" s="6"/>
      <c r="C5992" s="139"/>
      <c r="D5992" s="139"/>
    </row>
    <row r="5993" spans="1:4">
      <c r="A5993" s="6"/>
      <c r="B5993" s="6"/>
      <c r="C5993" s="139"/>
      <c r="D5993" s="139"/>
    </row>
    <row r="5994" spans="1:4">
      <c r="A5994" s="6"/>
      <c r="B5994" s="6"/>
      <c r="C5994" s="139"/>
      <c r="D5994" s="139"/>
    </row>
    <row r="5995" spans="1:4">
      <c r="A5995" s="6"/>
      <c r="B5995" s="6"/>
      <c r="C5995" s="139"/>
      <c r="D5995" s="139"/>
    </row>
    <row r="5996" spans="1:4">
      <c r="A5996" s="6"/>
      <c r="B5996" s="6"/>
      <c r="C5996" s="139"/>
      <c r="D5996" s="139"/>
    </row>
    <row r="5997" spans="1:4">
      <c r="A5997" s="6"/>
      <c r="B5997" s="6"/>
      <c r="C5997" s="139"/>
      <c r="D5997" s="139"/>
    </row>
    <row r="5998" spans="1:4">
      <c r="A5998" s="6"/>
      <c r="B5998" s="6"/>
      <c r="C5998" s="139"/>
      <c r="D5998" s="139"/>
    </row>
    <row r="5999" spans="1:4">
      <c r="A5999" s="6"/>
      <c r="B5999" s="6"/>
      <c r="C5999" s="139"/>
      <c r="D5999" s="139"/>
    </row>
    <row r="6000" spans="1:4">
      <c r="A6000" s="6"/>
      <c r="B6000" s="6"/>
      <c r="C6000" s="139"/>
      <c r="D6000" s="139"/>
    </row>
    <row r="6001" spans="1:4">
      <c r="A6001" s="6"/>
      <c r="B6001" s="6"/>
      <c r="C6001" s="139"/>
      <c r="D6001" s="139"/>
    </row>
    <row r="6002" spans="1:4">
      <c r="A6002" s="6"/>
      <c r="B6002" s="6"/>
      <c r="C6002" s="139"/>
      <c r="D6002" s="139"/>
    </row>
    <row r="6003" spans="1:4">
      <c r="A6003" s="6"/>
      <c r="B6003" s="6"/>
      <c r="C6003" s="139"/>
      <c r="D6003" s="139"/>
    </row>
    <row r="6004" spans="1:4">
      <c r="A6004" s="6"/>
      <c r="B6004" s="6"/>
      <c r="C6004" s="139"/>
      <c r="D6004" s="139"/>
    </row>
    <row r="6005" spans="1:4">
      <c r="A6005" s="6"/>
      <c r="B6005" s="6"/>
      <c r="C6005" s="139"/>
      <c r="D6005" s="139"/>
    </row>
    <row r="6006" spans="1:4">
      <c r="A6006" s="6"/>
      <c r="B6006" s="6"/>
      <c r="C6006" s="139"/>
      <c r="D6006" s="139"/>
    </row>
    <row r="6007" spans="1:4">
      <c r="A6007" s="6"/>
      <c r="B6007" s="6"/>
      <c r="C6007" s="139"/>
      <c r="D6007" s="139"/>
    </row>
    <row r="6008" spans="1:4">
      <c r="A6008" s="6"/>
      <c r="B6008" s="6"/>
      <c r="C6008" s="139"/>
      <c r="D6008" s="139"/>
    </row>
    <row r="6009" spans="1:4">
      <c r="A6009" s="6"/>
      <c r="B6009" s="6"/>
      <c r="C6009" s="139"/>
      <c r="D6009" s="139"/>
    </row>
    <row r="6010" spans="1:4">
      <c r="A6010" s="6"/>
      <c r="B6010" s="6"/>
      <c r="C6010" s="139"/>
      <c r="D6010" s="139"/>
    </row>
    <row r="6011" spans="1:4">
      <c r="A6011" s="6"/>
      <c r="B6011" s="6"/>
      <c r="C6011" s="139"/>
      <c r="D6011" s="139"/>
    </row>
    <row r="6012" spans="1:4">
      <c r="A6012" s="6"/>
      <c r="B6012" s="6"/>
      <c r="C6012" s="139"/>
      <c r="D6012" s="139"/>
    </row>
    <row r="6013" spans="1:4">
      <c r="A6013" s="6"/>
      <c r="B6013" s="6"/>
      <c r="C6013" s="139"/>
      <c r="D6013" s="139"/>
    </row>
    <row r="6014" spans="1:4">
      <c r="A6014" s="6"/>
      <c r="B6014" s="6"/>
      <c r="C6014" s="139"/>
      <c r="D6014" s="139"/>
    </row>
    <row r="6015" spans="1:4">
      <c r="A6015" s="6"/>
      <c r="B6015" s="6"/>
      <c r="C6015" s="139"/>
      <c r="D6015" s="139"/>
    </row>
    <row r="6016" spans="1:4">
      <c r="A6016" s="6"/>
      <c r="B6016" s="6"/>
      <c r="C6016" s="139"/>
      <c r="D6016" s="139"/>
    </row>
    <row r="6017" spans="1:4">
      <c r="A6017" s="6"/>
      <c r="B6017" s="6"/>
      <c r="C6017" s="139"/>
      <c r="D6017" s="139"/>
    </row>
    <row r="6018" spans="1:4">
      <c r="A6018" s="6"/>
      <c r="B6018" s="6"/>
      <c r="C6018" s="139"/>
      <c r="D6018" s="139"/>
    </row>
    <row r="6019" spans="1:4">
      <c r="A6019" s="6"/>
      <c r="B6019" s="6"/>
      <c r="C6019" s="139"/>
      <c r="D6019" s="139"/>
    </row>
    <row r="6020" spans="1:4">
      <c r="A6020" s="6"/>
      <c r="B6020" s="6"/>
      <c r="C6020" s="139"/>
      <c r="D6020" s="139"/>
    </row>
    <row r="6021" spans="1:4">
      <c r="A6021" s="6"/>
      <c r="B6021" s="6"/>
      <c r="C6021" s="139"/>
      <c r="D6021" s="139"/>
    </row>
    <row r="6022" spans="1:4">
      <c r="A6022" s="6"/>
      <c r="B6022" s="6"/>
      <c r="C6022" s="139"/>
      <c r="D6022" s="139"/>
    </row>
    <row r="6023" spans="1:4">
      <c r="A6023" s="6"/>
      <c r="B6023" s="6"/>
      <c r="C6023" s="139"/>
      <c r="D6023" s="139"/>
    </row>
    <row r="6024" spans="1:4">
      <c r="A6024" s="6"/>
      <c r="B6024" s="6"/>
      <c r="C6024" s="139"/>
      <c r="D6024" s="139"/>
    </row>
    <row r="6025" spans="1:4">
      <c r="A6025" s="6"/>
      <c r="B6025" s="6"/>
      <c r="C6025" s="139"/>
      <c r="D6025" s="139"/>
    </row>
    <row r="6026" spans="1:4">
      <c r="A6026" s="6"/>
      <c r="B6026" s="6"/>
      <c r="C6026" s="139"/>
      <c r="D6026" s="139"/>
    </row>
    <row r="6027" spans="1:4">
      <c r="A6027" s="6"/>
      <c r="B6027" s="6"/>
      <c r="C6027" s="139"/>
      <c r="D6027" s="139"/>
    </row>
    <row r="6028" spans="1:4">
      <c r="A6028" s="6"/>
      <c r="B6028" s="6"/>
      <c r="C6028" s="139"/>
      <c r="D6028" s="139"/>
    </row>
    <row r="6029" spans="1:4">
      <c r="A6029" s="6"/>
      <c r="B6029" s="6"/>
      <c r="C6029" s="139"/>
      <c r="D6029" s="139"/>
    </row>
    <row r="6030" spans="1:4">
      <c r="A6030" s="6"/>
      <c r="B6030" s="6"/>
      <c r="C6030" s="139"/>
      <c r="D6030" s="139"/>
    </row>
    <row r="6031" spans="1:4">
      <c r="A6031" s="6"/>
      <c r="B6031" s="6"/>
      <c r="C6031" s="139"/>
      <c r="D6031" s="139"/>
    </row>
    <row r="6032" spans="1:4">
      <c r="A6032" s="6"/>
      <c r="B6032" s="6"/>
      <c r="C6032" s="139"/>
      <c r="D6032" s="139"/>
    </row>
    <row r="6033" spans="1:4">
      <c r="A6033" s="6"/>
      <c r="B6033" s="6"/>
      <c r="C6033" s="139"/>
      <c r="D6033" s="139"/>
    </row>
    <row r="6034" spans="1:4">
      <c r="A6034" s="6"/>
      <c r="B6034" s="6"/>
      <c r="C6034" s="139"/>
      <c r="D6034" s="139"/>
    </row>
    <row r="6035" spans="1:4">
      <c r="A6035" s="6"/>
      <c r="B6035" s="6"/>
      <c r="C6035" s="139"/>
      <c r="D6035" s="139"/>
    </row>
    <row r="6036" spans="1:4">
      <c r="A6036" s="6"/>
      <c r="B6036" s="6"/>
      <c r="C6036" s="139"/>
      <c r="D6036" s="139"/>
    </row>
    <row r="6037" spans="1:4">
      <c r="A6037" s="6"/>
      <c r="B6037" s="6"/>
      <c r="C6037" s="139"/>
      <c r="D6037" s="139"/>
    </row>
    <row r="6038" spans="1:4">
      <c r="A6038" s="6"/>
      <c r="B6038" s="6"/>
      <c r="C6038" s="139"/>
      <c r="D6038" s="139"/>
    </row>
    <row r="6039" spans="1:4">
      <c r="A6039" s="6"/>
      <c r="B6039" s="6"/>
      <c r="C6039" s="139"/>
      <c r="D6039" s="139"/>
    </row>
    <row r="6040" spans="1:4">
      <c r="A6040" s="6"/>
      <c r="B6040" s="6"/>
      <c r="C6040" s="139"/>
      <c r="D6040" s="139"/>
    </row>
    <row r="6041" spans="1:4">
      <c r="A6041" s="6"/>
      <c r="B6041" s="6"/>
      <c r="C6041" s="139"/>
      <c r="D6041" s="139"/>
    </row>
    <row r="6042" spans="1:4">
      <c r="A6042" s="6"/>
      <c r="B6042" s="6"/>
      <c r="C6042" s="139"/>
      <c r="D6042" s="139"/>
    </row>
    <row r="6043" spans="1:4">
      <c r="A6043" s="6"/>
      <c r="B6043" s="6"/>
      <c r="C6043" s="139"/>
      <c r="D6043" s="139"/>
    </row>
    <row r="6044" spans="1:4">
      <c r="A6044" s="6"/>
      <c r="B6044" s="6"/>
      <c r="C6044" s="139"/>
      <c r="D6044" s="139"/>
    </row>
    <row r="6045" spans="1:4">
      <c r="A6045" s="6"/>
      <c r="B6045" s="6"/>
      <c r="C6045" s="139"/>
      <c r="D6045" s="139"/>
    </row>
    <row r="6046" spans="1:4">
      <c r="A6046" s="6"/>
      <c r="B6046" s="6"/>
      <c r="C6046" s="139"/>
      <c r="D6046" s="139"/>
    </row>
    <row r="6047" spans="1:4">
      <c r="A6047" s="6"/>
      <c r="B6047" s="6"/>
      <c r="C6047" s="139"/>
      <c r="D6047" s="139"/>
    </row>
    <row r="6048" spans="1:4">
      <c r="A6048" s="6"/>
      <c r="B6048" s="6"/>
      <c r="C6048" s="139"/>
      <c r="D6048" s="139"/>
    </row>
    <row r="6049" spans="1:4">
      <c r="A6049" s="6"/>
      <c r="B6049" s="6"/>
      <c r="C6049" s="139"/>
      <c r="D6049" s="139"/>
    </row>
    <row r="6050" spans="1:4">
      <c r="A6050" s="6"/>
      <c r="B6050" s="6"/>
      <c r="C6050" s="139"/>
      <c r="D6050" s="139"/>
    </row>
    <row r="6051" spans="1:4">
      <c r="A6051" s="6"/>
      <c r="B6051" s="6"/>
      <c r="C6051" s="139"/>
      <c r="D6051" s="139"/>
    </row>
    <row r="6052" spans="1:4">
      <c r="A6052" s="6"/>
      <c r="B6052" s="6"/>
      <c r="C6052" s="139"/>
      <c r="D6052" s="139"/>
    </row>
    <row r="6053" spans="1:4">
      <c r="A6053" s="6"/>
      <c r="B6053" s="6"/>
      <c r="C6053" s="139"/>
      <c r="D6053" s="139"/>
    </row>
    <row r="6054" spans="1:4">
      <c r="A6054" s="6"/>
      <c r="B6054" s="6"/>
      <c r="C6054" s="139"/>
      <c r="D6054" s="139"/>
    </row>
    <row r="6055" spans="1:4">
      <c r="A6055" s="6"/>
      <c r="B6055" s="6"/>
      <c r="C6055" s="139"/>
      <c r="D6055" s="139"/>
    </row>
    <row r="6056" spans="1:4">
      <c r="A6056" s="6"/>
      <c r="B6056" s="6"/>
      <c r="C6056" s="139"/>
      <c r="D6056" s="139"/>
    </row>
    <row r="6057" spans="1:4">
      <c r="A6057" s="6"/>
      <c r="B6057" s="6"/>
      <c r="C6057" s="139"/>
      <c r="D6057" s="139"/>
    </row>
    <row r="6058" spans="1:4">
      <c r="A6058" s="6"/>
      <c r="B6058" s="6"/>
      <c r="C6058" s="139"/>
      <c r="D6058" s="139"/>
    </row>
    <row r="6059" spans="1:4">
      <c r="A6059" s="6"/>
      <c r="B6059" s="6"/>
      <c r="C6059" s="139"/>
      <c r="D6059" s="139"/>
    </row>
    <row r="6060" spans="1:4">
      <c r="A6060" s="6"/>
      <c r="B6060" s="6"/>
      <c r="C6060" s="139"/>
      <c r="D6060" s="139"/>
    </row>
    <row r="6061" spans="1:4">
      <c r="A6061" s="6"/>
      <c r="B6061" s="6"/>
      <c r="C6061" s="139"/>
      <c r="D6061" s="139"/>
    </row>
    <row r="6062" spans="1:4">
      <c r="A6062" s="6"/>
      <c r="B6062" s="6"/>
      <c r="C6062" s="139"/>
      <c r="D6062" s="139"/>
    </row>
    <row r="6063" spans="1:4">
      <c r="A6063" s="6"/>
      <c r="B6063" s="6"/>
      <c r="C6063" s="139"/>
      <c r="D6063" s="139"/>
    </row>
    <row r="6064" spans="1:4">
      <c r="A6064" s="6"/>
      <c r="B6064" s="6"/>
      <c r="C6064" s="139"/>
      <c r="D6064" s="139"/>
    </row>
    <row r="6065" spans="1:4">
      <c r="A6065" s="6"/>
      <c r="B6065" s="6"/>
      <c r="C6065" s="139"/>
      <c r="D6065" s="139"/>
    </row>
    <row r="6066" spans="1:4">
      <c r="A6066" s="6"/>
      <c r="B6066" s="6"/>
      <c r="C6066" s="139"/>
      <c r="D6066" s="139"/>
    </row>
    <row r="6067" spans="1:4">
      <c r="A6067" s="6"/>
      <c r="B6067" s="6"/>
      <c r="C6067" s="139"/>
      <c r="D6067" s="139"/>
    </row>
    <row r="6068" spans="1:4">
      <c r="A6068" s="6"/>
      <c r="B6068" s="6"/>
      <c r="C6068" s="139"/>
      <c r="D6068" s="139"/>
    </row>
    <row r="6069" spans="1:4">
      <c r="A6069" s="6"/>
      <c r="B6069" s="6"/>
      <c r="C6069" s="139"/>
      <c r="D6069" s="139"/>
    </row>
    <row r="6070" spans="1:4">
      <c r="A6070" s="6"/>
      <c r="B6070" s="6"/>
      <c r="C6070" s="139"/>
      <c r="D6070" s="139"/>
    </row>
    <row r="6071" spans="1:4">
      <c r="A6071" s="6"/>
      <c r="B6071" s="6"/>
      <c r="C6071" s="139"/>
      <c r="D6071" s="139"/>
    </row>
    <row r="6072" spans="1:4">
      <c r="A6072" s="6"/>
      <c r="B6072" s="6"/>
      <c r="C6072" s="139"/>
      <c r="D6072" s="139"/>
    </row>
    <row r="6073" spans="1:4">
      <c r="A6073" s="6"/>
      <c r="B6073" s="6"/>
      <c r="C6073" s="139"/>
      <c r="D6073" s="139"/>
    </row>
    <row r="6074" spans="1:4">
      <c r="A6074" s="6"/>
      <c r="B6074" s="6"/>
      <c r="C6074" s="139"/>
      <c r="D6074" s="139"/>
    </row>
    <row r="6075" spans="1:4">
      <c r="A6075" s="6"/>
      <c r="B6075" s="6"/>
      <c r="C6075" s="139"/>
      <c r="D6075" s="139"/>
    </row>
    <row r="6076" spans="1:4">
      <c r="A6076" s="6"/>
      <c r="B6076" s="6"/>
      <c r="C6076" s="139"/>
      <c r="D6076" s="139"/>
    </row>
    <row r="6077" spans="1:4">
      <c r="A6077" s="6"/>
      <c r="B6077" s="6"/>
      <c r="C6077" s="139"/>
      <c r="D6077" s="139"/>
    </row>
    <row r="6078" spans="1:4">
      <c r="A6078" s="6"/>
      <c r="B6078" s="6"/>
      <c r="C6078" s="139"/>
      <c r="D6078" s="139"/>
    </row>
    <row r="6079" spans="1:4">
      <c r="A6079" s="6"/>
      <c r="B6079" s="6"/>
      <c r="C6079" s="139"/>
      <c r="D6079" s="139"/>
    </row>
    <row r="6080" spans="1:4">
      <c r="A6080" s="6"/>
      <c r="B6080" s="6"/>
      <c r="C6080" s="139"/>
      <c r="D6080" s="139"/>
    </row>
    <row r="6081" spans="1:4">
      <c r="A6081" s="6"/>
      <c r="B6081" s="6"/>
      <c r="C6081" s="139"/>
      <c r="D6081" s="139"/>
    </row>
    <row r="6082" spans="1:4">
      <c r="A6082" s="6"/>
      <c r="B6082" s="6"/>
      <c r="C6082" s="139"/>
      <c r="D6082" s="139"/>
    </row>
    <row r="6083" spans="1:4">
      <c r="A6083" s="6"/>
      <c r="B6083" s="6"/>
      <c r="C6083" s="139"/>
      <c r="D6083" s="139"/>
    </row>
    <row r="6084" spans="1:4">
      <c r="A6084" s="6"/>
      <c r="B6084" s="6"/>
      <c r="C6084" s="139"/>
      <c r="D6084" s="139"/>
    </row>
    <row r="6085" spans="1:4">
      <c r="A6085" s="6"/>
      <c r="B6085" s="6"/>
      <c r="C6085" s="139"/>
      <c r="D6085" s="139"/>
    </row>
    <row r="6086" spans="1:4">
      <c r="A6086" s="6"/>
      <c r="B6086" s="6"/>
      <c r="C6086" s="139"/>
      <c r="D6086" s="139"/>
    </row>
    <row r="6087" spans="1:4">
      <c r="A6087" s="6"/>
      <c r="B6087" s="6"/>
      <c r="C6087" s="139"/>
      <c r="D6087" s="139"/>
    </row>
    <row r="6088" spans="1:4">
      <c r="A6088" s="6"/>
      <c r="B6088" s="6"/>
      <c r="C6088" s="139"/>
      <c r="D6088" s="139"/>
    </row>
    <row r="6089" spans="1:4">
      <c r="A6089" s="6"/>
      <c r="B6089" s="6"/>
      <c r="C6089" s="139"/>
      <c r="D6089" s="139"/>
    </row>
    <row r="6090" spans="1:4">
      <c r="A6090" s="6"/>
      <c r="B6090" s="6"/>
      <c r="C6090" s="139"/>
      <c r="D6090" s="139"/>
    </row>
    <row r="6091" spans="1:4">
      <c r="A6091" s="6"/>
      <c r="B6091" s="6"/>
      <c r="C6091" s="139"/>
      <c r="D6091" s="139"/>
    </row>
    <row r="6092" spans="1:4">
      <c r="A6092" s="6"/>
      <c r="B6092" s="6"/>
      <c r="C6092" s="139"/>
      <c r="D6092" s="139"/>
    </row>
    <row r="6093" spans="1:4">
      <c r="A6093" s="6"/>
      <c r="B6093" s="6"/>
      <c r="C6093" s="139"/>
      <c r="D6093" s="139"/>
    </row>
    <row r="6094" spans="1:4">
      <c r="A6094" s="6"/>
      <c r="B6094" s="6"/>
      <c r="C6094" s="139"/>
      <c r="D6094" s="139"/>
    </row>
    <row r="6095" spans="1:4">
      <c r="A6095" s="6"/>
      <c r="B6095" s="6"/>
      <c r="C6095" s="139"/>
      <c r="D6095" s="139"/>
    </row>
    <row r="6096" spans="1:4">
      <c r="A6096" s="6"/>
      <c r="B6096" s="6"/>
      <c r="C6096" s="139"/>
      <c r="D6096" s="139"/>
    </row>
    <row r="6097" spans="1:4">
      <c r="A6097" s="6"/>
      <c r="B6097" s="6"/>
      <c r="C6097" s="139"/>
      <c r="D6097" s="139"/>
    </row>
    <row r="6098" spans="1:4">
      <c r="A6098" s="6"/>
      <c r="B6098" s="6"/>
      <c r="C6098" s="139"/>
      <c r="D6098" s="139"/>
    </row>
    <row r="6099" spans="1:4">
      <c r="A6099" s="6"/>
      <c r="B6099" s="6"/>
      <c r="C6099" s="139"/>
      <c r="D6099" s="139"/>
    </row>
    <row r="6100" spans="1:4">
      <c r="A6100" s="6"/>
      <c r="B6100" s="6"/>
      <c r="C6100" s="139"/>
      <c r="D6100" s="139"/>
    </row>
    <row r="6101" spans="1:4">
      <c r="A6101" s="6"/>
      <c r="B6101" s="6"/>
      <c r="C6101" s="139"/>
      <c r="D6101" s="139"/>
    </row>
    <row r="6102" spans="1:4">
      <c r="A6102" s="6"/>
      <c r="B6102" s="6"/>
      <c r="C6102" s="139"/>
      <c r="D6102" s="139"/>
    </row>
    <row r="6103" spans="1:4">
      <c r="A6103" s="6"/>
      <c r="B6103" s="6"/>
      <c r="C6103" s="139"/>
      <c r="D6103" s="139"/>
    </row>
    <row r="6104" spans="1:4">
      <c r="A6104" s="6"/>
      <c r="B6104" s="6"/>
      <c r="C6104" s="139"/>
      <c r="D6104" s="139"/>
    </row>
    <row r="6105" spans="1:4">
      <c r="A6105" s="6"/>
      <c r="B6105" s="6"/>
      <c r="C6105" s="139"/>
      <c r="D6105" s="139"/>
    </row>
    <row r="6106" spans="1:4">
      <c r="A6106" s="6"/>
      <c r="B6106" s="6"/>
      <c r="C6106" s="139"/>
      <c r="D6106" s="139"/>
    </row>
    <row r="6107" spans="1:4">
      <c r="A6107" s="6"/>
      <c r="B6107" s="6"/>
      <c r="C6107" s="139"/>
      <c r="D6107" s="139"/>
    </row>
    <row r="6108" spans="1:4">
      <c r="A6108" s="6"/>
      <c r="B6108" s="6"/>
      <c r="C6108" s="139"/>
      <c r="D6108" s="139"/>
    </row>
    <row r="6109" spans="1:4">
      <c r="A6109" s="6"/>
      <c r="B6109" s="6"/>
      <c r="C6109" s="139"/>
      <c r="D6109" s="139"/>
    </row>
    <row r="6110" spans="1:4">
      <c r="A6110" s="6"/>
      <c r="B6110" s="6"/>
      <c r="C6110" s="139"/>
      <c r="D6110" s="139"/>
    </row>
    <row r="6111" spans="1:4">
      <c r="A6111" s="6"/>
      <c r="B6111" s="6"/>
      <c r="C6111" s="139"/>
      <c r="D6111" s="139"/>
    </row>
    <row r="6112" spans="1:4">
      <c r="A6112" s="6"/>
      <c r="B6112" s="6"/>
      <c r="C6112" s="139"/>
      <c r="D6112" s="139"/>
    </row>
    <row r="6113" spans="1:4">
      <c r="A6113" s="6"/>
      <c r="B6113" s="6"/>
      <c r="C6113" s="139"/>
      <c r="D6113" s="139"/>
    </row>
    <row r="6114" spans="1:4">
      <c r="A6114" s="6"/>
      <c r="B6114" s="6"/>
      <c r="C6114" s="139"/>
      <c r="D6114" s="139"/>
    </row>
    <row r="6115" spans="1:4">
      <c r="A6115" s="6"/>
      <c r="B6115" s="6"/>
      <c r="C6115" s="139"/>
      <c r="D6115" s="139"/>
    </row>
    <row r="6116" spans="1:4">
      <c r="A6116" s="6"/>
      <c r="B6116" s="6"/>
      <c r="C6116" s="139"/>
      <c r="D6116" s="139"/>
    </row>
    <row r="6117" spans="1:4">
      <c r="A6117" s="6"/>
      <c r="B6117" s="6"/>
      <c r="C6117" s="139"/>
      <c r="D6117" s="139"/>
    </row>
    <row r="6118" spans="1:4">
      <c r="A6118" s="6"/>
      <c r="B6118" s="6"/>
      <c r="C6118" s="139"/>
      <c r="D6118" s="139"/>
    </row>
    <row r="6119" spans="1:4">
      <c r="A6119" s="6"/>
      <c r="B6119" s="6"/>
      <c r="C6119" s="139"/>
      <c r="D6119" s="139"/>
    </row>
    <row r="6120" spans="1:4">
      <c r="A6120" s="6"/>
      <c r="B6120" s="6"/>
      <c r="C6120" s="139"/>
      <c r="D6120" s="139"/>
    </row>
    <row r="6121" spans="1:4">
      <c r="A6121" s="6"/>
      <c r="B6121" s="6"/>
      <c r="C6121" s="139"/>
      <c r="D6121" s="139"/>
    </row>
    <row r="6122" spans="1:4">
      <c r="A6122" s="6"/>
      <c r="B6122" s="6"/>
      <c r="C6122" s="139"/>
      <c r="D6122" s="139"/>
    </row>
    <row r="6123" spans="1:4">
      <c r="A6123" s="6"/>
      <c r="B6123" s="6"/>
      <c r="C6123" s="139"/>
      <c r="D6123" s="139"/>
    </row>
    <row r="6124" spans="1:4">
      <c r="A6124" s="6"/>
      <c r="B6124" s="6"/>
      <c r="C6124" s="139"/>
      <c r="D6124" s="139"/>
    </row>
    <row r="6125" spans="1:4">
      <c r="A6125" s="6"/>
      <c r="B6125" s="6"/>
      <c r="C6125" s="139"/>
      <c r="D6125" s="139"/>
    </row>
    <row r="6126" spans="1:4">
      <c r="A6126" s="6"/>
      <c r="B6126" s="6"/>
      <c r="C6126" s="139"/>
      <c r="D6126" s="139"/>
    </row>
    <row r="6127" spans="1:4">
      <c r="A6127" s="6"/>
      <c r="B6127" s="6"/>
      <c r="C6127" s="139"/>
      <c r="D6127" s="139"/>
    </row>
    <row r="6128" spans="1:4">
      <c r="A6128" s="6"/>
      <c r="B6128" s="6"/>
      <c r="C6128" s="139"/>
      <c r="D6128" s="139"/>
    </row>
    <row r="6129" spans="1:4">
      <c r="A6129" s="6"/>
      <c r="B6129" s="6"/>
      <c r="C6129" s="139"/>
      <c r="D6129" s="139"/>
    </row>
    <row r="6130" spans="1:4">
      <c r="A6130" s="6"/>
      <c r="B6130" s="6"/>
      <c r="C6130" s="139"/>
      <c r="D6130" s="139"/>
    </row>
    <row r="6131" spans="1:4">
      <c r="A6131" s="6"/>
      <c r="B6131" s="6"/>
      <c r="C6131" s="139"/>
      <c r="D6131" s="139"/>
    </row>
    <row r="6132" spans="1:4">
      <c r="A6132" s="6"/>
      <c r="B6132" s="6"/>
      <c r="C6132" s="139"/>
      <c r="D6132" s="139"/>
    </row>
    <row r="6133" spans="1:4">
      <c r="A6133" s="6"/>
      <c r="B6133" s="6"/>
      <c r="C6133" s="139"/>
      <c r="D6133" s="139"/>
    </row>
    <row r="6134" spans="1:4">
      <c r="A6134" s="6"/>
      <c r="B6134" s="6"/>
      <c r="C6134" s="139"/>
      <c r="D6134" s="139"/>
    </row>
    <row r="6135" spans="1:4">
      <c r="A6135" s="6"/>
      <c r="B6135" s="6"/>
      <c r="C6135" s="139"/>
      <c r="D6135" s="139"/>
    </row>
    <row r="6136" spans="1:4">
      <c r="A6136" s="6"/>
      <c r="B6136" s="6"/>
      <c r="C6136" s="139"/>
      <c r="D6136" s="139"/>
    </row>
    <row r="6137" spans="1:4">
      <c r="A6137" s="6"/>
      <c r="B6137" s="6"/>
      <c r="C6137" s="139"/>
      <c r="D6137" s="139"/>
    </row>
    <row r="6138" spans="1:4">
      <c r="A6138" s="6"/>
      <c r="B6138" s="6"/>
      <c r="C6138" s="139"/>
      <c r="D6138" s="139"/>
    </row>
    <row r="6139" spans="1:4">
      <c r="A6139" s="6"/>
      <c r="B6139" s="6"/>
      <c r="C6139" s="139"/>
      <c r="D6139" s="139"/>
    </row>
    <row r="6140" spans="1:4">
      <c r="A6140" s="6"/>
      <c r="B6140" s="6"/>
      <c r="C6140" s="139"/>
      <c r="D6140" s="139"/>
    </row>
    <row r="6141" spans="1:4">
      <c r="A6141" s="6"/>
      <c r="B6141" s="6"/>
      <c r="C6141" s="139"/>
      <c r="D6141" s="139"/>
    </row>
    <row r="6142" spans="1:4">
      <c r="A6142" s="6"/>
      <c r="B6142" s="6"/>
      <c r="C6142" s="139"/>
      <c r="D6142" s="139"/>
    </row>
    <row r="6143" spans="1:4">
      <c r="A6143" s="6"/>
      <c r="B6143" s="6"/>
      <c r="C6143" s="139"/>
      <c r="D6143" s="139"/>
    </row>
    <row r="6144" spans="1:4">
      <c r="A6144" s="6"/>
      <c r="B6144" s="6"/>
      <c r="C6144" s="139"/>
      <c r="D6144" s="139"/>
    </row>
    <row r="6145" spans="1:4">
      <c r="A6145" s="6"/>
      <c r="B6145" s="6"/>
      <c r="C6145" s="139"/>
      <c r="D6145" s="139"/>
    </row>
    <row r="6146" spans="1:4">
      <c r="A6146" s="6"/>
      <c r="B6146" s="6"/>
      <c r="C6146" s="139"/>
      <c r="D6146" s="139"/>
    </row>
    <row r="6147" spans="1:4">
      <c r="A6147" s="6"/>
      <c r="B6147" s="6"/>
      <c r="C6147" s="139"/>
      <c r="D6147" s="139"/>
    </row>
    <row r="6148" spans="1:4">
      <c r="A6148" s="6"/>
      <c r="B6148" s="6"/>
      <c r="C6148" s="139"/>
      <c r="D6148" s="139"/>
    </row>
    <row r="6149" spans="1:4">
      <c r="A6149" s="6"/>
      <c r="B6149" s="6"/>
      <c r="C6149" s="139"/>
      <c r="D6149" s="139"/>
    </row>
    <row r="6150" spans="1:4">
      <c r="A6150" s="6"/>
      <c r="B6150" s="6"/>
      <c r="C6150" s="139"/>
      <c r="D6150" s="139"/>
    </row>
    <row r="6151" spans="1:4">
      <c r="A6151" s="6"/>
      <c r="B6151" s="6"/>
      <c r="C6151" s="139"/>
      <c r="D6151" s="139"/>
    </row>
    <row r="6152" spans="1:4">
      <c r="A6152" s="6"/>
      <c r="B6152" s="6"/>
      <c r="C6152" s="139"/>
      <c r="D6152" s="139"/>
    </row>
    <row r="6153" spans="1:4">
      <c r="A6153" s="6"/>
      <c r="B6153" s="6"/>
      <c r="C6153" s="139"/>
      <c r="D6153" s="139"/>
    </row>
    <row r="6154" spans="1:4">
      <c r="A6154" s="6"/>
      <c r="B6154" s="6"/>
      <c r="C6154" s="139"/>
      <c r="D6154" s="139"/>
    </row>
    <row r="6155" spans="1:4">
      <c r="A6155" s="6"/>
      <c r="B6155" s="6"/>
      <c r="C6155" s="139"/>
      <c r="D6155" s="139"/>
    </row>
    <row r="6156" spans="1:4">
      <c r="A6156" s="6"/>
      <c r="B6156" s="6"/>
      <c r="C6156" s="139"/>
      <c r="D6156" s="139"/>
    </row>
    <row r="6157" spans="1:4">
      <c r="A6157" s="6"/>
      <c r="B6157" s="6"/>
      <c r="C6157" s="139"/>
      <c r="D6157" s="139"/>
    </row>
    <row r="6158" spans="1:4">
      <c r="A6158" s="6"/>
      <c r="B6158" s="6"/>
      <c r="C6158" s="139"/>
      <c r="D6158" s="139"/>
    </row>
    <row r="6159" spans="1:4">
      <c r="A6159" s="6"/>
      <c r="B6159" s="6"/>
      <c r="C6159" s="139"/>
      <c r="D6159" s="139"/>
    </row>
    <row r="6160" spans="1:4">
      <c r="A6160" s="6"/>
      <c r="B6160" s="6"/>
      <c r="C6160" s="139"/>
      <c r="D6160" s="139"/>
    </row>
    <row r="6161" spans="1:4">
      <c r="A6161" s="6"/>
      <c r="B6161" s="6"/>
      <c r="C6161" s="139"/>
      <c r="D6161" s="139"/>
    </row>
    <row r="6162" spans="1:4">
      <c r="A6162" s="6"/>
      <c r="B6162" s="6"/>
      <c r="C6162" s="139"/>
      <c r="D6162" s="139"/>
    </row>
    <row r="6163" spans="1:4">
      <c r="A6163" s="6"/>
      <c r="B6163" s="6"/>
      <c r="C6163" s="139"/>
      <c r="D6163" s="139"/>
    </row>
    <row r="6164" spans="1:4">
      <c r="A6164" s="6"/>
      <c r="B6164" s="6"/>
      <c r="C6164" s="139"/>
      <c r="D6164" s="139"/>
    </row>
    <row r="6165" spans="1:4">
      <c r="A6165" s="6"/>
      <c r="B6165" s="6"/>
      <c r="C6165" s="139"/>
      <c r="D6165" s="139"/>
    </row>
    <row r="6166" spans="1:4">
      <c r="A6166" s="6"/>
      <c r="B6166" s="6"/>
      <c r="C6166" s="139"/>
      <c r="D6166" s="139"/>
    </row>
    <row r="6167" spans="1:4">
      <c r="A6167" s="6"/>
      <c r="B6167" s="6"/>
      <c r="C6167" s="139"/>
      <c r="D6167" s="139"/>
    </row>
    <row r="6168" spans="1:4">
      <c r="A6168" s="6"/>
      <c r="B6168" s="6"/>
      <c r="C6168" s="139"/>
      <c r="D6168" s="139"/>
    </row>
    <row r="6169" spans="1:4">
      <c r="A6169" s="6"/>
      <c r="B6169" s="6"/>
      <c r="C6169" s="139"/>
      <c r="D6169" s="139"/>
    </row>
    <row r="6170" spans="1:4">
      <c r="A6170" s="6"/>
      <c r="B6170" s="6"/>
      <c r="C6170" s="139"/>
      <c r="D6170" s="139"/>
    </row>
    <row r="6171" spans="1:4">
      <c r="A6171" s="6"/>
      <c r="B6171" s="6"/>
      <c r="C6171" s="139"/>
      <c r="D6171" s="139"/>
    </row>
    <row r="6172" spans="1:4">
      <c r="A6172" s="6"/>
      <c r="B6172" s="6"/>
      <c r="C6172" s="139"/>
      <c r="D6172" s="139"/>
    </row>
    <row r="6173" spans="1:4">
      <c r="A6173" s="6"/>
      <c r="B6173" s="6"/>
      <c r="C6173" s="139"/>
      <c r="D6173" s="139"/>
    </row>
    <row r="6174" spans="1:4">
      <c r="A6174" s="6"/>
      <c r="B6174" s="6"/>
      <c r="C6174" s="139"/>
      <c r="D6174" s="139"/>
    </row>
    <row r="6175" spans="1:4">
      <c r="A6175" s="6"/>
      <c r="B6175" s="6"/>
      <c r="C6175" s="139"/>
      <c r="D6175" s="139"/>
    </row>
    <row r="6176" spans="1:4">
      <c r="A6176" s="6"/>
      <c r="B6176" s="6"/>
      <c r="C6176" s="139"/>
      <c r="D6176" s="139"/>
    </row>
    <row r="6177" spans="1:4">
      <c r="A6177" s="6"/>
      <c r="B6177" s="6"/>
      <c r="C6177" s="139"/>
      <c r="D6177" s="139"/>
    </row>
    <row r="6178" spans="1:4">
      <c r="A6178" s="6"/>
      <c r="B6178" s="6"/>
      <c r="C6178" s="139"/>
      <c r="D6178" s="139"/>
    </row>
    <row r="6179" spans="1:4">
      <c r="A6179" s="6"/>
      <c r="B6179" s="6"/>
      <c r="C6179" s="139"/>
      <c r="D6179" s="139"/>
    </row>
    <row r="6180" spans="1:4">
      <c r="A6180" s="6"/>
      <c r="B6180" s="6"/>
      <c r="C6180" s="139"/>
      <c r="D6180" s="139"/>
    </row>
    <row r="6181" spans="1:4">
      <c r="A6181" s="6"/>
      <c r="B6181" s="6"/>
      <c r="C6181" s="139"/>
      <c r="D6181" s="139"/>
    </row>
    <row r="6182" spans="1:4">
      <c r="A6182" s="6"/>
      <c r="B6182" s="6"/>
      <c r="C6182" s="139"/>
      <c r="D6182" s="139"/>
    </row>
    <row r="6183" spans="1:4">
      <c r="A6183" s="6"/>
      <c r="B6183" s="6"/>
      <c r="C6183" s="139"/>
      <c r="D6183" s="139"/>
    </row>
    <row r="6184" spans="1:4">
      <c r="A6184" s="6"/>
      <c r="B6184" s="6"/>
      <c r="C6184" s="139"/>
      <c r="D6184" s="139"/>
    </row>
    <row r="6185" spans="1:4">
      <c r="A6185" s="6"/>
      <c r="B6185" s="6"/>
      <c r="C6185" s="139"/>
      <c r="D6185" s="139"/>
    </row>
    <row r="6186" spans="1:4">
      <c r="A6186" s="6"/>
      <c r="B6186" s="6"/>
      <c r="C6186" s="139"/>
      <c r="D6186" s="139"/>
    </row>
    <row r="6187" spans="1:4">
      <c r="A6187" s="6"/>
      <c r="B6187" s="6"/>
      <c r="C6187" s="139"/>
      <c r="D6187" s="139"/>
    </row>
    <row r="6188" spans="1:4">
      <c r="A6188" s="6"/>
      <c r="B6188" s="6"/>
      <c r="C6188" s="139"/>
      <c r="D6188" s="139"/>
    </row>
    <row r="6189" spans="1:4">
      <c r="A6189" s="6"/>
      <c r="B6189" s="6"/>
      <c r="C6189" s="139"/>
      <c r="D6189" s="139"/>
    </row>
    <row r="6190" spans="1:4">
      <c r="A6190" s="6"/>
      <c r="B6190" s="6"/>
      <c r="C6190" s="139"/>
      <c r="D6190" s="139"/>
    </row>
    <row r="6191" spans="1:4">
      <c r="A6191" s="6"/>
      <c r="B6191" s="6"/>
      <c r="C6191" s="139"/>
      <c r="D6191" s="139"/>
    </row>
    <row r="6192" spans="1:4">
      <c r="A6192" s="6"/>
      <c r="B6192" s="6"/>
      <c r="C6192" s="139"/>
      <c r="D6192" s="139"/>
    </row>
    <row r="6193" spans="1:4">
      <c r="A6193" s="6"/>
      <c r="B6193" s="6"/>
      <c r="C6193" s="139"/>
      <c r="D6193" s="139"/>
    </row>
    <row r="6194" spans="1:4">
      <c r="A6194" s="6"/>
      <c r="B6194" s="6"/>
      <c r="C6194" s="139"/>
      <c r="D6194" s="139"/>
    </row>
    <row r="6195" spans="1:4">
      <c r="A6195" s="6"/>
      <c r="B6195" s="6"/>
      <c r="C6195" s="139"/>
      <c r="D6195" s="139"/>
    </row>
    <row r="6196" spans="1:4">
      <c r="A6196" s="6"/>
      <c r="B6196" s="6"/>
      <c r="C6196" s="139"/>
      <c r="D6196" s="139"/>
    </row>
    <row r="6197" spans="1:4">
      <c r="A6197" s="6"/>
      <c r="B6197" s="6"/>
      <c r="C6197" s="139"/>
      <c r="D6197" s="139"/>
    </row>
    <row r="6198" spans="1:4">
      <c r="A6198" s="6"/>
      <c r="B6198" s="6"/>
      <c r="C6198" s="139"/>
      <c r="D6198" s="139"/>
    </row>
    <row r="6199" spans="1:4">
      <c r="A6199" s="6"/>
      <c r="B6199" s="6"/>
      <c r="C6199" s="139"/>
      <c r="D6199" s="139"/>
    </row>
    <row r="6200" spans="1:4">
      <c r="A6200" s="6"/>
      <c r="B6200" s="6"/>
      <c r="C6200" s="139"/>
      <c r="D6200" s="139"/>
    </row>
    <row r="6201" spans="1:4">
      <c r="A6201" s="6"/>
      <c r="B6201" s="6"/>
      <c r="C6201" s="139"/>
      <c r="D6201" s="139"/>
    </row>
    <row r="6202" spans="1:4">
      <c r="A6202" s="6"/>
      <c r="B6202" s="6"/>
      <c r="C6202" s="139"/>
      <c r="D6202" s="139"/>
    </row>
    <row r="6203" spans="1:4">
      <c r="A6203" s="6"/>
      <c r="B6203" s="6"/>
      <c r="C6203" s="139"/>
      <c r="D6203" s="139"/>
    </row>
    <row r="6204" spans="1:4">
      <c r="A6204" s="6"/>
      <c r="B6204" s="6"/>
      <c r="C6204" s="139"/>
      <c r="D6204" s="139"/>
    </row>
    <row r="6205" spans="1:4">
      <c r="A6205" s="6"/>
      <c r="B6205" s="6"/>
      <c r="C6205" s="139"/>
      <c r="D6205" s="139"/>
    </row>
    <row r="6206" spans="1:4">
      <c r="A6206" s="6"/>
      <c r="B6206" s="6"/>
      <c r="C6206" s="139"/>
      <c r="D6206" s="139"/>
    </row>
    <row r="6207" spans="1:4">
      <c r="A6207" s="6"/>
      <c r="B6207" s="6"/>
      <c r="C6207" s="139"/>
      <c r="D6207" s="139"/>
    </row>
    <row r="6208" spans="1:4">
      <c r="A6208" s="6"/>
      <c r="B6208" s="6"/>
      <c r="C6208" s="139"/>
      <c r="D6208" s="139"/>
    </row>
    <row r="6209" spans="1:4">
      <c r="A6209" s="6"/>
      <c r="B6209" s="6"/>
      <c r="C6209" s="139"/>
      <c r="D6209" s="139"/>
    </row>
    <row r="6210" spans="1:4">
      <c r="A6210" s="6"/>
      <c r="B6210" s="6"/>
      <c r="C6210" s="139"/>
      <c r="D6210" s="139"/>
    </row>
    <row r="6211" spans="1:4">
      <c r="A6211" s="6"/>
      <c r="B6211" s="6"/>
      <c r="C6211" s="139"/>
      <c r="D6211" s="139"/>
    </row>
    <row r="6212" spans="1:4">
      <c r="A6212" s="6"/>
      <c r="B6212" s="6"/>
      <c r="C6212" s="139"/>
      <c r="D6212" s="139"/>
    </row>
    <row r="6213" spans="1:4">
      <c r="A6213" s="6"/>
      <c r="B6213" s="6"/>
      <c r="C6213" s="139"/>
      <c r="D6213" s="139"/>
    </row>
    <row r="6214" spans="1:4">
      <c r="A6214" s="6"/>
      <c r="B6214" s="6"/>
      <c r="C6214" s="139"/>
      <c r="D6214" s="139"/>
    </row>
    <row r="6215" spans="1:4">
      <c r="A6215" s="6"/>
      <c r="B6215" s="6"/>
      <c r="C6215" s="139"/>
      <c r="D6215" s="139"/>
    </row>
    <row r="6216" spans="1:4">
      <c r="A6216" s="6"/>
      <c r="B6216" s="6"/>
      <c r="C6216" s="139"/>
      <c r="D6216" s="139"/>
    </row>
    <row r="6217" spans="1:4">
      <c r="A6217" s="6"/>
      <c r="B6217" s="6"/>
      <c r="C6217" s="139"/>
      <c r="D6217" s="139"/>
    </row>
    <row r="6218" spans="1:4">
      <c r="A6218" s="6"/>
      <c r="B6218" s="6"/>
      <c r="C6218" s="139"/>
      <c r="D6218" s="139"/>
    </row>
    <row r="6219" spans="1:4">
      <c r="A6219" s="6"/>
      <c r="B6219" s="6"/>
      <c r="C6219" s="139"/>
      <c r="D6219" s="139"/>
    </row>
    <row r="6220" spans="1:4">
      <c r="A6220" s="6"/>
      <c r="B6220" s="6"/>
      <c r="C6220" s="139"/>
      <c r="D6220" s="139"/>
    </row>
    <row r="6221" spans="1:4">
      <c r="A6221" s="6"/>
      <c r="B6221" s="6"/>
      <c r="C6221" s="139"/>
      <c r="D6221" s="139"/>
    </row>
    <row r="6222" spans="1:4">
      <c r="A6222" s="6"/>
      <c r="B6222" s="6"/>
      <c r="C6222" s="139"/>
      <c r="D6222" s="139"/>
    </row>
    <row r="6223" spans="1:4">
      <c r="A6223" s="6"/>
      <c r="B6223" s="6"/>
      <c r="C6223" s="139"/>
      <c r="D6223" s="139"/>
    </row>
    <row r="6224" spans="1:4">
      <c r="A6224" s="6"/>
      <c r="B6224" s="6"/>
      <c r="C6224" s="139"/>
      <c r="D6224" s="139"/>
    </row>
    <row r="6225" spans="1:4">
      <c r="A6225" s="6"/>
      <c r="B6225" s="6"/>
      <c r="C6225" s="139"/>
      <c r="D6225" s="139"/>
    </row>
    <row r="6226" spans="1:4">
      <c r="A6226" s="6"/>
      <c r="B6226" s="6"/>
      <c r="C6226" s="139"/>
      <c r="D6226" s="139"/>
    </row>
    <row r="6227" spans="1:4">
      <c r="A6227" s="6"/>
      <c r="B6227" s="6"/>
      <c r="C6227" s="139"/>
      <c r="D6227" s="139"/>
    </row>
    <row r="6228" spans="1:4">
      <c r="A6228" s="6"/>
      <c r="B6228" s="6"/>
      <c r="C6228" s="139"/>
      <c r="D6228" s="139"/>
    </row>
    <row r="6229" spans="1:4">
      <c r="A6229" s="6"/>
      <c r="B6229" s="6"/>
      <c r="C6229" s="139"/>
      <c r="D6229" s="139"/>
    </row>
    <row r="6230" spans="1:4">
      <c r="A6230" s="6"/>
      <c r="B6230" s="6"/>
      <c r="C6230" s="139"/>
      <c r="D6230" s="139"/>
    </row>
    <row r="6231" spans="1:4">
      <c r="A6231" s="6"/>
      <c r="B6231" s="6"/>
      <c r="C6231" s="139"/>
      <c r="D6231" s="139"/>
    </row>
    <row r="6232" spans="1:4">
      <c r="A6232" s="6"/>
      <c r="B6232" s="6"/>
      <c r="C6232" s="139"/>
      <c r="D6232" s="139"/>
    </row>
    <row r="6233" spans="1:4">
      <c r="A6233" s="6"/>
      <c r="B6233" s="6"/>
      <c r="C6233" s="139"/>
      <c r="D6233" s="139"/>
    </row>
    <row r="6234" spans="1:4">
      <c r="A6234" s="6"/>
      <c r="B6234" s="6"/>
      <c r="C6234" s="139"/>
      <c r="D6234" s="139"/>
    </row>
    <row r="6235" spans="1:4">
      <c r="A6235" s="6"/>
      <c r="B6235" s="6"/>
      <c r="C6235" s="139"/>
      <c r="D6235" s="139"/>
    </row>
    <row r="6236" spans="1:4">
      <c r="A6236" s="6"/>
      <c r="B6236" s="6"/>
      <c r="C6236" s="139"/>
      <c r="D6236" s="139"/>
    </row>
    <row r="6237" spans="1:4">
      <c r="A6237" s="6"/>
      <c r="B6237" s="6"/>
      <c r="C6237" s="139"/>
      <c r="D6237" s="139"/>
    </row>
    <row r="6238" spans="1:4">
      <c r="A6238" s="6"/>
      <c r="B6238" s="6"/>
      <c r="C6238" s="139"/>
      <c r="D6238" s="139"/>
    </row>
    <row r="6239" spans="1:4">
      <c r="A6239" s="6"/>
      <c r="B6239" s="6"/>
      <c r="C6239" s="139"/>
      <c r="D6239" s="139"/>
    </row>
    <row r="6240" spans="1:4">
      <c r="A6240" s="6"/>
      <c r="B6240" s="6"/>
      <c r="C6240" s="139"/>
      <c r="D6240" s="139"/>
    </row>
    <row r="6241" spans="1:4">
      <c r="A6241" s="6"/>
      <c r="B6241" s="6"/>
      <c r="C6241" s="139"/>
      <c r="D6241" s="139"/>
    </row>
    <row r="6242" spans="1:4">
      <c r="A6242" s="6"/>
      <c r="B6242" s="6"/>
      <c r="C6242" s="139"/>
      <c r="D6242" s="139"/>
    </row>
    <row r="6243" spans="1:4">
      <c r="A6243" s="6"/>
      <c r="B6243" s="6"/>
      <c r="C6243" s="139"/>
      <c r="D6243" s="139"/>
    </row>
    <row r="6244" spans="1:4">
      <c r="A6244" s="6"/>
      <c r="B6244" s="6"/>
      <c r="C6244" s="139"/>
      <c r="D6244" s="139"/>
    </row>
    <row r="6245" spans="1:4">
      <c r="A6245" s="6"/>
      <c r="B6245" s="6"/>
      <c r="C6245" s="139"/>
      <c r="D6245" s="139"/>
    </row>
    <row r="6246" spans="1:4">
      <c r="A6246" s="6"/>
      <c r="B6246" s="6"/>
      <c r="C6246" s="139"/>
      <c r="D6246" s="139"/>
    </row>
    <row r="6247" spans="1:4">
      <c r="A6247" s="6"/>
      <c r="B6247" s="6"/>
      <c r="C6247" s="139"/>
      <c r="D6247" s="139"/>
    </row>
    <row r="6248" spans="1:4">
      <c r="A6248" s="6"/>
      <c r="B6248" s="6"/>
      <c r="C6248" s="139"/>
      <c r="D6248" s="139"/>
    </row>
    <row r="6249" spans="1:4">
      <c r="A6249" s="6"/>
      <c r="B6249" s="6"/>
      <c r="C6249" s="139"/>
      <c r="D6249" s="139"/>
    </row>
    <row r="6250" spans="1:4">
      <c r="A6250" s="6"/>
      <c r="B6250" s="6"/>
      <c r="C6250" s="139"/>
      <c r="D6250" s="139"/>
    </row>
    <row r="6251" spans="1:4">
      <c r="A6251" s="6"/>
      <c r="B6251" s="6"/>
      <c r="C6251" s="139"/>
      <c r="D6251" s="139"/>
    </row>
    <row r="6252" spans="1:4">
      <c r="A6252" s="6"/>
      <c r="B6252" s="6"/>
      <c r="C6252" s="139"/>
      <c r="D6252" s="139"/>
    </row>
    <row r="6253" spans="1:4">
      <c r="A6253" s="6"/>
      <c r="B6253" s="6"/>
      <c r="C6253" s="139"/>
      <c r="D6253" s="139"/>
    </row>
    <row r="6254" spans="1:4">
      <c r="A6254" s="6"/>
      <c r="B6254" s="6"/>
      <c r="C6254" s="139"/>
      <c r="D6254" s="139"/>
    </row>
    <row r="6255" spans="1:4">
      <c r="A6255" s="6"/>
      <c r="B6255" s="6"/>
      <c r="C6255" s="139"/>
      <c r="D6255" s="139"/>
    </row>
    <row r="6256" spans="1:4">
      <c r="A6256" s="6"/>
      <c r="B6256" s="6"/>
      <c r="C6256" s="139"/>
      <c r="D6256" s="139"/>
    </row>
    <row r="6257" spans="1:4">
      <c r="A6257" s="6"/>
      <c r="B6257" s="6"/>
      <c r="C6257" s="139"/>
      <c r="D6257" s="139"/>
    </row>
    <row r="6258" spans="1:4">
      <c r="A6258" s="6"/>
      <c r="B6258" s="6"/>
      <c r="C6258" s="139"/>
      <c r="D6258" s="139"/>
    </row>
    <row r="6259" spans="1:4">
      <c r="A6259" s="6"/>
      <c r="B6259" s="6"/>
      <c r="C6259" s="139"/>
      <c r="D6259" s="139"/>
    </row>
    <row r="6260" spans="1:4">
      <c r="A6260" s="6"/>
      <c r="B6260" s="6"/>
      <c r="C6260" s="139"/>
      <c r="D6260" s="139"/>
    </row>
    <row r="6261" spans="1:4">
      <c r="A6261" s="6"/>
      <c r="B6261" s="6"/>
      <c r="C6261" s="139"/>
      <c r="D6261" s="139"/>
    </row>
    <row r="6262" spans="1:4">
      <c r="A6262" s="6"/>
      <c r="B6262" s="6"/>
      <c r="C6262" s="139"/>
      <c r="D6262" s="139"/>
    </row>
    <row r="6263" spans="1:4">
      <c r="A6263" s="6"/>
      <c r="B6263" s="6"/>
      <c r="C6263" s="139"/>
      <c r="D6263" s="139"/>
    </row>
    <row r="6264" spans="1:4">
      <c r="A6264" s="6"/>
      <c r="B6264" s="6"/>
      <c r="C6264" s="139"/>
      <c r="D6264" s="139"/>
    </row>
    <row r="6265" spans="1:4">
      <c r="A6265" s="6"/>
      <c r="B6265" s="6"/>
      <c r="C6265" s="139"/>
      <c r="D6265" s="139"/>
    </row>
    <row r="6266" spans="1:4">
      <c r="A6266" s="6"/>
      <c r="B6266" s="6"/>
      <c r="C6266" s="139"/>
      <c r="D6266" s="139"/>
    </row>
    <row r="6267" spans="1:4">
      <c r="A6267" s="6"/>
      <c r="B6267" s="6"/>
      <c r="C6267" s="139"/>
      <c r="D6267" s="139"/>
    </row>
    <row r="6268" spans="1:4">
      <c r="A6268" s="6"/>
      <c r="B6268" s="6"/>
      <c r="C6268" s="139"/>
      <c r="D6268" s="139"/>
    </row>
    <row r="6269" spans="1:4">
      <c r="A6269" s="6"/>
      <c r="B6269" s="6"/>
      <c r="C6269" s="139"/>
      <c r="D6269" s="139"/>
    </row>
    <row r="6270" spans="1:4">
      <c r="A6270" s="6"/>
      <c r="B6270" s="6"/>
      <c r="C6270" s="139"/>
      <c r="D6270" s="139"/>
    </row>
    <row r="6271" spans="1:4">
      <c r="A6271" s="6"/>
      <c r="B6271" s="6"/>
      <c r="C6271" s="139"/>
      <c r="D6271" s="139"/>
    </row>
    <row r="6272" spans="1:4">
      <c r="A6272" s="6"/>
      <c r="B6272" s="6"/>
      <c r="C6272" s="139"/>
      <c r="D6272" s="139"/>
    </row>
    <row r="6273" spans="1:4">
      <c r="A6273" s="6"/>
      <c r="B6273" s="6"/>
      <c r="C6273" s="139"/>
      <c r="D6273" s="139"/>
    </row>
    <row r="6274" spans="1:4">
      <c r="A6274" s="6"/>
      <c r="B6274" s="6"/>
      <c r="C6274" s="139"/>
      <c r="D6274" s="139"/>
    </row>
    <row r="6275" spans="1:4">
      <c r="A6275" s="6"/>
      <c r="B6275" s="6"/>
      <c r="C6275" s="139"/>
      <c r="D6275" s="139"/>
    </row>
    <row r="6276" spans="1:4">
      <c r="A6276" s="6"/>
      <c r="B6276" s="6"/>
      <c r="C6276" s="139"/>
      <c r="D6276" s="139"/>
    </row>
    <row r="6277" spans="1:4">
      <c r="A6277" s="6"/>
      <c r="B6277" s="6"/>
      <c r="C6277" s="139"/>
      <c r="D6277" s="139"/>
    </row>
    <row r="6278" spans="1:4">
      <c r="A6278" s="6"/>
      <c r="B6278" s="6"/>
      <c r="C6278" s="139"/>
      <c r="D6278" s="139"/>
    </row>
    <row r="6279" spans="1:4">
      <c r="A6279" s="6"/>
      <c r="B6279" s="6"/>
      <c r="C6279" s="139"/>
      <c r="D6279" s="139"/>
    </row>
    <row r="6280" spans="1:4">
      <c r="A6280" s="6"/>
      <c r="B6280" s="6"/>
      <c r="C6280" s="139"/>
      <c r="D6280" s="139"/>
    </row>
    <row r="6281" spans="1:4">
      <c r="A6281" s="6"/>
      <c r="B6281" s="6"/>
      <c r="C6281" s="139"/>
      <c r="D6281" s="139"/>
    </row>
    <row r="6282" spans="1:4">
      <c r="A6282" s="6"/>
      <c r="B6282" s="6"/>
      <c r="C6282" s="139"/>
      <c r="D6282" s="139"/>
    </row>
    <row r="6283" spans="1:4">
      <c r="A6283" s="6"/>
      <c r="B6283" s="6"/>
      <c r="C6283" s="139"/>
      <c r="D6283" s="139"/>
    </row>
    <row r="6284" spans="1:4">
      <c r="A6284" s="6"/>
      <c r="B6284" s="6"/>
      <c r="C6284" s="139"/>
      <c r="D6284" s="139"/>
    </row>
    <row r="6285" spans="1:4">
      <c r="A6285" s="6"/>
      <c r="B6285" s="6"/>
      <c r="C6285" s="139"/>
      <c r="D6285" s="139"/>
    </row>
    <row r="6286" spans="1:4">
      <c r="A6286" s="6"/>
      <c r="B6286" s="6"/>
      <c r="C6286" s="139"/>
      <c r="D6286" s="139"/>
    </row>
    <row r="6287" spans="1:4">
      <c r="A6287" s="6"/>
      <c r="B6287" s="6"/>
      <c r="C6287" s="139"/>
      <c r="D6287" s="139"/>
    </row>
    <row r="6288" spans="1:4">
      <c r="A6288" s="6"/>
      <c r="B6288" s="6"/>
      <c r="C6288" s="139"/>
      <c r="D6288" s="139"/>
    </row>
    <row r="6289" spans="1:4">
      <c r="A6289" s="6"/>
      <c r="B6289" s="6"/>
      <c r="C6289" s="139"/>
      <c r="D6289" s="139"/>
    </row>
    <row r="6290" spans="1:4">
      <c r="A6290" s="6"/>
      <c r="B6290" s="6"/>
      <c r="C6290" s="139"/>
      <c r="D6290" s="139"/>
    </row>
    <row r="6291" spans="1:4">
      <c r="A6291" s="6"/>
      <c r="B6291" s="6"/>
      <c r="C6291" s="139"/>
      <c r="D6291" s="139"/>
    </row>
    <row r="6292" spans="1:4">
      <c r="A6292" s="6"/>
      <c r="B6292" s="6"/>
      <c r="C6292" s="139"/>
      <c r="D6292" s="139"/>
    </row>
    <row r="6293" spans="1:4">
      <c r="A6293" s="6"/>
      <c r="B6293" s="6"/>
      <c r="C6293" s="139"/>
      <c r="D6293" s="139"/>
    </row>
    <row r="6294" spans="1:4">
      <c r="A6294" s="6"/>
      <c r="B6294" s="6"/>
      <c r="C6294" s="139"/>
      <c r="D6294" s="139"/>
    </row>
    <row r="6295" spans="1:4">
      <c r="A6295" s="6"/>
      <c r="B6295" s="6"/>
      <c r="C6295" s="139"/>
      <c r="D6295" s="139"/>
    </row>
    <row r="6296" spans="1:4">
      <c r="A6296" s="6"/>
      <c r="B6296" s="6"/>
      <c r="C6296" s="139"/>
      <c r="D6296" s="139"/>
    </row>
    <row r="6297" spans="1:4">
      <c r="A6297" s="6"/>
      <c r="B6297" s="6"/>
      <c r="C6297" s="139"/>
      <c r="D6297" s="139"/>
    </row>
    <row r="6298" spans="1:4">
      <c r="A6298" s="6"/>
      <c r="B6298" s="6"/>
      <c r="C6298" s="139"/>
      <c r="D6298" s="139"/>
    </row>
    <row r="6299" spans="1:4">
      <c r="A6299" s="6"/>
      <c r="B6299" s="6"/>
      <c r="C6299" s="139"/>
      <c r="D6299" s="139"/>
    </row>
    <row r="6300" spans="1:4">
      <c r="A6300" s="6"/>
      <c r="B6300" s="6"/>
      <c r="C6300" s="139"/>
      <c r="D6300" s="139"/>
    </row>
    <row r="6301" spans="1:4">
      <c r="A6301" s="6"/>
      <c r="B6301" s="6"/>
      <c r="C6301" s="139"/>
      <c r="D6301" s="139"/>
    </row>
    <row r="6302" spans="1:4">
      <c r="A6302" s="6"/>
      <c r="B6302" s="6"/>
      <c r="C6302" s="139"/>
      <c r="D6302" s="139"/>
    </row>
    <row r="6303" spans="1:4">
      <c r="A6303" s="6"/>
      <c r="B6303" s="6"/>
      <c r="C6303" s="139"/>
      <c r="D6303" s="139"/>
    </row>
    <row r="6304" spans="1:4">
      <c r="A6304" s="6"/>
      <c r="B6304" s="6"/>
      <c r="C6304" s="139"/>
      <c r="D6304" s="139"/>
    </row>
    <row r="6305" spans="1:4">
      <c r="A6305" s="6"/>
      <c r="B6305" s="6"/>
      <c r="C6305" s="139"/>
      <c r="D6305" s="139"/>
    </row>
    <row r="6306" spans="1:4">
      <c r="A6306" s="6"/>
      <c r="B6306" s="6"/>
      <c r="C6306" s="139"/>
      <c r="D6306" s="139"/>
    </row>
    <row r="6307" spans="1:4">
      <c r="A6307" s="6"/>
      <c r="B6307" s="6"/>
      <c r="C6307" s="139"/>
      <c r="D6307" s="139"/>
    </row>
    <row r="6308" spans="1:4">
      <c r="A6308" s="6"/>
      <c r="B6308" s="6"/>
      <c r="C6308" s="139"/>
      <c r="D6308" s="139"/>
    </row>
    <row r="6309" spans="1:4">
      <c r="A6309" s="6"/>
      <c r="B6309" s="6"/>
      <c r="C6309" s="139"/>
      <c r="D6309" s="139"/>
    </row>
    <row r="6310" spans="1:4">
      <c r="A6310" s="6"/>
      <c r="B6310" s="6"/>
      <c r="C6310" s="139"/>
      <c r="D6310" s="139"/>
    </row>
    <row r="6311" spans="1:4">
      <c r="A6311" s="6"/>
      <c r="B6311" s="6"/>
      <c r="C6311" s="139"/>
      <c r="D6311" s="139"/>
    </row>
    <row r="6312" spans="1:4">
      <c r="A6312" s="6"/>
      <c r="B6312" s="6"/>
      <c r="C6312" s="139"/>
      <c r="D6312" s="139"/>
    </row>
    <row r="6313" spans="1:4">
      <c r="A6313" s="6"/>
      <c r="B6313" s="6"/>
      <c r="C6313" s="139"/>
      <c r="D6313" s="139"/>
    </row>
    <row r="6314" spans="1:4">
      <c r="A6314" s="6"/>
      <c r="B6314" s="6"/>
      <c r="C6314" s="139"/>
      <c r="D6314" s="139"/>
    </row>
    <row r="6315" spans="1:4">
      <c r="A6315" s="6"/>
      <c r="B6315" s="6"/>
      <c r="C6315" s="139"/>
      <c r="D6315" s="139"/>
    </row>
    <row r="6316" spans="1:4">
      <c r="A6316" s="6"/>
      <c r="B6316" s="6"/>
      <c r="C6316" s="139"/>
      <c r="D6316" s="139"/>
    </row>
    <row r="6317" spans="1:4">
      <c r="A6317" s="6"/>
      <c r="B6317" s="6"/>
      <c r="C6317" s="139"/>
      <c r="D6317" s="139"/>
    </row>
    <row r="6318" spans="1:4">
      <c r="A6318" s="6"/>
      <c r="B6318" s="6"/>
      <c r="C6318" s="139"/>
      <c r="D6318" s="139"/>
    </row>
    <row r="6319" spans="1:4">
      <c r="A6319" s="6"/>
      <c r="B6319" s="6"/>
      <c r="C6319" s="139"/>
      <c r="D6319" s="139"/>
    </row>
    <row r="6320" spans="1:4">
      <c r="A6320" s="6"/>
      <c r="B6320" s="6"/>
      <c r="C6320" s="139"/>
      <c r="D6320" s="139"/>
    </row>
    <row r="6321" spans="1:4">
      <c r="A6321" s="6"/>
      <c r="B6321" s="6"/>
      <c r="C6321" s="139"/>
      <c r="D6321" s="139"/>
    </row>
    <row r="6322" spans="1:4">
      <c r="A6322" s="6"/>
      <c r="B6322" s="6"/>
      <c r="C6322" s="139"/>
      <c r="D6322" s="139"/>
    </row>
    <row r="6323" spans="1:4">
      <c r="A6323" s="6"/>
      <c r="B6323" s="6"/>
      <c r="C6323" s="139"/>
      <c r="D6323" s="139"/>
    </row>
    <row r="6324" spans="1:4">
      <c r="A6324" s="6"/>
      <c r="B6324" s="6"/>
      <c r="C6324" s="139"/>
      <c r="D6324" s="139"/>
    </row>
    <row r="6325" spans="1:4">
      <c r="A6325" s="6"/>
      <c r="B6325" s="6"/>
      <c r="C6325" s="139"/>
      <c r="D6325" s="139"/>
    </row>
    <row r="6326" spans="1:4">
      <c r="A6326" s="6"/>
      <c r="B6326" s="6"/>
      <c r="C6326" s="139"/>
      <c r="D6326" s="139"/>
    </row>
    <row r="6327" spans="1:4">
      <c r="A6327" s="6"/>
      <c r="B6327" s="6"/>
      <c r="C6327" s="139"/>
      <c r="D6327" s="139"/>
    </row>
    <row r="6328" spans="1:4">
      <c r="A6328" s="6"/>
      <c r="B6328" s="6"/>
      <c r="C6328" s="139"/>
      <c r="D6328" s="139"/>
    </row>
    <row r="6329" spans="1:4">
      <c r="A6329" s="6"/>
      <c r="B6329" s="6"/>
      <c r="C6329" s="139"/>
      <c r="D6329" s="139"/>
    </row>
    <row r="6330" spans="1:4">
      <c r="A6330" s="6"/>
      <c r="B6330" s="6"/>
      <c r="C6330" s="139"/>
      <c r="D6330" s="139"/>
    </row>
    <row r="6331" spans="1:4">
      <c r="A6331" s="6"/>
      <c r="B6331" s="6"/>
      <c r="C6331" s="139"/>
      <c r="D6331" s="139"/>
    </row>
    <row r="6332" spans="1:4">
      <c r="A6332" s="6"/>
      <c r="B6332" s="6"/>
      <c r="C6332" s="139"/>
      <c r="D6332" s="139"/>
    </row>
    <row r="6333" spans="1:4">
      <c r="A6333" s="6"/>
      <c r="B6333" s="6"/>
      <c r="C6333" s="139"/>
      <c r="D6333" s="139"/>
    </row>
    <row r="6334" spans="1:4">
      <c r="A6334" s="6"/>
      <c r="B6334" s="6"/>
      <c r="C6334" s="139"/>
      <c r="D6334" s="139"/>
    </row>
    <row r="6335" spans="1:4">
      <c r="A6335" s="6"/>
      <c r="B6335" s="6"/>
      <c r="C6335" s="139"/>
      <c r="D6335" s="139"/>
    </row>
    <row r="6336" spans="1:4">
      <c r="A6336" s="6"/>
      <c r="B6336" s="6"/>
      <c r="C6336" s="139"/>
      <c r="D6336" s="139"/>
    </row>
    <row r="6337" spans="1:4">
      <c r="A6337" s="6"/>
      <c r="B6337" s="6"/>
      <c r="C6337" s="139"/>
      <c r="D6337" s="139"/>
    </row>
    <row r="6338" spans="1:4">
      <c r="A6338" s="6"/>
      <c r="B6338" s="6"/>
      <c r="C6338" s="139"/>
      <c r="D6338" s="139"/>
    </row>
    <row r="6339" spans="1:4">
      <c r="A6339" s="6"/>
      <c r="B6339" s="6"/>
      <c r="C6339" s="139"/>
      <c r="D6339" s="139"/>
    </row>
    <row r="6340" spans="1:4">
      <c r="A6340" s="6"/>
      <c r="B6340" s="6"/>
      <c r="C6340" s="139"/>
      <c r="D6340" s="139"/>
    </row>
    <row r="6341" spans="1:4">
      <c r="A6341" s="6"/>
      <c r="B6341" s="6"/>
      <c r="C6341" s="139"/>
      <c r="D6341" s="139"/>
    </row>
    <row r="6342" spans="1:4">
      <c r="A6342" s="6"/>
      <c r="B6342" s="6"/>
      <c r="C6342" s="139"/>
      <c r="D6342" s="139"/>
    </row>
    <row r="6343" spans="1:4">
      <c r="A6343" s="6"/>
      <c r="B6343" s="6"/>
      <c r="C6343" s="139"/>
      <c r="D6343" s="139"/>
    </row>
    <row r="6344" spans="1:4">
      <c r="A6344" s="6"/>
      <c r="B6344" s="6"/>
      <c r="C6344" s="139"/>
      <c r="D6344" s="139"/>
    </row>
    <row r="6345" spans="1:4">
      <c r="A6345" s="6"/>
      <c r="B6345" s="6"/>
      <c r="C6345" s="139"/>
      <c r="D6345" s="139"/>
    </row>
    <row r="6346" spans="1:4">
      <c r="A6346" s="6"/>
      <c r="B6346" s="6"/>
      <c r="C6346" s="139"/>
      <c r="D6346" s="139"/>
    </row>
    <row r="6347" spans="1:4">
      <c r="A6347" s="6"/>
      <c r="B6347" s="6"/>
      <c r="C6347" s="139"/>
      <c r="D6347" s="139"/>
    </row>
    <row r="6348" spans="1:4">
      <c r="A6348" s="6"/>
      <c r="B6348" s="6"/>
      <c r="C6348" s="139"/>
      <c r="D6348" s="139"/>
    </row>
    <row r="6349" spans="1:4">
      <c r="A6349" s="6"/>
      <c r="B6349" s="6"/>
      <c r="C6349" s="139"/>
      <c r="D6349" s="139"/>
    </row>
    <row r="6350" spans="1:4">
      <c r="A6350" s="6"/>
      <c r="B6350" s="6"/>
      <c r="C6350" s="139"/>
      <c r="D6350" s="139"/>
    </row>
    <row r="6351" spans="1:4">
      <c r="A6351" s="6"/>
      <c r="B6351" s="6"/>
      <c r="C6351" s="139"/>
      <c r="D6351" s="139"/>
    </row>
    <row r="6352" spans="1:4">
      <c r="A6352" s="6"/>
      <c r="B6352" s="6"/>
      <c r="C6352" s="139"/>
      <c r="D6352" s="139"/>
    </row>
    <row r="6353" spans="1:4">
      <c r="A6353" s="6"/>
      <c r="B6353" s="6"/>
      <c r="C6353" s="139"/>
      <c r="D6353" s="139"/>
    </row>
    <row r="6354" spans="1:4">
      <c r="A6354" s="6"/>
      <c r="B6354" s="6"/>
      <c r="C6354" s="139"/>
      <c r="D6354" s="139"/>
    </row>
    <row r="6355" spans="1:4">
      <c r="A6355" s="6"/>
      <c r="B6355" s="6"/>
      <c r="C6355" s="139"/>
      <c r="D6355" s="139"/>
    </row>
    <row r="6356" spans="1:4">
      <c r="A6356" s="6"/>
      <c r="B6356" s="6"/>
      <c r="C6356" s="139"/>
      <c r="D6356" s="139"/>
    </row>
    <row r="6357" spans="1:4">
      <c r="A6357" s="6"/>
      <c r="B6357" s="6"/>
      <c r="C6357" s="139"/>
      <c r="D6357" s="139"/>
    </row>
    <row r="6358" spans="1:4">
      <c r="A6358" s="6"/>
      <c r="B6358" s="6"/>
      <c r="C6358" s="139"/>
      <c r="D6358" s="139"/>
    </row>
    <row r="6359" spans="1:4">
      <c r="A6359" s="6"/>
      <c r="B6359" s="6"/>
      <c r="C6359" s="139"/>
      <c r="D6359" s="139"/>
    </row>
    <row r="6360" spans="1:4">
      <c r="A6360" s="6"/>
      <c r="B6360" s="6"/>
      <c r="C6360" s="139"/>
      <c r="D6360" s="139"/>
    </row>
    <row r="6361" spans="1:4">
      <c r="A6361" s="6"/>
      <c r="B6361" s="6"/>
      <c r="C6361" s="139"/>
      <c r="D6361" s="139"/>
    </row>
    <row r="6362" spans="1:4">
      <c r="A6362" s="6"/>
      <c r="B6362" s="6"/>
      <c r="C6362" s="139"/>
      <c r="D6362" s="139"/>
    </row>
    <row r="6363" spans="1:4">
      <c r="A6363" s="6"/>
      <c r="B6363" s="6"/>
      <c r="C6363" s="139"/>
      <c r="D6363" s="139"/>
    </row>
    <row r="6364" spans="1:4">
      <c r="A6364" s="6"/>
      <c r="B6364" s="6"/>
      <c r="C6364" s="139"/>
      <c r="D6364" s="139"/>
    </row>
    <row r="6365" spans="1:4">
      <c r="A6365" s="6"/>
      <c r="B6365" s="6"/>
      <c r="C6365" s="139"/>
      <c r="D6365" s="139"/>
    </row>
    <row r="6366" spans="1:4">
      <c r="A6366" s="6"/>
      <c r="B6366" s="6"/>
      <c r="C6366" s="139"/>
      <c r="D6366" s="139"/>
    </row>
    <row r="6367" spans="1:4">
      <c r="A6367" s="6"/>
      <c r="B6367" s="6"/>
      <c r="C6367" s="139"/>
      <c r="D6367" s="139"/>
    </row>
    <row r="6368" spans="1:4">
      <c r="A6368" s="6"/>
      <c r="B6368" s="6"/>
      <c r="C6368" s="139"/>
      <c r="D6368" s="139"/>
    </row>
    <row r="6369" spans="1:4">
      <c r="A6369" s="6"/>
      <c r="B6369" s="6"/>
      <c r="C6369" s="139"/>
      <c r="D6369" s="139"/>
    </row>
    <row r="6370" spans="1:4">
      <c r="A6370" s="6"/>
      <c r="B6370" s="6"/>
      <c r="C6370" s="139"/>
      <c r="D6370" s="139"/>
    </row>
    <row r="6371" spans="1:4">
      <c r="A6371" s="6"/>
      <c r="B6371" s="6"/>
      <c r="C6371" s="139"/>
      <c r="D6371" s="139"/>
    </row>
    <row r="6372" spans="1:4">
      <c r="A6372" s="6"/>
      <c r="B6372" s="6"/>
      <c r="C6372" s="139"/>
      <c r="D6372" s="139"/>
    </row>
    <row r="6373" spans="1:4">
      <c r="A6373" s="6"/>
      <c r="B6373" s="6"/>
      <c r="C6373" s="139"/>
      <c r="D6373" s="139"/>
    </row>
    <row r="6374" spans="1:4">
      <c r="A6374" s="6"/>
      <c r="B6374" s="6"/>
      <c r="C6374" s="139"/>
      <c r="D6374" s="139"/>
    </row>
    <row r="6375" spans="1:4">
      <c r="A6375" s="6"/>
      <c r="B6375" s="6"/>
      <c r="C6375" s="139"/>
      <c r="D6375" s="139"/>
    </row>
    <row r="6376" spans="1:4">
      <c r="A6376" s="6"/>
      <c r="B6376" s="6"/>
      <c r="C6376" s="139"/>
      <c r="D6376" s="139"/>
    </row>
    <row r="6377" spans="1:4">
      <c r="A6377" s="6"/>
      <c r="B6377" s="6"/>
      <c r="C6377" s="139"/>
      <c r="D6377" s="139"/>
    </row>
    <row r="6378" spans="1:4">
      <c r="A6378" s="6"/>
      <c r="B6378" s="6"/>
      <c r="C6378" s="139"/>
      <c r="D6378" s="139"/>
    </row>
    <row r="6379" spans="1:4">
      <c r="A6379" s="6"/>
      <c r="B6379" s="6"/>
      <c r="C6379" s="139"/>
      <c r="D6379" s="139"/>
    </row>
    <row r="6380" spans="1:4">
      <c r="A6380" s="6"/>
      <c r="B6380" s="6"/>
      <c r="C6380" s="139"/>
      <c r="D6380" s="139"/>
    </row>
    <row r="6381" spans="1:4">
      <c r="A6381" s="6"/>
      <c r="B6381" s="6"/>
      <c r="C6381" s="139"/>
      <c r="D6381" s="139"/>
    </row>
    <row r="6382" spans="1:4">
      <c r="A6382" s="6"/>
      <c r="B6382" s="6"/>
      <c r="C6382" s="139"/>
      <c r="D6382" s="139"/>
    </row>
    <row r="6383" spans="1:4">
      <c r="A6383" s="6"/>
      <c r="B6383" s="6"/>
      <c r="C6383" s="139"/>
      <c r="D6383" s="139"/>
    </row>
    <row r="6384" spans="1:4">
      <c r="A6384" s="6"/>
      <c r="B6384" s="6"/>
      <c r="C6384" s="139"/>
      <c r="D6384" s="139"/>
    </row>
    <row r="6385" spans="1:4">
      <c r="A6385" s="6"/>
      <c r="B6385" s="6"/>
      <c r="C6385" s="139"/>
      <c r="D6385" s="139"/>
    </row>
    <row r="6386" spans="1:4">
      <c r="A6386" s="6"/>
      <c r="B6386" s="6"/>
      <c r="C6386" s="139"/>
      <c r="D6386" s="139"/>
    </row>
    <row r="6387" spans="1:4">
      <c r="A6387" s="6"/>
      <c r="B6387" s="6"/>
      <c r="C6387" s="139"/>
      <c r="D6387" s="139"/>
    </row>
    <row r="6388" spans="1:4">
      <c r="A6388" s="6"/>
      <c r="B6388" s="6"/>
      <c r="C6388" s="139"/>
      <c r="D6388" s="139"/>
    </row>
    <row r="6389" spans="1:4">
      <c r="A6389" s="6"/>
      <c r="B6389" s="6"/>
      <c r="C6389" s="139"/>
      <c r="D6389" s="139"/>
    </row>
    <row r="6390" spans="1:4">
      <c r="A6390" s="6"/>
      <c r="B6390" s="6"/>
      <c r="C6390" s="139"/>
      <c r="D6390" s="139"/>
    </row>
    <row r="6391" spans="1:4">
      <c r="A6391" s="6"/>
      <c r="B6391" s="6"/>
      <c r="C6391" s="139"/>
      <c r="D6391" s="139"/>
    </row>
    <row r="6392" spans="1:4">
      <c r="A6392" s="6"/>
      <c r="B6392" s="6"/>
      <c r="C6392" s="139"/>
      <c r="D6392" s="139"/>
    </row>
    <row r="6393" spans="1:4">
      <c r="A6393" s="6"/>
      <c r="B6393" s="6"/>
      <c r="C6393" s="139"/>
      <c r="D6393" s="139"/>
    </row>
    <row r="6394" spans="1:4">
      <c r="A6394" s="6"/>
      <c r="B6394" s="6"/>
      <c r="C6394" s="139"/>
      <c r="D6394" s="139"/>
    </row>
    <row r="6395" spans="1:4">
      <c r="A6395" s="6"/>
      <c r="B6395" s="6"/>
      <c r="C6395" s="139"/>
      <c r="D6395" s="139"/>
    </row>
    <row r="6396" spans="1:4">
      <c r="A6396" s="6"/>
      <c r="B6396" s="6"/>
      <c r="C6396" s="139"/>
      <c r="D6396" s="139"/>
    </row>
    <row r="6397" spans="1:4">
      <c r="A6397" s="6"/>
      <c r="B6397" s="6"/>
      <c r="C6397" s="139"/>
      <c r="D6397" s="139"/>
    </row>
    <row r="6398" spans="1:4">
      <c r="A6398" s="6"/>
      <c r="B6398" s="6"/>
      <c r="C6398" s="139"/>
      <c r="D6398" s="139"/>
    </row>
    <row r="6399" spans="1:4">
      <c r="A6399" s="6"/>
      <c r="B6399" s="6"/>
      <c r="C6399" s="139"/>
      <c r="D6399" s="139"/>
    </row>
    <row r="6400" spans="1:4">
      <c r="A6400" s="6"/>
      <c r="B6400" s="6"/>
      <c r="C6400" s="139"/>
      <c r="D6400" s="139"/>
    </row>
    <row r="6401" spans="1:4">
      <c r="A6401" s="6"/>
      <c r="B6401" s="6"/>
      <c r="C6401" s="139"/>
      <c r="D6401" s="139"/>
    </row>
    <row r="6402" spans="1:4">
      <c r="A6402" s="6"/>
      <c r="B6402" s="6"/>
      <c r="C6402" s="139"/>
      <c r="D6402" s="139"/>
    </row>
    <row r="6403" spans="1:4">
      <c r="A6403" s="6"/>
      <c r="B6403" s="6"/>
      <c r="C6403" s="139"/>
      <c r="D6403" s="139"/>
    </row>
    <row r="6404" spans="1:4">
      <c r="A6404" s="6"/>
      <c r="B6404" s="6"/>
      <c r="C6404" s="139"/>
      <c r="D6404" s="139"/>
    </row>
    <row r="6405" spans="1:4">
      <c r="A6405" s="6"/>
      <c r="B6405" s="6"/>
      <c r="C6405" s="139"/>
      <c r="D6405" s="139"/>
    </row>
    <row r="6406" spans="1:4">
      <c r="A6406" s="6"/>
      <c r="B6406" s="6"/>
      <c r="C6406" s="139"/>
      <c r="D6406" s="139"/>
    </row>
    <row r="6407" spans="1:4">
      <c r="A6407" s="6"/>
      <c r="B6407" s="6"/>
      <c r="C6407" s="139"/>
      <c r="D6407" s="139"/>
    </row>
    <row r="6408" spans="1:4">
      <c r="A6408" s="6"/>
      <c r="B6408" s="6"/>
      <c r="C6408" s="139"/>
      <c r="D6408" s="139"/>
    </row>
    <row r="6409" spans="1:4">
      <c r="A6409" s="6"/>
      <c r="B6409" s="6"/>
      <c r="C6409" s="139"/>
      <c r="D6409" s="139"/>
    </row>
    <row r="6410" spans="1:4">
      <c r="A6410" s="6"/>
      <c r="B6410" s="6"/>
      <c r="C6410" s="139"/>
      <c r="D6410" s="139"/>
    </row>
    <row r="6411" spans="1:4">
      <c r="A6411" s="6"/>
      <c r="B6411" s="6"/>
      <c r="C6411" s="139"/>
      <c r="D6411" s="139"/>
    </row>
    <row r="6412" spans="1:4">
      <c r="A6412" s="6"/>
      <c r="B6412" s="6"/>
      <c r="C6412" s="139"/>
      <c r="D6412" s="139"/>
    </row>
    <row r="6413" spans="1:4">
      <c r="A6413" s="6"/>
      <c r="B6413" s="6"/>
      <c r="C6413" s="139"/>
      <c r="D6413" s="139"/>
    </row>
    <row r="6414" spans="1:4">
      <c r="A6414" s="6"/>
      <c r="B6414" s="6"/>
      <c r="C6414" s="139"/>
      <c r="D6414" s="139"/>
    </row>
    <row r="6415" spans="1:4">
      <c r="A6415" s="6"/>
      <c r="B6415" s="6"/>
      <c r="C6415" s="139"/>
      <c r="D6415" s="139"/>
    </row>
    <row r="6416" spans="1:4">
      <c r="A6416" s="6"/>
      <c r="B6416" s="6"/>
      <c r="C6416" s="139"/>
      <c r="D6416" s="139"/>
    </row>
    <row r="6417" spans="1:4">
      <c r="A6417" s="6"/>
      <c r="B6417" s="6"/>
      <c r="C6417" s="139"/>
      <c r="D6417" s="139"/>
    </row>
    <row r="6418" spans="1:4">
      <c r="A6418" s="6"/>
      <c r="B6418" s="6"/>
      <c r="C6418" s="139"/>
      <c r="D6418" s="139"/>
    </row>
    <row r="6419" spans="1:4">
      <c r="A6419" s="6"/>
      <c r="B6419" s="6"/>
      <c r="C6419" s="139"/>
      <c r="D6419" s="139"/>
    </row>
    <row r="6420" spans="1:4">
      <c r="A6420" s="6"/>
      <c r="B6420" s="6"/>
      <c r="C6420" s="139"/>
      <c r="D6420" s="139"/>
    </row>
    <row r="6421" spans="1:4">
      <c r="A6421" s="6"/>
      <c r="B6421" s="6"/>
      <c r="C6421" s="139"/>
      <c r="D6421" s="139"/>
    </row>
    <row r="6422" spans="1:4">
      <c r="A6422" s="6"/>
      <c r="B6422" s="6"/>
      <c r="C6422" s="139"/>
      <c r="D6422" s="139"/>
    </row>
    <row r="6423" spans="1:4">
      <c r="A6423" s="6"/>
      <c r="B6423" s="6"/>
      <c r="C6423" s="139"/>
      <c r="D6423" s="139"/>
    </row>
    <row r="6424" spans="1:4">
      <c r="A6424" s="6"/>
      <c r="B6424" s="6"/>
      <c r="C6424" s="139"/>
      <c r="D6424" s="139"/>
    </row>
    <row r="6425" spans="1:4">
      <c r="A6425" s="6"/>
      <c r="B6425" s="6"/>
      <c r="C6425" s="139"/>
      <c r="D6425" s="139"/>
    </row>
    <row r="6426" spans="1:4">
      <c r="A6426" s="6"/>
      <c r="B6426" s="6"/>
      <c r="C6426" s="139"/>
      <c r="D6426" s="139"/>
    </row>
    <row r="6427" spans="1:4">
      <c r="A6427" s="6"/>
      <c r="B6427" s="6"/>
      <c r="C6427" s="139"/>
      <c r="D6427" s="139"/>
    </row>
    <row r="6428" spans="1:4">
      <c r="A6428" s="6"/>
      <c r="B6428" s="6"/>
      <c r="C6428" s="139"/>
      <c r="D6428" s="139"/>
    </row>
    <row r="6429" spans="1:4">
      <c r="A6429" s="6"/>
      <c r="B6429" s="6"/>
      <c r="C6429" s="139"/>
      <c r="D6429" s="139"/>
    </row>
    <row r="6430" spans="1:4">
      <c r="A6430" s="6"/>
      <c r="B6430" s="6"/>
      <c r="C6430" s="139"/>
      <c r="D6430" s="139"/>
    </row>
    <row r="6431" spans="1:4">
      <c r="A6431" s="6"/>
      <c r="B6431" s="6"/>
      <c r="C6431" s="139"/>
      <c r="D6431" s="139"/>
    </row>
    <row r="6432" spans="1:4">
      <c r="A6432" s="6"/>
      <c r="B6432" s="6"/>
      <c r="C6432" s="139"/>
      <c r="D6432" s="139"/>
    </row>
    <row r="6433" spans="1:4">
      <c r="A6433" s="6"/>
      <c r="B6433" s="6"/>
      <c r="C6433" s="139"/>
      <c r="D6433" s="139"/>
    </row>
    <row r="6434" spans="1:4">
      <c r="A6434" s="6"/>
      <c r="B6434" s="6"/>
      <c r="C6434" s="139"/>
      <c r="D6434" s="139"/>
    </row>
    <row r="6435" spans="1:4">
      <c r="A6435" s="6"/>
      <c r="B6435" s="6"/>
      <c r="C6435" s="139"/>
      <c r="D6435" s="139"/>
    </row>
    <row r="6436" spans="1:4">
      <c r="A6436" s="6"/>
      <c r="B6436" s="6"/>
      <c r="C6436" s="139"/>
      <c r="D6436" s="139"/>
    </row>
    <row r="6437" spans="1:4">
      <c r="A6437" s="6"/>
      <c r="B6437" s="6"/>
      <c r="C6437" s="139"/>
      <c r="D6437" s="139"/>
    </row>
    <row r="6438" spans="1:4">
      <c r="A6438" s="6"/>
      <c r="B6438" s="6"/>
      <c r="C6438" s="139"/>
      <c r="D6438" s="139"/>
    </row>
    <row r="6439" spans="1:4">
      <c r="A6439" s="6"/>
      <c r="B6439" s="6"/>
      <c r="C6439" s="139"/>
      <c r="D6439" s="139"/>
    </row>
    <row r="6440" spans="1:4">
      <c r="A6440" s="6"/>
      <c r="B6440" s="6"/>
      <c r="C6440" s="139"/>
      <c r="D6440" s="139"/>
    </row>
    <row r="6441" spans="1:4">
      <c r="A6441" s="6"/>
      <c r="B6441" s="6"/>
      <c r="C6441" s="139"/>
      <c r="D6441" s="139"/>
    </row>
    <row r="6442" spans="1:4">
      <c r="A6442" s="6"/>
      <c r="B6442" s="6"/>
      <c r="C6442" s="139"/>
      <c r="D6442" s="139"/>
    </row>
    <row r="6443" spans="1:4">
      <c r="A6443" s="6"/>
      <c r="B6443" s="6"/>
      <c r="C6443" s="139"/>
      <c r="D6443" s="139"/>
    </row>
    <row r="6444" spans="1:4">
      <c r="A6444" s="6"/>
      <c r="B6444" s="6"/>
      <c r="C6444" s="139"/>
      <c r="D6444" s="139"/>
    </row>
    <row r="6445" spans="1:4">
      <c r="A6445" s="6"/>
      <c r="B6445" s="6"/>
      <c r="C6445" s="139"/>
      <c r="D6445" s="139"/>
    </row>
    <row r="6446" spans="1:4">
      <c r="A6446" s="6"/>
      <c r="B6446" s="6"/>
      <c r="C6446" s="139"/>
      <c r="D6446" s="139"/>
    </row>
    <row r="6447" spans="1:4">
      <c r="A6447" s="6"/>
      <c r="B6447" s="6"/>
      <c r="C6447" s="139"/>
      <c r="D6447" s="139"/>
    </row>
    <row r="6448" spans="1:4">
      <c r="A6448" s="6"/>
      <c r="B6448" s="6"/>
      <c r="C6448" s="139"/>
      <c r="D6448" s="139"/>
    </row>
    <row r="6449" spans="1:4">
      <c r="A6449" s="6"/>
      <c r="B6449" s="6"/>
      <c r="C6449" s="139"/>
      <c r="D6449" s="139"/>
    </row>
    <row r="6450" spans="1:4">
      <c r="A6450" s="6"/>
      <c r="B6450" s="6"/>
      <c r="C6450" s="139"/>
      <c r="D6450" s="139"/>
    </row>
    <row r="6451" spans="1:4">
      <c r="A6451" s="6"/>
      <c r="B6451" s="6"/>
      <c r="C6451" s="139"/>
      <c r="D6451" s="139"/>
    </row>
    <row r="6452" spans="1:4">
      <c r="A6452" s="6"/>
      <c r="B6452" s="6"/>
      <c r="C6452" s="139"/>
      <c r="D6452" s="139"/>
    </row>
    <row r="6453" spans="1:4">
      <c r="A6453" s="6"/>
      <c r="B6453" s="6"/>
      <c r="C6453" s="139"/>
      <c r="D6453" s="139"/>
    </row>
    <row r="6454" spans="1:4">
      <c r="A6454" s="6"/>
      <c r="B6454" s="6"/>
      <c r="C6454" s="139"/>
      <c r="D6454" s="139"/>
    </row>
    <row r="6455" spans="1:4">
      <c r="A6455" s="6"/>
      <c r="B6455" s="6"/>
      <c r="C6455" s="139"/>
      <c r="D6455" s="139"/>
    </row>
    <row r="6456" spans="1:4">
      <c r="A6456" s="6"/>
      <c r="B6456" s="6"/>
      <c r="C6456" s="139"/>
      <c r="D6456" s="139"/>
    </row>
    <row r="6457" spans="1:4">
      <c r="A6457" s="6"/>
      <c r="B6457" s="6"/>
      <c r="C6457" s="139"/>
      <c r="D6457" s="139"/>
    </row>
    <row r="6458" spans="1:4">
      <c r="A6458" s="6"/>
      <c r="B6458" s="6"/>
      <c r="C6458" s="139"/>
      <c r="D6458" s="139"/>
    </row>
    <row r="6459" spans="1:4">
      <c r="A6459" s="6"/>
      <c r="B6459" s="6"/>
      <c r="C6459" s="139"/>
      <c r="D6459" s="139"/>
    </row>
    <row r="6460" spans="1:4">
      <c r="A6460" s="6"/>
      <c r="B6460" s="6"/>
      <c r="C6460" s="139"/>
      <c r="D6460" s="139"/>
    </row>
    <row r="6461" spans="1:4">
      <c r="A6461" s="6"/>
      <c r="B6461" s="6"/>
      <c r="C6461" s="139"/>
      <c r="D6461" s="139"/>
    </row>
    <row r="6462" spans="1:4">
      <c r="A6462" s="6"/>
      <c r="B6462" s="6"/>
      <c r="C6462" s="139"/>
      <c r="D6462" s="139"/>
    </row>
    <row r="6463" spans="1:4">
      <c r="A6463" s="6"/>
      <c r="B6463" s="6"/>
      <c r="C6463" s="139"/>
      <c r="D6463" s="139"/>
    </row>
    <row r="6464" spans="1:4">
      <c r="A6464" s="6"/>
      <c r="B6464" s="6"/>
      <c r="C6464" s="139"/>
      <c r="D6464" s="139"/>
    </row>
    <row r="6465" spans="1:4">
      <c r="A6465" s="6"/>
      <c r="B6465" s="6"/>
      <c r="C6465" s="139"/>
      <c r="D6465" s="139"/>
    </row>
    <row r="6466" spans="1:4">
      <c r="A6466" s="6"/>
      <c r="B6466" s="6"/>
      <c r="C6466" s="139"/>
      <c r="D6466" s="139"/>
    </row>
    <row r="6467" spans="1:4">
      <c r="A6467" s="6"/>
      <c r="B6467" s="6"/>
      <c r="C6467" s="139"/>
      <c r="D6467" s="139"/>
    </row>
    <row r="6468" spans="1:4">
      <c r="A6468" s="6"/>
      <c r="B6468" s="6"/>
      <c r="C6468" s="139"/>
      <c r="D6468" s="139"/>
    </row>
    <row r="6469" spans="1:4">
      <c r="A6469" s="6"/>
      <c r="B6469" s="6"/>
      <c r="C6469" s="139"/>
      <c r="D6469" s="139"/>
    </row>
    <row r="6470" spans="1:4">
      <c r="A6470" s="6"/>
      <c r="B6470" s="6"/>
      <c r="C6470" s="139"/>
      <c r="D6470" s="139"/>
    </row>
    <row r="6471" spans="1:4">
      <c r="A6471" s="6"/>
      <c r="B6471" s="6"/>
      <c r="C6471" s="139"/>
      <c r="D6471" s="139"/>
    </row>
    <row r="6472" spans="1:4">
      <c r="A6472" s="6"/>
      <c r="B6472" s="6"/>
      <c r="C6472" s="139"/>
      <c r="D6472" s="139"/>
    </row>
    <row r="6473" spans="1:4">
      <c r="A6473" s="6"/>
      <c r="B6473" s="6"/>
      <c r="C6473" s="139"/>
      <c r="D6473" s="139"/>
    </row>
    <row r="6474" spans="1:4">
      <c r="A6474" s="6"/>
      <c r="B6474" s="6"/>
      <c r="C6474" s="139"/>
      <c r="D6474" s="139"/>
    </row>
    <row r="6475" spans="1:4">
      <c r="A6475" s="6"/>
      <c r="B6475" s="6"/>
      <c r="C6475" s="139"/>
      <c r="D6475" s="139"/>
    </row>
    <row r="6476" spans="1:4">
      <c r="A6476" s="6"/>
      <c r="B6476" s="6"/>
      <c r="C6476" s="139"/>
      <c r="D6476" s="139"/>
    </row>
    <row r="6477" spans="1:4">
      <c r="A6477" s="6"/>
      <c r="B6477" s="6"/>
      <c r="C6477" s="139"/>
      <c r="D6477" s="139"/>
    </row>
    <row r="6478" spans="1:4">
      <c r="A6478" s="6"/>
      <c r="B6478" s="6"/>
      <c r="C6478" s="139"/>
      <c r="D6478" s="139"/>
    </row>
    <row r="6479" spans="1:4">
      <c r="A6479" s="6"/>
      <c r="B6479" s="6"/>
      <c r="C6479" s="139"/>
      <c r="D6479" s="139"/>
    </row>
    <row r="6480" spans="1:4">
      <c r="A6480" s="6"/>
      <c r="B6480" s="6"/>
      <c r="C6480" s="139"/>
      <c r="D6480" s="139"/>
    </row>
    <row r="6481" spans="1:4">
      <c r="A6481" s="6"/>
      <c r="B6481" s="6"/>
      <c r="C6481" s="139"/>
      <c r="D6481" s="139"/>
    </row>
    <row r="6482" spans="1:4">
      <c r="A6482" s="6"/>
      <c r="B6482" s="6"/>
      <c r="C6482" s="139"/>
      <c r="D6482" s="139"/>
    </row>
    <row r="6483" spans="1:4">
      <c r="A6483" s="6"/>
      <c r="B6483" s="6"/>
      <c r="C6483" s="139"/>
      <c r="D6483" s="139"/>
    </row>
    <row r="6484" spans="1:4">
      <c r="A6484" s="6"/>
      <c r="B6484" s="6"/>
      <c r="C6484" s="139"/>
      <c r="D6484" s="139"/>
    </row>
    <row r="6485" spans="1:4">
      <c r="A6485" s="6"/>
      <c r="B6485" s="6"/>
      <c r="C6485" s="139"/>
      <c r="D6485" s="139"/>
    </row>
    <row r="6486" spans="1:4">
      <c r="A6486" s="6"/>
      <c r="B6486" s="6"/>
      <c r="C6486" s="139"/>
      <c r="D6486" s="139"/>
    </row>
    <row r="6487" spans="1:4">
      <c r="A6487" s="6"/>
      <c r="B6487" s="6"/>
      <c r="C6487" s="139"/>
      <c r="D6487" s="139"/>
    </row>
    <row r="6488" spans="1:4">
      <c r="A6488" s="6"/>
      <c r="B6488" s="6"/>
      <c r="C6488" s="139"/>
      <c r="D6488" s="139"/>
    </row>
    <row r="6489" spans="1:4">
      <c r="A6489" s="6"/>
      <c r="B6489" s="6"/>
      <c r="C6489" s="139"/>
      <c r="D6489" s="139"/>
    </row>
    <row r="6490" spans="1:4">
      <c r="A6490" s="6"/>
      <c r="B6490" s="6"/>
      <c r="C6490" s="139"/>
      <c r="D6490" s="139"/>
    </row>
    <row r="6491" spans="1:4">
      <c r="A6491" s="6"/>
      <c r="B6491" s="6"/>
      <c r="C6491" s="139"/>
      <c r="D6491" s="139"/>
    </row>
    <row r="6492" spans="1:4">
      <c r="A6492" s="6"/>
      <c r="B6492" s="6"/>
      <c r="C6492" s="139"/>
      <c r="D6492" s="139"/>
    </row>
    <row r="6493" spans="1:4">
      <c r="A6493" s="6"/>
      <c r="B6493" s="6"/>
      <c r="C6493" s="139"/>
      <c r="D6493" s="139"/>
    </row>
    <row r="6494" spans="1:4">
      <c r="A6494" s="6"/>
      <c r="B6494" s="6"/>
      <c r="C6494" s="139"/>
      <c r="D6494" s="139"/>
    </row>
    <row r="6495" spans="1:4">
      <c r="A6495" s="6"/>
      <c r="B6495" s="6"/>
      <c r="C6495" s="139"/>
      <c r="D6495" s="139"/>
    </row>
    <row r="6496" spans="1:4">
      <c r="A6496" s="6"/>
      <c r="B6496" s="6"/>
      <c r="C6496" s="139"/>
      <c r="D6496" s="139"/>
    </row>
    <row r="6497" spans="1:4">
      <c r="A6497" s="6"/>
      <c r="B6497" s="6"/>
      <c r="C6497" s="139"/>
      <c r="D6497" s="139"/>
    </row>
    <row r="6498" spans="1:4">
      <c r="A6498" s="6"/>
      <c r="B6498" s="6"/>
      <c r="C6498" s="139"/>
      <c r="D6498" s="139"/>
    </row>
    <row r="6499" spans="1:4">
      <c r="A6499" s="6"/>
      <c r="B6499" s="6"/>
      <c r="C6499" s="139"/>
      <c r="D6499" s="139"/>
    </row>
    <row r="6500" spans="1:4">
      <c r="A6500" s="6"/>
      <c r="B6500" s="6"/>
      <c r="C6500" s="139"/>
      <c r="D6500" s="139"/>
    </row>
    <row r="6501" spans="1:4">
      <c r="A6501" s="6"/>
      <c r="B6501" s="6"/>
      <c r="C6501" s="139"/>
      <c r="D6501" s="139"/>
    </row>
    <row r="6502" spans="1:4">
      <c r="A6502" s="6"/>
      <c r="B6502" s="6"/>
      <c r="C6502" s="139"/>
      <c r="D6502" s="139"/>
    </row>
    <row r="6503" spans="1:4">
      <c r="A6503" s="6"/>
      <c r="B6503" s="6"/>
      <c r="C6503" s="139"/>
      <c r="D6503" s="139"/>
    </row>
    <row r="6504" spans="1:4">
      <c r="A6504" s="6"/>
      <c r="B6504" s="6"/>
      <c r="C6504" s="139"/>
      <c r="D6504" s="139"/>
    </row>
    <row r="6505" spans="1:4">
      <c r="A6505" s="6"/>
      <c r="B6505" s="6"/>
      <c r="C6505" s="139"/>
      <c r="D6505" s="139"/>
    </row>
    <row r="6506" spans="1:4">
      <c r="A6506" s="6"/>
      <c r="B6506" s="6"/>
      <c r="C6506" s="139"/>
      <c r="D6506" s="139"/>
    </row>
    <row r="6507" spans="1:4">
      <c r="A6507" s="6"/>
      <c r="B6507" s="6"/>
      <c r="C6507" s="139"/>
      <c r="D6507" s="139"/>
    </row>
    <row r="6508" spans="1:4">
      <c r="A6508" s="6"/>
      <c r="B6508" s="6"/>
      <c r="C6508" s="139"/>
      <c r="D6508" s="139"/>
    </row>
    <row r="6509" spans="1:4">
      <c r="A6509" s="6"/>
      <c r="B6509" s="6"/>
      <c r="C6509" s="139"/>
      <c r="D6509" s="139"/>
    </row>
    <row r="6510" spans="1:4">
      <c r="A6510" s="6"/>
      <c r="B6510" s="6"/>
      <c r="C6510" s="139"/>
      <c r="D6510" s="139"/>
    </row>
    <row r="6511" spans="1:4">
      <c r="A6511" s="6"/>
      <c r="B6511" s="6"/>
      <c r="C6511" s="139"/>
      <c r="D6511" s="139"/>
    </row>
    <row r="6512" spans="1:4">
      <c r="A6512" s="6"/>
      <c r="B6512" s="6"/>
      <c r="C6512" s="139"/>
      <c r="D6512" s="139"/>
    </row>
    <row r="6513" spans="1:4">
      <c r="A6513" s="6"/>
      <c r="B6513" s="6"/>
      <c r="C6513" s="139"/>
      <c r="D6513" s="139"/>
    </row>
    <row r="6514" spans="1:4">
      <c r="A6514" s="6"/>
      <c r="B6514" s="6"/>
      <c r="C6514" s="139"/>
      <c r="D6514" s="139"/>
    </row>
    <row r="6515" spans="1:4">
      <c r="A6515" s="6"/>
      <c r="B6515" s="6"/>
      <c r="C6515" s="139"/>
      <c r="D6515" s="139"/>
    </row>
    <row r="6516" spans="1:4">
      <c r="A6516" s="6"/>
      <c r="B6516" s="6"/>
      <c r="C6516" s="139"/>
      <c r="D6516" s="139"/>
    </row>
    <row r="6517" spans="1:4">
      <c r="A6517" s="6"/>
      <c r="B6517" s="6"/>
      <c r="C6517" s="139"/>
      <c r="D6517" s="139"/>
    </row>
    <row r="6518" spans="1:4">
      <c r="A6518" s="6"/>
      <c r="B6518" s="6"/>
      <c r="C6518" s="139"/>
      <c r="D6518" s="139"/>
    </row>
    <row r="6519" spans="1:4">
      <c r="A6519" s="6"/>
      <c r="B6519" s="6"/>
      <c r="C6519" s="139"/>
      <c r="D6519" s="139"/>
    </row>
    <row r="6520" spans="1:4">
      <c r="A6520" s="6"/>
      <c r="B6520" s="6"/>
      <c r="C6520" s="139"/>
      <c r="D6520" s="139"/>
    </row>
    <row r="6521" spans="1:4">
      <c r="A6521" s="6"/>
      <c r="B6521" s="6"/>
      <c r="C6521" s="139"/>
      <c r="D6521" s="139"/>
    </row>
    <row r="6522" spans="1:4">
      <c r="A6522" s="6"/>
      <c r="B6522" s="6"/>
      <c r="C6522" s="139"/>
      <c r="D6522" s="139"/>
    </row>
    <row r="6523" spans="1:4">
      <c r="A6523" s="6"/>
      <c r="B6523" s="6"/>
      <c r="C6523" s="139"/>
      <c r="D6523" s="139"/>
    </row>
    <row r="6524" spans="1:4">
      <c r="A6524" s="6"/>
      <c r="B6524" s="6"/>
      <c r="C6524" s="139"/>
      <c r="D6524" s="139"/>
    </row>
    <row r="6525" spans="1:4">
      <c r="A6525" s="6"/>
      <c r="B6525" s="6"/>
      <c r="C6525" s="139"/>
      <c r="D6525" s="139"/>
    </row>
    <row r="6526" spans="1:4">
      <c r="A6526" s="6"/>
      <c r="B6526" s="6"/>
      <c r="C6526" s="139"/>
      <c r="D6526" s="139"/>
    </row>
    <row r="6527" spans="1:4">
      <c r="A6527" s="6"/>
      <c r="B6527" s="6"/>
      <c r="C6527" s="139"/>
      <c r="D6527" s="139"/>
    </row>
    <row r="6528" spans="1:4">
      <c r="A6528" s="6"/>
      <c r="B6528" s="6"/>
      <c r="C6528" s="139"/>
      <c r="D6528" s="139"/>
    </row>
    <row r="6529" spans="1:4">
      <c r="A6529" s="6"/>
      <c r="B6529" s="6"/>
      <c r="C6529" s="139"/>
      <c r="D6529" s="139"/>
    </row>
    <row r="6530" spans="1:4">
      <c r="A6530" s="6"/>
      <c r="B6530" s="6"/>
      <c r="C6530" s="139"/>
      <c r="D6530" s="139"/>
    </row>
    <row r="6531" spans="1:4">
      <c r="A6531" s="6"/>
      <c r="B6531" s="6"/>
      <c r="C6531" s="139"/>
      <c r="D6531" s="139"/>
    </row>
    <row r="6532" spans="1:4">
      <c r="A6532" s="6"/>
      <c r="B6532" s="6"/>
      <c r="C6532" s="139"/>
      <c r="D6532" s="139"/>
    </row>
    <row r="6533" spans="1:4">
      <c r="A6533" s="6"/>
      <c r="B6533" s="6"/>
      <c r="C6533" s="139"/>
      <c r="D6533" s="139"/>
    </row>
    <row r="6534" spans="1:4">
      <c r="A6534" s="6"/>
      <c r="B6534" s="6"/>
      <c r="C6534" s="139"/>
      <c r="D6534" s="139"/>
    </row>
    <row r="6535" spans="1:4">
      <c r="A6535" s="6"/>
      <c r="B6535" s="6"/>
      <c r="C6535" s="139"/>
      <c r="D6535" s="139"/>
    </row>
    <row r="6536" spans="1:4">
      <c r="A6536" s="6"/>
      <c r="B6536" s="6"/>
      <c r="C6536" s="139"/>
      <c r="D6536" s="139"/>
    </row>
    <row r="6537" spans="1:4">
      <c r="A6537" s="6"/>
      <c r="B6537" s="6"/>
      <c r="C6537" s="139"/>
      <c r="D6537" s="139"/>
    </row>
    <row r="6538" spans="1:4">
      <c r="A6538" s="6"/>
      <c r="B6538" s="6"/>
      <c r="C6538" s="139"/>
      <c r="D6538" s="139"/>
    </row>
    <row r="6539" spans="1:4">
      <c r="A6539" s="6"/>
      <c r="B6539" s="6"/>
      <c r="C6539" s="139"/>
      <c r="D6539" s="139"/>
    </row>
    <row r="6540" spans="1:4">
      <c r="A6540" s="6"/>
      <c r="B6540" s="6"/>
      <c r="C6540" s="139"/>
      <c r="D6540" s="139"/>
    </row>
    <row r="6541" spans="1:4">
      <c r="A6541" s="6"/>
      <c r="B6541" s="6"/>
      <c r="C6541" s="139"/>
      <c r="D6541" s="139"/>
    </row>
    <row r="6542" spans="1:4">
      <c r="A6542" s="6"/>
      <c r="B6542" s="6"/>
      <c r="C6542" s="139"/>
      <c r="D6542" s="139"/>
    </row>
    <row r="6543" spans="1:4">
      <c r="A6543" s="6"/>
      <c r="B6543" s="6"/>
      <c r="C6543" s="139"/>
      <c r="D6543" s="139"/>
    </row>
    <row r="6544" spans="1:4">
      <c r="A6544" s="6"/>
      <c r="B6544" s="6"/>
      <c r="C6544" s="139"/>
      <c r="D6544" s="139"/>
    </row>
    <row r="6545" spans="1:4">
      <c r="A6545" s="6"/>
      <c r="B6545" s="6"/>
      <c r="C6545" s="139"/>
      <c r="D6545" s="139"/>
    </row>
    <row r="6546" spans="1:4">
      <c r="A6546" s="6"/>
      <c r="B6546" s="6"/>
      <c r="C6546" s="139"/>
      <c r="D6546" s="139"/>
    </row>
    <row r="6547" spans="1:4">
      <c r="A6547" s="6"/>
      <c r="B6547" s="6"/>
      <c r="C6547" s="139"/>
      <c r="D6547" s="139"/>
    </row>
    <row r="6548" spans="1:4">
      <c r="A6548" s="6"/>
      <c r="B6548" s="6"/>
      <c r="C6548" s="139"/>
      <c r="D6548" s="139"/>
    </row>
    <row r="6549" spans="1:4">
      <c r="A6549" s="6"/>
      <c r="B6549" s="6"/>
      <c r="C6549" s="139"/>
      <c r="D6549" s="139"/>
    </row>
    <row r="6550" spans="1:4">
      <c r="A6550" s="6"/>
      <c r="B6550" s="6"/>
      <c r="C6550" s="139"/>
      <c r="D6550" s="139"/>
    </row>
    <row r="6551" spans="1:4">
      <c r="A6551" s="6"/>
      <c r="B6551" s="6"/>
      <c r="C6551" s="139"/>
      <c r="D6551" s="139"/>
    </row>
    <row r="6552" spans="1:4">
      <c r="A6552" s="6"/>
      <c r="B6552" s="6"/>
      <c r="C6552" s="139"/>
      <c r="D6552" s="139"/>
    </row>
    <row r="6553" spans="1:4">
      <c r="A6553" s="6"/>
      <c r="B6553" s="6"/>
      <c r="C6553" s="139"/>
      <c r="D6553" s="139"/>
    </row>
    <row r="6554" spans="1:4">
      <c r="A6554" s="6"/>
      <c r="B6554" s="6"/>
      <c r="C6554" s="139"/>
      <c r="D6554" s="139"/>
    </row>
    <row r="6555" spans="1:4">
      <c r="A6555" s="6"/>
      <c r="B6555" s="6"/>
      <c r="C6555" s="139"/>
      <c r="D6555" s="139"/>
    </row>
    <row r="6556" spans="1:4">
      <c r="A6556" s="6"/>
      <c r="B6556" s="6"/>
      <c r="C6556" s="139"/>
      <c r="D6556" s="139"/>
    </row>
    <row r="6557" spans="1:4">
      <c r="A6557" s="6"/>
      <c r="B6557" s="6"/>
      <c r="C6557" s="139"/>
      <c r="D6557" s="139"/>
    </row>
    <row r="6558" spans="1:4">
      <c r="A6558" s="6"/>
      <c r="B6558" s="6"/>
      <c r="C6558" s="139"/>
      <c r="D6558" s="139"/>
    </row>
    <row r="6559" spans="1:4">
      <c r="A6559" s="6"/>
      <c r="B6559" s="6"/>
      <c r="C6559" s="139"/>
      <c r="D6559" s="139"/>
    </row>
    <row r="6560" spans="1:4">
      <c r="A6560" s="6"/>
      <c r="B6560" s="6"/>
      <c r="C6560" s="139"/>
      <c r="D6560" s="139"/>
    </row>
    <row r="6561" spans="1:4">
      <c r="A6561" s="6"/>
      <c r="B6561" s="6"/>
      <c r="C6561" s="139"/>
      <c r="D6561" s="139"/>
    </row>
    <row r="6562" spans="1:4">
      <c r="A6562" s="6"/>
      <c r="B6562" s="6"/>
      <c r="C6562" s="139"/>
      <c r="D6562" s="139"/>
    </row>
    <row r="6563" spans="1:4">
      <c r="A6563" s="6"/>
      <c r="B6563" s="6"/>
      <c r="C6563" s="139"/>
      <c r="D6563" s="139"/>
    </row>
    <row r="6564" spans="1:4">
      <c r="A6564" s="6"/>
      <c r="B6564" s="6"/>
      <c r="C6564" s="139"/>
      <c r="D6564" s="139"/>
    </row>
    <row r="6565" spans="1:4">
      <c r="A6565" s="6"/>
      <c r="B6565" s="6"/>
      <c r="C6565" s="139"/>
      <c r="D6565" s="139"/>
    </row>
    <row r="6566" spans="1:4">
      <c r="A6566" s="6"/>
      <c r="B6566" s="6"/>
      <c r="C6566" s="139"/>
      <c r="D6566" s="139"/>
    </row>
    <row r="6567" spans="1:4">
      <c r="A6567" s="6"/>
      <c r="B6567" s="6"/>
      <c r="C6567" s="139"/>
      <c r="D6567" s="139"/>
    </row>
    <row r="6568" spans="1:4">
      <c r="A6568" s="6"/>
      <c r="B6568" s="6"/>
      <c r="C6568" s="139"/>
      <c r="D6568" s="139"/>
    </row>
    <row r="6569" spans="1:4">
      <c r="A6569" s="6"/>
      <c r="B6569" s="6"/>
      <c r="C6569" s="139"/>
      <c r="D6569" s="139"/>
    </row>
    <row r="6570" spans="1:4">
      <c r="A6570" s="6"/>
      <c r="B6570" s="6"/>
      <c r="C6570" s="139"/>
      <c r="D6570" s="139"/>
    </row>
    <row r="6571" spans="1:4">
      <c r="A6571" s="6"/>
      <c r="B6571" s="6"/>
      <c r="C6571" s="139"/>
      <c r="D6571" s="139"/>
    </row>
    <row r="6572" spans="1:4">
      <c r="A6572" s="6"/>
      <c r="B6572" s="6"/>
      <c r="C6572" s="139"/>
      <c r="D6572" s="139"/>
    </row>
    <row r="6573" spans="1:4">
      <c r="A6573" s="6"/>
      <c r="B6573" s="6"/>
      <c r="C6573" s="139"/>
      <c r="D6573" s="139"/>
    </row>
    <row r="6574" spans="1:4">
      <c r="A6574" s="6"/>
      <c r="B6574" s="6"/>
      <c r="C6574" s="139"/>
      <c r="D6574" s="139"/>
    </row>
    <row r="6575" spans="1:4">
      <c r="A6575" s="6"/>
      <c r="B6575" s="6"/>
      <c r="C6575" s="139"/>
      <c r="D6575" s="139"/>
    </row>
    <row r="6576" spans="1:4">
      <c r="A6576" s="6"/>
      <c r="B6576" s="6"/>
      <c r="C6576" s="139"/>
      <c r="D6576" s="139"/>
    </row>
    <row r="6577" spans="1:4">
      <c r="A6577" s="6"/>
      <c r="B6577" s="6"/>
      <c r="C6577" s="139"/>
      <c r="D6577" s="139"/>
    </row>
    <row r="6578" spans="1:4">
      <c r="A6578" s="6"/>
      <c r="B6578" s="6"/>
      <c r="C6578" s="139"/>
      <c r="D6578" s="139"/>
    </row>
    <row r="6579" spans="1:4">
      <c r="A6579" s="6"/>
      <c r="B6579" s="6"/>
      <c r="C6579" s="139"/>
      <c r="D6579" s="139"/>
    </row>
    <row r="6580" spans="1:4">
      <c r="A6580" s="6"/>
      <c r="B6580" s="6"/>
      <c r="C6580" s="139"/>
      <c r="D6580" s="139"/>
    </row>
    <row r="6581" spans="1:4">
      <c r="A6581" s="6"/>
      <c r="B6581" s="6"/>
      <c r="C6581" s="139"/>
      <c r="D6581" s="139"/>
    </row>
    <row r="6582" spans="1:4">
      <c r="A6582" s="6"/>
      <c r="B6582" s="6"/>
      <c r="C6582" s="139"/>
      <c r="D6582" s="139"/>
    </row>
    <row r="6583" spans="1:4">
      <c r="A6583" s="6"/>
      <c r="B6583" s="6"/>
      <c r="C6583" s="139"/>
      <c r="D6583" s="139"/>
    </row>
    <row r="6584" spans="1:4">
      <c r="A6584" s="6"/>
      <c r="B6584" s="6"/>
      <c r="C6584" s="139"/>
      <c r="D6584" s="139"/>
    </row>
    <row r="6585" spans="1:4">
      <c r="A6585" s="6"/>
      <c r="B6585" s="6"/>
      <c r="C6585" s="139"/>
      <c r="D6585" s="139"/>
    </row>
    <row r="6586" spans="1:4">
      <c r="A6586" s="6"/>
      <c r="B6586" s="6"/>
      <c r="C6586" s="139"/>
      <c r="D6586" s="139"/>
    </row>
    <row r="6587" spans="1:4">
      <c r="A6587" s="6"/>
      <c r="B6587" s="6"/>
      <c r="C6587" s="139"/>
      <c r="D6587" s="139"/>
    </row>
    <row r="6588" spans="1:4">
      <c r="A6588" s="6"/>
      <c r="B6588" s="6"/>
      <c r="C6588" s="139"/>
      <c r="D6588" s="139"/>
    </row>
    <row r="6589" spans="1:4">
      <c r="A6589" s="6"/>
      <c r="B6589" s="6"/>
      <c r="C6589" s="139"/>
      <c r="D6589" s="139"/>
    </row>
    <row r="6590" spans="1:4">
      <c r="A6590" s="6"/>
      <c r="B6590" s="6"/>
      <c r="C6590" s="139"/>
      <c r="D6590" s="139"/>
    </row>
    <row r="6591" spans="1:4">
      <c r="A6591" s="6"/>
      <c r="B6591" s="6"/>
      <c r="C6591" s="139"/>
      <c r="D6591" s="139"/>
    </row>
    <row r="6592" spans="1:4">
      <c r="A6592" s="6"/>
      <c r="B6592" s="6"/>
      <c r="C6592" s="139"/>
      <c r="D6592" s="139"/>
    </row>
    <row r="6593" spans="1:4">
      <c r="A6593" s="6"/>
      <c r="B6593" s="6"/>
      <c r="C6593" s="139"/>
      <c r="D6593" s="139"/>
    </row>
    <row r="6594" spans="1:4">
      <c r="A6594" s="6"/>
      <c r="B6594" s="6"/>
      <c r="C6594" s="139"/>
      <c r="D6594" s="139"/>
    </row>
    <row r="6595" spans="1:4">
      <c r="A6595" s="6"/>
      <c r="B6595" s="6"/>
      <c r="C6595" s="139"/>
      <c r="D6595" s="139"/>
    </row>
    <row r="6596" spans="1:4">
      <c r="A6596" s="6"/>
      <c r="B6596" s="6"/>
      <c r="C6596" s="139"/>
      <c r="D6596" s="139"/>
    </row>
    <row r="6597" spans="1:4">
      <c r="A6597" s="6"/>
      <c r="B6597" s="6"/>
      <c r="C6597" s="139"/>
      <c r="D6597" s="139"/>
    </row>
    <row r="6598" spans="1:4">
      <c r="A6598" s="6"/>
      <c r="B6598" s="6"/>
      <c r="C6598" s="139"/>
      <c r="D6598" s="139"/>
    </row>
    <row r="6599" spans="1:4">
      <c r="A6599" s="6"/>
      <c r="B6599" s="6"/>
      <c r="C6599" s="139"/>
      <c r="D6599" s="139"/>
    </row>
    <row r="6600" spans="1:4">
      <c r="A6600" s="6"/>
      <c r="B6600" s="6"/>
      <c r="C6600" s="139"/>
      <c r="D6600" s="139"/>
    </row>
    <row r="6601" spans="1:4">
      <c r="A6601" s="6"/>
      <c r="B6601" s="6"/>
      <c r="C6601" s="139"/>
      <c r="D6601" s="139"/>
    </row>
    <row r="6602" spans="1:4">
      <c r="A6602" s="6"/>
      <c r="B6602" s="6"/>
      <c r="C6602" s="139"/>
      <c r="D6602" s="139"/>
    </row>
    <row r="6603" spans="1:4">
      <c r="A6603" s="6"/>
      <c r="B6603" s="6"/>
      <c r="C6603" s="139"/>
      <c r="D6603" s="139"/>
    </row>
    <row r="6604" spans="1:4">
      <c r="A6604" s="6"/>
      <c r="B6604" s="6"/>
      <c r="C6604" s="139"/>
      <c r="D6604" s="139"/>
    </row>
    <row r="6605" spans="1:4">
      <c r="A6605" s="6"/>
      <c r="B6605" s="6"/>
      <c r="C6605" s="139"/>
      <c r="D6605" s="139"/>
    </row>
    <row r="6606" spans="1:4">
      <c r="A6606" s="6"/>
      <c r="B6606" s="6"/>
      <c r="C6606" s="139"/>
      <c r="D6606" s="139"/>
    </row>
    <row r="6607" spans="1:4">
      <c r="A6607" s="6"/>
      <c r="B6607" s="6"/>
      <c r="C6607" s="139"/>
      <c r="D6607" s="139"/>
    </row>
    <row r="6608" spans="1:4">
      <c r="A6608" s="6"/>
      <c r="B6608" s="6"/>
      <c r="C6608" s="139"/>
      <c r="D6608" s="139"/>
    </row>
    <row r="6609" spans="1:4">
      <c r="A6609" s="6"/>
      <c r="B6609" s="6"/>
      <c r="C6609" s="139"/>
      <c r="D6609" s="139"/>
    </row>
    <row r="6610" spans="1:4">
      <c r="A6610" s="6"/>
      <c r="B6610" s="6"/>
      <c r="C6610" s="139"/>
      <c r="D6610" s="139"/>
    </row>
    <row r="6611" spans="1:4">
      <c r="A6611" s="6"/>
      <c r="B6611" s="6"/>
      <c r="C6611" s="139"/>
      <c r="D6611" s="139"/>
    </row>
    <row r="6612" spans="1:4">
      <c r="A6612" s="6"/>
      <c r="B6612" s="6"/>
      <c r="C6612" s="139"/>
      <c r="D6612" s="139"/>
    </row>
    <row r="6613" spans="1:4">
      <c r="A6613" s="6"/>
      <c r="B6613" s="6"/>
      <c r="C6613" s="139"/>
      <c r="D6613" s="139"/>
    </row>
    <row r="6614" spans="1:4">
      <c r="A6614" s="6"/>
      <c r="B6614" s="6"/>
      <c r="C6614" s="139"/>
      <c r="D6614" s="139"/>
    </row>
    <row r="6615" spans="1:4">
      <c r="A6615" s="6"/>
      <c r="B6615" s="6"/>
      <c r="C6615" s="139"/>
      <c r="D6615" s="139"/>
    </row>
    <row r="6616" spans="1:4">
      <c r="A6616" s="6"/>
      <c r="B6616" s="6"/>
      <c r="C6616" s="139"/>
      <c r="D6616" s="139"/>
    </row>
    <row r="6617" spans="1:4">
      <c r="A6617" s="6"/>
      <c r="B6617" s="6"/>
      <c r="C6617" s="139"/>
      <c r="D6617" s="139"/>
    </row>
    <row r="6618" spans="1:4">
      <c r="A6618" s="6"/>
      <c r="B6618" s="6"/>
      <c r="C6618" s="139"/>
      <c r="D6618" s="139"/>
    </row>
    <row r="6619" spans="1:4">
      <c r="A6619" s="6"/>
      <c r="B6619" s="6"/>
      <c r="C6619" s="139"/>
      <c r="D6619" s="139"/>
    </row>
    <row r="6620" spans="1:4">
      <c r="A6620" s="6"/>
      <c r="B6620" s="6"/>
      <c r="C6620" s="139"/>
      <c r="D6620" s="139"/>
    </row>
    <row r="6621" spans="1:4">
      <c r="A6621" s="6"/>
      <c r="B6621" s="6"/>
      <c r="C6621" s="139"/>
      <c r="D6621" s="139"/>
    </row>
    <row r="6622" spans="1:4">
      <c r="A6622" s="6"/>
      <c r="B6622" s="6"/>
      <c r="C6622" s="139"/>
      <c r="D6622" s="139"/>
    </row>
    <row r="6623" spans="1:4">
      <c r="A6623" s="6"/>
      <c r="B6623" s="6"/>
      <c r="C6623" s="139"/>
      <c r="D6623" s="139"/>
    </row>
    <row r="6624" spans="1:4">
      <c r="A6624" s="6"/>
      <c r="B6624" s="6"/>
      <c r="C6624" s="139"/>
      <c r="D6624" s="139"/>
    </row>
    <row r="6625" spans="1:4">
      <c r="A6625" s="6"/>
      <c r="B6625" s="6"/>
      <c r="C6625" s="139"/>
      <c r="D6625" s="139"/>
    </row>
    <row r="6626" spans="1:4">
      <c r="A6626" s="6"/>
      <c r="B6626" s="6"/>
      <c r="C6626" s="139"/>
      <c r="D6626" s="139"/>
    </row>
    <row r="6627" spans="1:4">
      <c r="A6627" s="6"/>
      <c r="B6627" s="6"/>
      <c r="C6627" s="139"/>
      <c r="D6627" s="139"/>
    </row>
    <row r="6628" spans="1:4">
      <c r="A6628" s="6"/>
      <c r="B6628" s="6"/>
      <c r="C6628" s="139"/>
      <c r="D6628" s="139"/>
    </row>
    <row r="6629" spans="1:4">
      <c r="A6629" s="6"/>
      <c r="B6629" s="6"/>
      <c r="C6629" s="139"/>
      <c r="D6629" s="139"/>
    </row>
    <row r="6630" spans="1:4">
      <c r="A6630" s="6"/>
      <c r="B6630" s="6"/>
      <c r="C6630" s="139"/>
      <c r="D6630" s="139"/>
    </row>
    <row r="6631" spans="1:4">
      <c r="A6631" s="6"/>
      <c r="B6631" s="6"/>
      <c r="C6631" s="139"/>
      <c r="D6631" s="139"/>
    </row>
    <row r="6632" spans="1:4">
      <c r="A6632" s="6"/>
      <c r="B6632" s="6"/>
      <c r="C6632" s="139"/>
      <c r="D6632" s="139"/>
    </row>
    <row r="6633" spans="1:4">
      <c r="A6633" s="6"/>
      <c r="B6633" s="6"/>
      <c r="C6633" s="139"/>
      <c r="D6633" s="139"/>
    </row>
    <row r="6634" spans="1:4">
      <c r="A6634" s="6"/>
      <c r="B6634" s="6"/>
      <c r="C6634" s="139"/>
      <c r="D6634" s="139"/>
    </row>
    <row r="6635" spans="1:4">
      <c r="A6635" s="6"/>
      <c r="B6635" s="6"/>
      <c r="C6635" s="139"/>
      <c r="D6635" s="139"/>
    </row>
    <row r="6636" spans="1:4">
      <c r="A6636" s="6"/>
      <c r="B6636" s="6"/>
      <c r="C6636" s="139"/>
      <c r="D6636" s="139"/>
    </row>
    <row r="6637" spans="1:4">
      <c r="A6637" s="6"/>
      <c r="B6637" s="6"/>
      <c r="C6637" s="139"/>
      <c r="D6637" s="139"/>
    </row>
    <row r="6638" spans="1:4">
      <c r="A6638" s="6"/>
      <c r="B6638" s="6"/>
      <c r="C6638" s="139"/>
      <c r="D6638" s="139"/>
    </row>
    <row r="6639" spans="1:4">
      <c r="A6639" s="6"/>
      <c r="B6639" s="6"/>
      <c r="C6639" s="139"/>
      <c r="D6639" s="139"/>
    </row>
    <row r="6640" spans="1:4">
      <c r="A6640" s="6"/>
      <c r="B6640" s="6"/>
      <c r="C6640" s="139"/>
      <c r="D6640" s="139"/>
    </row>
    <row r="6641" spans="1:4">
      <c r="A6641" s="6"/>
      <c r="B6641" s="6"/>
      <c r="C6641" s="139"/>
      <c r="D6641" s="139"/>
    </row>
    <row r="6642" spans="1:4">
      <c r="A6642" s="6"/>
      <c r="B6642" s="6"/>
      <c r="C6642" s="139"/>
      <c r="D6642" s="139"/>
    </row>
    <row r="6643" spans="1:4">
      <c r="A6643" s="6"/>
      <c r="B6643" s="6"/>
      <c r="C6643" s="139"/>
      <c r="D6643" s="139"/>
    </row>
    <row r="6644" spans="1:4">
      <c r="A6644" s="6"/>
      <c r="B6644" s="6"/>
      <c r="C6644" s="139"/>
      <c r="D6644" s="139"/>
    </row>
    <row r="6645" spans="1:4">
      <c r="A6645" s="6"/>
      <c r="B6645" s="6"/>
      <c r="C6645" s="139"/>
      <c r="D6645" s="139"/>
    </row>
    <row r="6646" spans="1:4">
      <c r="A6646" s="6"/>
      <c r="B6646" s="6"/>
      <c r="C6646" s="139"/>
      <c r="D6646" s="139"/>
    </row>
    <row r="6647" spans="1:4">
      <c r="A6647" s="6"/>
      <c r="B6647" s="6"/>
      <c r="C6647" s="139"/>
      <c r="D6647" s="139"/>
    </row>
    <row r="6648" spans="1:4">
      <c r="A6648" s="6"/>
      <c r="B6648" s="6"/>
      <c r="C6648" s="139"/>
      <c r="D6648" s="139"/>
    </row>
    <row r="6649" spans="1:4">
      <c r="A6649" s="6"/>
      <c r="B6649" s="6"/>
      <c r="C6649" s="139"/>
      <c r="D6649" s="139"/>
    </row>
    <row r="6650" spans="1:4">
      <c r="A6650" s="6"/>
      <c r="B6650" s="6"/>
      <c r="C6650" s="139"/>
      <c r="D6650" s="139"/>
    </row>
    <row r="6651" spans="1:4">
      <c r="A6651" s="6"/>
      <c r="B6651" s="6"/>
      <c r="C6651" s="139"/>
      <c r="D6651" s="139"/>
    </row>
    <row r="6652" spans="1:4">
      <c r="A6652" s="6"/>
      <c r="B6652" s="6"/>
      <c r="C6652" s="139"/>
      <c r="D6652" s="139"/>
    </row>
    <row r="6653" spans="1:4">
      <c r="A6653" s="6"/>
      <c r="B6653" s="6"/>
      <c r="C6653" s="139"/>
      <c r="D6653" s="139"/>
    </row>
    <row r="6654" spans="1:4">
      <c r="A6654" s="6"/>
      <c r="B6654" s="6"/>
      <c r="C6654" s="139"/>
      <c r="D6654" s="139"/>
    </row>
    <row r="6655" spans="1:4">
      <c r="A6655" s="6"/>
      <c r="B6655" s="6"/>
      <c r="C6655" s="139"/>
      <c r="D6655" s="139"/>
    </row>
    <row r="6656" spans="1:4">
      <c r="A6656" s="6"/>
      <c r="B6656" s="6"/>
      <c r="C6656" s="139"/>
      <c r="D6656" s="139"/>
    </row>
    <row r="6657" spans="1:4">
      <c r="A6657" s="6"/>
      <c r="B6657" s="6"/>
      <c r="C6657" s="139"/>
      <c r="D6657" s="139"/>
    </row>
    <row r="6658" spans="1:4">
      <c r="A6658" s="6"/>
      <c r="B6658" s="6"/>
      <c r="C6658" s="139"/>
      <c r="D6658" s="139"/>
    </row>
    <row r="6659" spans="1:4">
      <c r="A6659" s="6"/>
      <c r="B6659" s="6"/>
      <c r="C6659" s="139"/>
      <c r="D6659" s="139"/>
    </row>
    <row r="6660" spans="1:4">
      <c r="A6660" s="6"/>
      <c r="B6660" s="6"/>
      <c r="C6660" s="139"/>
      <c r="D6660" s="139"/>
    </row>
    <row r="6661" spans="1:4">
      <c r="A6661" s="6"/>
      <c r="B6661" s="6"/>
      <c r="C6661" s="139"/>
      <c r="D6661" s="139"/>
    </row>
    <row r="6662" spans="1:4">
      <c r="A6662" s="6"/>
      <c r="B6662" s="6"/>
      <c r="C6662" s="139"/>
      <c r="D6662" s="139"/>
    </row>
    <row r="6663" spans="1:4">
      <c r="A6663" s="6"/>
      <c r="B6663" s="6"/>
      <c r="C6663" s="139"/>
      <c r="D6663" s="139"/>
    </row>
    <row r="6664" spans="1:4">
      <c r="A6664" s="6"/>
      <c r="B6664" s="6"/>
      <c r="C6664" s="139"/>
      <c r="D6664" s="139"/>
    </row>
    <row r="6665" spans="1:4">
      <c r="A6665" s="6"/>
      <c r="B6665" s="6"/>
      <c r="C6665" s="139"/>
      <c r="D6665" s="139"/>
    </row>
    <row r="6666" spans="1:4">
      <c r="A6666" s="6"/>
      <c r="B6666" s="6"/>
      <c r="C6666" s="139"/>
      <c r="D6666" s="139"/>
    </row>
    <row r="6667" spans="1:4">
      <c r="A6667" s="6"/>
      <c r="B6667" s="6"/>
      <c r="C6667" s="139"/>
      <c r="D6667" s="139"/>
    </row>
    <row r="6668" spans="1:4">
      <c r="A6668" s="6"/>
      <c r="B6668" s="6"/>
      <c r="C6668" s="139"/>
      <c r="D6668" s="139"/>
    </row>
    <row r="6669" spans="1:4">
      <c r="A6669" s="6"/>
      <c r="B6669" s="6"/>
      <c r="C6669" s="139"/>
      <c r="D6669" s="139"/>
    </row>
    <row r="6670" spans="1:4">
      <c r="A6670" s="6"/>
      <c r="B6670" s="6"/>
      <c r="C6670" s="139"/>
      <c r="D6670" s="139"/>
    </row>
    <row r="6671" spans="1:4">
      <c r="A6671" s="6"/>
      <c r="B6671" s="6"/>
      <c r="C6671" s="139"/>
      <c r="D6671" s="139"/>
    </row>
    <row r="6672" spans="1:4">
      <c r="A6672" s="6"/>
      <c r="B6672" s="6"/>
      <c r="C6672" s="139"/>
      <c r="D6672" s="139"/>
    </row>
    <row r="6673" spans="1:4">
      <c r="A6673" s="6"/>
      <c r="B6673" s="6"/>
      <c r="C6673" s="139"/>
      <c r="D6673" s="139"/>
    </row>
    <row r="6674" spans="1:4">
      <c r="A6674" s="6"/>
      <c r="B6674" s="6"/>
      <c r="C6674" s="139"/>
      <c r="D6674" s="139"/>
    </row>
    <row r="6675" spans="1:4">
      <c r="A6675" s="6"/>
      <c r="B6675" s="6"/>
      <c r="C6675" s="139"/>
      <c r="D6675" s="139"/>
    </row>
    <row r="6676" spans="1:4">
      <c r="A6676" s="6"/>
      <c r="B6676" s="6"/>
      <c r="C6676" s="139"/>
      <c r="D6676" s="139"/>
    </row>
    <row r="6677" spans="1:4">
      <c r="A6677" s="6"/>
      <c r="B6677" s="6"/>
      <c r="C6677" s="139"/>
      <c r="D6677" s="139"/>
    </row>
    <row r="6678" spans="1:4">
      <c r="A6678" s="6"/>
      <c r="B6678" s="6"/>
      <c r="C6678" s="139"/>
      <c r="D6678" s="139"/>
    </row>
    <row r="6679" spans="1:4">
      <c r="A6679" s="6"/>
      <c r="B6679" s="6"/>
      <c r="C6679" s="139"/>
      <c r="D6679" s="139"/>
    </row>
    <row r="6680" spans="1:4">
      <c r="A6680" s="6"/>
      <c r="B6680" s="6"/>
      <c r="C6680" s="139"/>
      <c r="D6680" s="139"/>
    </row>
    <row r="6681" spans="1:4">
      <c r="A6681" s="6"/>
      <c r="B6681" s="6"/>
      <c r="C6681" s="139"/>
      <c r="D6681" s="139"/>
    </row>
    <row r="6682" spans="1:4">
      <c r="A6682" s="6"/>
      <c r="B6682" s="6"/>
      <c r="C6682" s="139"/>
      <c r="D6682" s="139"/>
    </row>
    <row r="6683" spans="1:4">
      <c r="A6683" s="6"/>
      <c r="B6683" s="6"/>
      <c r="C6683" s="139"/>
      <c r="D6683" s="139"/>
    </row>
    <row r="6684" spans="1:4">
      <c r="A6684" s="6"/>
      <c r="B6684" s="6"/>
      <c r="C6684" s="139"/>
      <c r="D6684" s="139"/>
    </row>
    <row r="6685" spans="1:4">
      <c r="A6685" s="6"/>
      <c r="B6685" s="6"/>
      <c r="C6685" s="139"/>
      <c r="D6685" s="139"/>
    </row>
    <row r="6686" spans="1:4">
      <c r="A6686" s="6"/>
      <c r="B6686" s="6"/>
      <c r="C6686" s="139"/>
      <c r="D6686" s="139"/>
    </row>
    <row r="6687" spans="1:4">
      <c r="A6687" s="6"/>
      <c r="B6687" s="6"/>
      <c r="C6687" s="139"/>
      <c r="D6687" s="139"/>
    </row>
    <row r="6688" spans="1:4">
      <c r="A6688" s="6"/>
      <c r="B6688" s="6"/>
      <c r="C6688" s="139"/>
      <c r="D6688" s="139"/>
    </row>
    <row r="6689" spans="1:4">
      <c r="A6689" s="6"/>
      <c r="B6689" s="6"/>
      <c r="C6689" s="139"/>
      <c r="D6689" s="139"/>
    </row>
    <row r="6690" spans="1:4">
      <c r="A6690" s="6"/>
      <c r="B6690" s="6"/>
      <c r="C6690" s="139"/>
      <c r="D6690" s="139"/>
    </row>
    <row r="6691" spans="1:4">
      <c r="A6691" s="6"/>
      <c r="B6691" s="6"/>
      <c r="C6691" s="139"/>
      <c r="D6691" s="139"/>
    </row>
    <row r="6692" spans="1:4">
      <c r="A6692" s="6"/>
      <c r="B6692" s="6"/>
      <c r="C6692" s="139"/>
      <c r="D6692" s="139"/>
    </row>
    <row r="6693" spans="1:4">
      <c r="A6693" s="6"/>
      <c r="B6693" s="6"/>
      <c r="C6693" s="139"/>
      <c r="D6693" s="139"/>
    </row>
    <row r="6694" spans="1:4">
      <c r="A6694" s="6"/>
      <c r="B6694" s="6"/>
      <c r="C6694" s="139"/>
      <c r="D6694" s="139"/>
    </row>
    <row r="6695" spans="1:4">
      <c r="A6695" s="6"/>
      <c r="B6695" s="6"/>
      <c r="C6695" s="139"/>
      <c r="D6695" s="139"/>
    </row>
    <row r="6696" spans="1:4">
      <c r="A6696" s="6"/>
      <c r="B6696" s="6"/>
      <c r="C6696" s="139"/>
      <c r="D6696" s="139"/>
    </row>
    <row r="6697" spans="1:4">
      <c r="A6697" s="6"/>
      <c r="B6697" s="6"/>
      <c r="C6697" s="139"/>
      <c r="D6697" s="139"/>
    </row>
    <row r="6698" spans="1:4">
      <c r="A6698" s="6"/>
      <c r="B6698" s="6"/>
      <c r="C6698" s="139"/>
      <c r="D6698" s="139"/>
    </row>
    <row r="6699" spans="1:4">
      <c r="A6699" s="6"/>
      <c r="B6699" s="6"/>
      <c r="C6699" s="139"/>
      <c r="D6699" s="139"/>
    </row>
    <row r="6700" spans="1:4">
      <c r="A6700" s="6"/>
      <c r="B6700" s="6"/>
      <c r="C6700" s="139"/>
      <c r="D6700" s="139"/>
    </row>
    <row r="6701" spans="1:4">
      <c r="A6701" s="6"/>
      <c r="B6701" s="6"/>
      <c r="C6701" s="139"/>
      <c r="D6701" s="139"/>
    </row>
    <row r="6702" spans="1:4">
      <c r="A6702" s="6"/>
      <c r="B6702" s="6"/>
      <c r="C6702" s="139"/>
      <c r="D6702" s="139"/>
    </row>
    <row r="6703" spans="1:4">
      <c r="A6703" s="6"/>
      <c r="B6703" s="6"/>
      <c r="C6703" s="139"/>
      <c r="D6703" s="139"/>
    </row>
    <row r="6704" spans="1:4">
      <c r="A6704" s="6"/>
      <c r="B6704" s="6"/>
      <c r="C6704" s="139"/>
      <c r="D6704" s="139"/>
    </row>
    <row r="6705" spans="1:4">
      <c r="A6705" s="6"/>
      <c r="B6705" s="6"/>
      <c r="C6705" s="139"/>
      <c r="D6705" s="139"/>
    </row>
    <row r="6706" spans="1:4">
      <c r="A6706" s="6"/>
      <c r="B6706" s="6"/>
      <c r="C6706" s="139"/>
      <c r="D6706" s="139"/>
    </row>
    <row r="6707" spans="1:4">
      <c r="A6707" s="6"/>
      <c r="B6707" s="6"/>
      <c r="C6707" s="139"/>
      <c r="D6707" s="139"/>
    </row>
    <row r="6708" spans="1:4">
      <c r="A6708" s="6"/>
      <c r="B6708" s="6"/>
      <c r="C6708" s="139"/>
      <c r="D6708" s="139"/>
    </row>
    <row r="6709" spans="1:4">
      <c r="A6709" s="6"/>
      <c r="B6709" s="6"/>
      <c r="C6709" s="139"/>
      <c r="D6709" s="139"/>
    </row>
    <row r="6710" spans="1:4">
      <c r="A6710" s="6"/>
      <c r="B6710" s="6"/>
      <c r="C6710" s="139"/>
      <c r="D6710" s="139"/>
    </row>
    <row r="6711" spans="1:4">
      <c r="A6711" s="6"/>
      <c r="B6711" s="6"/>
      <c r="C6711" s="139"/>
      <c r="D6711" s="139"/>
    </row>
    <row r="6712" spans="1:4">
      <c r="A6712" s="6"/>
      <c r="B6712" s="6"/>
      <c r="C6712" s="139"/>
      <c r="D6712" s="139"/>
    </row>
    <row r="6713" spans="1:4">
      <c r="A6713" s="6"/>
      <c r="B6713" s="6"/>
      <c r="C6713" s="139"/>
      <c r="D6713" s="139"/>
    </row>
    <row r="6714" spans="1:4">
      <c r="A6714" s="6"/>
      <c r="B6714" s="6"/>
      <c r="C6714" s="139"/>
      <c r="D6714" s="139"/>
    </row>
    <row r="6715" spans="1:4">
      <c r="A6715" s="6"/>
      <c r="B6715" s="6"/>
      <c r="C6715" s="139"/>
      <c r="D6715" s="139"/>
    </row>
    <row r="6716" spans="1:4">
      <c r="A6716" s="6"/>
      <c r="B6716" s="6"/>
      <c r="C6716" s="139"/>
      <c r="D6716" s="139"/>
    </row>
    <row r="6717" spans="1:4">
      <c r="A6717" s="6"/>
      <c r="B6717" s="6"/>
      <c r="C6717" s="139"/>
      <c r="D6717" s="139"/>
    </row>
    <row r="6718" spans="1:4">
      <c r="A6718" s="6"/>
      <c r="B6718" s="6"/>
      <c r="C6718" s="139"/>
      <c r="D6718" s="139"/>
    </row>
    <row r="6719" spans="1:4">
      <c r="A6719" s="6"/>
      <c r="B6719" s="6"/>
      <c r="C6719" s="139"/>
      <c r="D6719" s="139"/>
    </row>
    <row r="6720" spans="1:4">
      <c r="A6720" s="6"/>
      <c r="B6720" s="6"/>
      <c r="C6720" s="139"/>
      <c r="D6720" s="139"/>
    </row>
    <row r="6721" spans="1:4">
      <c r="A6721" s="6"/>
      <c r="B6721" s="6"/>
      <c r="C6721" s="139"/>
      <c r="D6721" s="139"/>
    </row>
    <row r="6722" spans="1:4">
      <c r="A6722" s="6"/>
      <c r="B6722" s="6"/>
      <c r="C6722" s="139"/>
      <c r="D6722" s="139"/>
    </row>
    <row r="6723" spans="1:4">
      <c r="A6723" s="6"/>
      <c r="B6723" s="6"/>
      <c r="C6723" s="139"/>
      <c r="D6723" s="139"/>
    </row>
    <row r="6724" spans="1:4">
      <c r="A6724" s="6"/>
      <c r="B6724" s="6"/>
      <c r="C6724" s="139"/>
      <c r="D6724" s="139"/>
    </row>
    <row r="6725" spans="1:4">
      <c r="A6725" s="6"/>
      <c r="B6725" s="6"/>
      <c r="C6725" s="139"/>
      <c r="D6725" s="139"/>
    </row>
    <row r="6726" spans="1:4">
      <c r="A6726" s="6"/>
      <c r="B6726" s="6"/>
      <c r="C6726" s="139"/>
      <c r="D6726" s="139"/>
    </row>
    <row r="6727" spans="1:4">
      <c r="A6727" s="6"/>
      <c r="B6727" s="6"/>
      <c r="C6727" s="139"/>
      <c r="D6727" s="139"/>
    </row>
    <row r="6728" spans="1:4">
      <c r="A6728" s="6"/>
      <c r="B6728" s="6"/>
      <c r="C6728" s="139"/>
      <c r="D6728" s="139"/>
    </row>
    <row r="6729" spans="1:4">
      <c r="A6729" s="6"/>
      <c r="B6729" s="6"/>
      <c r="C6729" s="139"/>
      <c r="D6729" s="139"/>
    </row>
    <row r="6730" spans="1:4">
      <c r="A6730" s="6"/>
      <c r="B6730" s="6"/>
      <c r="C6730" s="139"/>
      <c r="D6730" s="139"/>
    </row>
    <row r="6731" spans="1:4">
      <c r="A6731" s="6"/>
      <c r="B6731" s="6"/>
      <c r="C6731" s="139"/>
      <c r="D6731" s="139"/>
    </row>
    <row r="6732" spans="1:4">
      <c r="A6732" s="6"/>
      <c r="B6732" s="6"/>
      <c r="C6732" s="139"/>
      <c r="D6732" s="139"/>
    </row>
    <row r="6733" spans="1:4">
      <c r="A6733" s="6"/>
      <c r="B6733" s="6"/>
      <c r="C6733" s="139"/>
      <c r="D6733" s="139"/>
    </row>
    <row r="6734" spans="1:4">
      <c r="A6734" s="6"/>
      <c r="B6734" s="6"/>
      <c r="C6734" s="139"/>
      <c r="D6734" s="139"/>
    </row>
    <row r="6735" spans="1:4">
      <c r="A6735" s="6"/>
      <c r="B6735" s="6"/>
      <c r="C6735" s="139"/>
      <c r="D6735" s="139"/>
    </row>
    <row r="6736" spans="1:4">
      <c r="A6736" s="6"/>
      <c r="B6736" s="6"/>
      <c r="C6736" s="139"/>
      <c r="D6736" s="139"/>
    </row>
    <row r="6737" spans="1:4">
      <c r="A6737" s="6"/>
      <c r="B6737" s="6"/>
      <c r="C6737" s="139"/>
      <c r="D6737" s="139"/>
    </row>
    <row r="6738" spans="1:4">
      <c r="A6738" s="6"/>
      <c r="B6738" s="6"/>
      <c r="C6738" s="139"/>
      <c r="D6738" s="139"/>
    </row>
    <row r="6739" spans="1:4">
      <c r="A6739" s="6"/>
      <c r="B6739" s="6"/>
      <c r="C6739" s="139"/>
      <c r="D6739" s="139"/>
    </row>
    <row r="6740" spans="1:4">
      <c r="A6740" s="6"/>
      <c r="B6740" s="6"/>
      <c r="C6740" s="139"/>
      <c r="D6740" s="139"/>
    </row>
    <row r="6741" spans="1:4">
      <c r="A6741" s="6"/>
      <c r="B6741" s="6"/>
      <c r="C6741" s="139"/>
      <c r="D6741" s="139"/>
    </row>
    <row r="6742" spans="1:4">
      <c r="A6742" s="6"/>
      <c r="B6742" s="6"/>
      <c r="C6742" s="139"/>
      <c r="D6742" s="139"/>
    </row>
    <row r="6743" spans="1:4">
      <c r="A6743" s="6"/>
      <c r="B6743" s="6"/>
      <c r="C6743" s="139"/>
      <c r="D6743" s="139"/>
    </row>
    <row r="6744" spans="1:4">
      <c r="A6744" s="6"/>
      <c r="B6744" s="6"/>
      <c r="C6744" s="139"/>
      <c r="D6744" s="139"/>
    </row>
    <row r="6745" spans="1:4">
      <c r="A6745" s="6"/>
      <c r="B6745" s="6"/>
      <c r="C6745" s="139"/>
      <c r="D6745" s="139"/>
    </row>
    <row r="6746" spans="1:4">
      <c r="A6746" s="6"/>
      <c r="B6746" s="6"/>
      <c r="C6746" s="139"/>
      <c r="D6746" s="139"/>
    </row>
    <row r="6747" spans="1:4">
      <c r="A6747" s="6"/>
      <c r="B6747" s="6"/>
      <c r="C6747" s="139"/>
      <c r="D6747" s="139"/>
    </row>
    <row r="6748" spans="1:4">
      <c r="A6748" s="6"/>
      <c r="B6748" s="6"/>
      <c r="C6748" s="139"/>
      <c r="D6748" s="139"/>
    </row>
    <row r="6749" spans="1:4">
      <c r="A6749" s="6"/>
      <c r="B6749" s="6"/>
      <c r="C6749" s="139"/>
      <c r="D6749" s="139"/>
    </row>
    <row r="6750" spans="1:4">
      <c r="A6750" s="6"/>
      <c r="B6750" s="6"/>
      <c r="C6750" s="139"/>
      <c r="D6750" s="139"/>
    </row>
    <row r="6751" spans="1:4">
      <c r="A6751" s="6"/>
      <c r="B6751" s="6"/>
      <c r="C6751" s="139"/>
      <c r="D6751" s="139"/>
    </row>
    <row r="6752" spans="1:4">
      <c r="A6752" s="6"/>
      <c r="B6752" s="6"/>
      <c r="C6752" s="139"/>
      <c r="D6752" s="139"/>
    </row>
    <row r="6753" spans="1:4">
      <c r="A6753" s="6"/>
      <c r="B6753" s="6"/>
      <c r="C6753" s="139"/>
      <c r="D6753" s="139"/>
    </row>
    <row r="6754" spans="1:4">
      <c r="A6754" s="6"/>
      <c r="B6754" s="6"/>
      <c r="C6754" s="139"/>
      <c r="D6754" s="139"/>
    </row>
    <row r="6755" spans="1:4">
      <c r="A6755" s="6"/>
      <c r="B6755" s="6"/>
      <c r="C6755" s="139"/>
      <c r="D6755" s="139"/>
    </row>
    <row r="6756" spans="1:4">
      <c r="A6756" s="6"/>
      <c r="B6756" s="6"/>
      <c r="C6756" s="139"/>
      <c r="D6756" s="139"/>
    </row>
    <row r="6757" spans="1:4">
      <c r="A6757" s="6"/>
      <c r="B6757" s="6"/>
      <c r="C6757" s="139"/>
      <c r="D6757" s="139"/>
    </row>
    <row r="6758" spans="1:4">
      <c r="A6758" s="6"/>
      <c r="B6758" s="6"/>
      <c r="C6758" s="139"/>
      <c r="D6758" s="139"/>
    </row>
    <row r="6759" spans="1:4">
      <c r="A6759" s="6"/>
      <c r="B6759" s="6"/>
      <c r="C6759" s="139"/>
      <c r="D6759" s="139"/>
    </row>
    <row r="6760" spans="1:4">
      <c r="A6760" s="6"/>
      <c r="B6760" s="6"/>
      <c r="C6760" s="139"/>
      <c r="D6760" s="139"/>
    </row>
    <row r="6761" spans="1:4">
      <c r="A6761" s="6"/>
      <c r="B6761" s="6"/>
      <c r="C6761" s="139"/>
      <c r="D6761" s="139"/>
    </row>
    <row r="6762" spans="1:4">
      <c r="A6762" s="6"/>
      <c r="B6762" s="6"/>
      <c r="C6762" s="139"/>
      <c r="D6762" s="139"/>
    </row>
    <row r="6763" spans="1:4">
      <c r="A6763" s="6"/>
      <c r="B6763" s="6"/>
      <c r="C6763" s="139"/>
      <c r="D6763" s="139"/>
    </row>
    <row r="6764" spans="1:4">
      <c r="A6764" s="6"/>
      <c r="B6764" s="6"/>
      <c r="C6764" s="139"/>
      <c r="D6764" s="139"/>
    </row>
    <row r="6765" spans="1:4">
      <c r="A6765" s="6"/>
      <c r="B6765" s="6"/>
      <c r="C6765" s="139"/>
      <c r="D6765" s="139"/>
    </row>
    <row r="6766" spans="1:4">
      <c r="A6766" s="6"/>
      <c r="B6766" s="6"/>
      <c r="C6766" s="139"/>
      <c r="D6766" s="139"/>
    </row>
    <row r="6767" spans="1:4">
      <c r="A6767" s="6"/>
      <c r="B6767" s="6"/>
      <c r="C6767" s="139"/>
      <c r="D6767" s="139"/>
    </row>
    <row r="6768" spans="1:4">
      <c r="A6768" s="6"/>
      <c r="B6768" s="6"/>
      <c r="C6768" s="139"/>
      <c r="D6768" s="139"/>
    </row>
    <row r="6769" spans="1:4">
      <c r="A6769" s="6"/>
      <c r="B6769" s="6"/>
      <c r="C6769" s="139"/>
      <c r="D6769" s="139"/>
    </row>
    <row r="6770" spans="1:4">
      <c r="A6770" s="6"/>
      <c r="B6770" s="6"/>
      <c r="C6770" s="139"/>
      <c r="D6770" s="139"/>
    </row>
    <row r="6771" spans="1:4">
      <c r="A6771" s="6"/>
      <c r="B6771" s="6"/>
      <c r="C6771" s="139"/>
      <c r="D6771" s="139"/>
    </row>
    <row r="6772" spans="1:4">
      <c r="A6772" s="6"/>
      <c r="B6772" s="6"/>
      <c r="C6772" s="139"/>
      <c r="D6772" s="139"/>
    </row>
    <row r="6773" spans="1:4">
      <c r="A6773" s="6"/>
      <c r="B6773" s="6"/>
      <c r="C6773" s="139"/>
      <c r="D6773" s="139"/>
    </row>
    <row r="6774" spans="1:4">
      <c r="A6774" s="6"/>
      <c r="B6774" s="6"/>
      <c r="C6774" s="139"/>
      <c r="D6774" s="139"/>
    </row>
    <row r="6775" spans="1:4">
      <c r="A6775" s="6"/>
      <c r="B6775" s="6"/>
      <c r="C6775" s="139"/>
      <c r="D6775" s="139"/>
    </row>
    <row r="6776" spans="1:4">
      <c r="A6776" s="6"/>
      <c r="B6776" s="6"/>
      <c r="C6776" s="139"/>
      <c r="D6776" s="139"/>
    </row>
    <row r="6777" spans="1:4">
      <c r="A6777" s="6"/>
      <c r="B6777" s="6"/>
      <c r="C6777" s="139"/>
      <c r="D6777" s="139"/>
    </row>
    <row r="6778" spans="1:4">
      <c r="A6778" s="6"/>
      <c r="B6778" s="6"/>
      <c r="C6778" s="139"/>
      <c r="D6778" s="139"/>
    </row>
    <row r="6779" spans="1:4">
      <c r="A6779" s="6"/>
      <c r="B6779" s="6"/>
      <c r="C6779" s="139"/>
      <c r="D6779" s="139"/>
    </row>
    <row r="6780" spans="1:4">
      <c r="A6780" s="6"/>
      <c r="B6780" s="6"/>
      <c r="C6780" s="139"/>
      <c r="D6780" s="139"/>
    </row>
    <row r="6781" spans="1:4">
      <c r="A6781" s="6"/>
      <c r="B6781" s="6"/>
      <c r="C6781" s="139"/>
      <c r="D6781" s="139"/>
    </row>
    <row r="6782" spans="1:4">
      <c r="A6782" s="6"/>
      <c r="B6782" s="6"/>
      <c r="C6782" s="139"/>
      <c r="D6782" s="139"/>
    </row>
    <row r="6783" spans="1:4">
      <c r="A6783" s="6"/>
      <c r="B6783" s="6"/>
      <c r="C6783" s="139"/>
      <c r="D6783" s="139"/>
    </row>
    <row r="6784" spans="1:4">
      <c r="A6784" s="6"/>
      <c r="B6784" s="6"/>
      <c r="C6784" s="139"/>
      <c r="D6784" s="139"/>
    </row>
    <row r="6785" spans="1:4">
      <c r="A6785" s="6"/>
      <c r="B6785" s="6"/>
      <c r="C6785" s="139"/>
      <c r="D6785" s="139"/>
    </row>
    <row r="6786" spans="1:4">
      <c r="A6786" s="6"/>
      <c r="B6786" s="6"/>
      <c r="C6786" s="139"/>
      <c r="D6786" s="139"/>
    </row>
    <row r="6787" spans="1:4">
      <c r="A6787" s="6"/>
      <c r="B6787" s="6"/>
      <c r="C6787" s="139"/>
      <c r="D6787" s="139"/>
    </row>
    <row r="6788" spans="1:4">
      <c r="A6788" s="6"/>
      <c r="B6788" s="6"/>
      <c r="C6788" s="139"/>
      <c r="D6788" s="139"/>
    </row>
    <row r="6789" spans="1:4">
      <c r="A6789" s="6"/>
      <c r="B6789" s="6"/>
      <c r="C6789" s="139"/>
      <c r="D6789" s="139"/>
    </row>
    <row r="6790" spans="1:4">
      <c r="A6790" s="6"/>
      <c r="B6790" s="6"/>
      <c r="C6790" s="139"/>
      <c r="D6790" s="139"/>
    </row>
    <row r="6791" spans="1:4">
      <c r="A6791" s="6"/>
      <c r="B6791" s="6"/>
      <c r="C6791" s="139"/>
      <c r="D6791" s="139"/>
    </row>
    <row r="6792" spans="1:4">
      <c r="A6792" s="6"/>
      <c r="B6792" s="6"/>
      <c r="C6792" s="139"/>
      <c r="D6792" s="139"/>
    </row>
    <row r="6793" spans="1:4">
      <c r="A6793" s="6"/>
      <c r="B6793" s="6"/>
      <c r="C6793" s="139"/>
      <c r="D6793" s="139"/>
    </row>
    <row r="6794" spans="1:4">
      <c r="A6794" s="6"/>
      <c r="B6794" s="6"/>
      <c r="C6794" s="139"/>
      <c r="D6794" s="139"/>
    </row>
    <row r="6795" spans="1:4">
      <c r="A6795" s="6"/>
      <c r="B6795" s="6"/>
      <c r="C6795" s="139"/>
      <c r="D6795" s="139"/>
    </row>
    <row r="6796" spans="1:4">
      <c r="A6796" s="6"/>
      <c r="B6796" s="6"/>
      <c r="C6796" s="139"/>
      <c r="D6796" s="139"/>
    </row>
    <row r="6797" spans="1:4">
      <c r="A6797" s="6"/>
      <c r="B6797" s="6"/>
      <c r="C6797" s="139"/>
      <c r="D6797" s="139"/>
    </row>
    <row r="6798" spans="1:4">
      <c r="A6798" s="6"/>
      <c r="B6798" s="6"/>
      <c r="C6798" s="139"/>
      <c r="D6798" s="139"/>
    </row>
    <row r="6799" spans="1:4">
      <c r="A6799" s="6"/>
      <c r="B6799" s="6"/>
      <c r="C6799" s="139"/>
      <c r="D6799" s="139"/>
    </row>
    <row r="6800" spans="1:4">
      <c r="A6800" s="6"/>
      <c r="B6800" s="6"/>
      <c r="C6800" s="139"/>
      <c r="D6800" s="139"/>
    </row>
    <row r="6801" spans="1:4">
      <c r="A6801" s="6"/>
      <c r="B6801" s="6"/>
      <c r="C6801" s="139"/>
      <c r="D6801" s="139"/>
    </row>
    <row r="6802" spans="1:4">
      <c r="A6802" s="6"/>
      <c r="B6802" s="6"/>
      <c r="C6802" s="139"/>
      <c r="D6802" s="139"/>
    </row>
    <row r="6803" spans="1:4">
      <c r="A6803" s="6"/>
      <c r="B6803" s="6"/>
      <c r="C6803" s="139"/>
      <c r="D6803" s="139"/>
    </row>
    <row r="6804" spans="1:4">
      <c r="A6804" s="6"/>
      <c r="B6804" s="6"/>
      <c r="C6804" s="139"/>
      <c r="D6804" s="139"/>
    </row>
    <row r="6805" spans="1:4">
      <c r="A6805" s="6"/>
      <c r="B6805" s="6"/>
      <c r="C6805" s="139"/>
      <c r="D6805" s="139"/>
    </row>
    <row r="6806" spans="1:4">
      <c r="A6806" s="6"/>
      <c r="B6806" s="6"/>
      <c r="C6806" s="139"/>
      <c r="D6806" s="139"/>
    </row>
    <row r="6807" spans="1:4">
      <c r="A6807" s="6"/>
      <c r="B6807" s="6"/>
      <c r="C6807" s="139"/>
      <c r="D6807" s="139"/>
    </row>
    <row r="6808" spans="1:4">
      <c r="A6808" s="6"/>
      <c r="B6808" s="6"/>
      <c r="C6808" s="139"/>
      <c r="D6808" s="139"/>
    </row>
    <row r="6809" spans="1:4">
      <c r="A6809" s="6"/>
      <c r="B6809" s="6"/>
      <c r="C6809" s="139"/>
      <c r="D6809" s="139"/>
    </row>
    <row r="6810" spans="1:4">
      <c r="A6810" s="6"/>
      <c r="B6810" s="6"/>
      <c r="C6810" s="139"/>
      <c r="D6810" s="139"/>
    </row>
    <row r="6811" spans="1:4">
      <c r="A6811" s="6"/>
      <c r="B6811" s="6"/>
      <c r="C6811" s="139"/>
      <c r="D6811" s="139"/>
    </row>
    <row r="6812" spans="1:4">
      <c r="A6812" s="6"/>
      <c r="B6812" s="6"/>
      <c r="C6812" s="139"/>
      <c r="D6812" s="139"/>
    </row>
    <row r="6813" spans="1:4">
      <c r="A6813" s="6"/>
      <c r="B6813" s="6"/>
      <c r="C6813" s="139"/>
      <c r="D6813" s="139"/>
    </row>
    <row r="6814" spans="1:4">
      <c r="A6814" s="6"/>
      <c r="B6814" s="6"/>
      <c r="C6814" s="139"/>
      <c r="D6814" s="139"/>
    </row>
    <row r="6815" spans="1:4">
      <c r="A6815" s="6"/>
      <c r="B6815" s="6"/>
      <c r="C6815" s="139"/>
      <c r="D6815" s="139"/>
    </row>
    <row r="6816" spans="1:4">
      <c r="A6816" s="6"/>
      <c r="B6816" s="6"/>
      <c r="C6816" s="139"/>
      <c r="D6816" s="139"/>
    </row>
    <row r="6817" spans="1:4">
      <c r="A6817" s="6"/>
      <c r="B6817" s="6"/>
      <c r="C6817" s="139"/>
      <c r="D6817" s="139"/>
    </row>
    <row r="6818" spans="1:4">
      <c r="A6818" s="6"/>
      <c r="B6818" s="6"/>
      <c r="C6818" s="139"/>
      <c r="D6818" s="139"/>
    </row>
    <row r="6819" spans="1:4">
      <c r="A6819" s="6"/>
      <c r="B6819" s="6"/>
      <c r="C6819" s="139"/>
      <c r="D6819" s="139"/>
    </row>
    <row r="6820" spans="1:4">
      <c r="A6820" s="6"/>
      <c r="B6820" s="6"/>
      <c r="C6820" s="139"/>
      <c r="D6820" s="139"/>
    </row>
    <row r="6821" spans="1:4">
      <c r="A6821" s="6"/>
      <c r="B6821" s="6"/>
      <c r="C6821" s="139"/>
      <c r="D6821" s="139"/>
    </row>
    <row r="6822" spans="1:4">
      <c r="A6822" s="6"/>
      <c r="B6822" s="6"/>
      <c r="C6822" s="139"/>
      <c r="D6822" s="139"/>
    </row>
    <row r="6823" spans="1:4">
      <c r="A6823" s="6"/>
      <c r="B6823" s="6"/>
      <c r="C6823" s="139"/>
      <c r="D6823" s="139"/>
    </row>
    <row r="6824" spans="1:4">
      <c r="A6824" s="6"/>
      <c r="B6824" s="6"/>
      <c r="C6824" s="139"/>
      <c r="D6824" s="139"/>
    </row>
    <row r="6825" spans="1:4">
      <c r="A6825" s="6"/>
      <c r="B6825" s="6"/>
      <c r="C6825" s="139"/>
      <c r="D6825" s="139"/>
    </row>
    <row r="6826" spans="1:4">
      <c r="A6826" s="6"/>
      <c r="B6826" s="6"/>
      <c r="C6826" s="139"/>
      <c r="D6826" s="139"/>
    </row>
    <row r="6827" spans="1:4">
      <c r="A6827" s="6"/>
      <c r="B6827" s="6"/>
      <c r="C6827" s="139"/>
      <c r="D6827" s="139"/>
    </row>
    <row r="6828" spans="1:4">
      <c r="A6828" s="6"/>
      <c r="B6828" s="6"/>
      <c r="C6828" s="139"/>
      <c r="D6828" s="139"/>
    </row>
    <row r="6829" spans="1:4">
      <c r="A6829" s="6"/>
      <c r="B6829" s="6"/>
      <c r="C6829" s="139"/>
      <c r="D6829" s="139"/>
    </row>
    <row r="6830" spans="1:4">
      <c r="A6830" s="6"/>
      <c r="B6830" s="6"/>
      <c r="C6830" s="139"/>
      <c r="D6830" s="139"/>
    </row>
    <row r="6831" spans="1:4">
      <c r="A6831" s="6"/>
      <c r="B6831" s="6"/>
      <c r="C6831" s="139"/>
      <c r="D6831" s="139"/>
    </row>
    <row r="6832" spans="1:4">
      <c r="A6832" s="6"/>
      <c r="B6832" s="6"/>
      <c r="C6832" s="139"/>
      <c r="D6832" s="139"/>
    </row>
    <row r="6833" spans="1:4">
      <c r="A6833" s="6"/>
      <c r="B6833" s="6"/>
      <c r="C6833" s="139"/>
      <c r="D6833" s="139"/>
    </row>
    <row r="6834" spans="1:4">
      <c r="A6834" s="6"/>
      <c r="B6834" s="6"/>
      <c r="C6834" s="139"/>
      <c r="D6834" s="139"/>
    </row>
    <row r="6835" spans="1:4">
      <c r="A6835" s="6"/>
      <c r="B6835" s="6"/>
      <c r="C6835" s="139"/>
      <c r="D6835" s="139"/>
    </row>
    <row r="6836" spans="1:4">
      <c r="A6836" s="6"/>
      <c r="B6836" s="6"/>
      <c r="C6836" s="139"/>
      <c r="D6836" s="139"/>
    </row>
    <row r="6837" spans="1:4">
      <c r="A6837" s="6"/>
      <c r="B6837" s="6"/>
      <c r="C6837" s="139"/>
      <c r="D6837" s="139"/>
    </row>
    <row r="6838" spans="1:4">
      <c r="A6838" s="6"/>
      <c r="B6838" s="6"/>
      <c r="C6838" s="139"/>
      <c r="D6838" s="139"/>
    </row>
    <row r="6839" spans="1:4">
      <c r="A6839" s="6"/>
      <c r="B6839" s="6"/>
      <c r="C6839" s="139"/>
      <c r="D6839" s="139"/>
    </row>
    <row r="6840" spans="1:4">
      <c r="A6840" s="6"/>
      <c r="B6840" s="6"/>
      <c r="C6840" s="139"/>
      <c r="D6840" s="139"/>
    </row>
    <row r="6841" spans="1:4">
      <c r="A6841" s="6"/>
      <c r="B6841" s="6"/>
      <c r="C6841" s="139"/>
      <c r="D6841" s="139"/>
    </row>
    <row r="6842" spans="1:4">
      <c r="A6842" s="6"/>
      <c r="B6842" s="6"/>
      <c r="C6842" s="139"/>
      <c r="D6842" s="139"/>
    </row>
    <row r="6843" spans="1:4">
      <c r="A6843" s="6"/>
      <c r="B6843" s="6"/>
      <c r="C6843" s="139"/>
      <c r="D6843" s="139"/>
    </row>
    <row r="6844" spans="1:4">
      <c r="A6844" s="6"/>
      <c r="B6844" s="6"/>
      <c r="C6844" s="139"/>
      <c r="D6844" s="139"/>
    </row>
    <row r="6845" spans="1:4">
      <c r="A6845" s="6"/>
      <c r="B6845" s="6"/>
      <c r="C6845" s="139"/>
      <c r="D6845" s="139"/>
    </row>
    <row r="6846" spans="1:4">
      <c r="A6846" s="6"/>
      <c r="B6846" s="6"/>
      <c r="C6846" s="139"/>
      <c r="D6846" s="139"/>
    </row>
    <row r="6847" spans="1:4">
      <c r="A6847" s="6"/>
      <c r="B6847" s="6"/>
      <c r="C6847" s="139"/>
      <c r="D6847" s="139"/>
    </row>
    <row r="6848" spans="1:4">
      <c r="A6848" s="6"/>
      <c r="B6848" s="6"/>
      <c r="C6848" s="139"/>
      <c r="D6848" s="139"/>
    </row>
    <row r="6849" spans="1:4">
      <c r="A6849" s="6"/>
      <c r="B6849" s="6"/>
      <c r="C6849" s="139"/>
      <c r="D6849" s="139"/>
    </row>
    <row r="6850" spans="1:4">
      <c r="A6850" s="6"/>
      <c r="B6850" s="6"/>
      <c r="C6850" s="139"/>
      <c r="D6850" s="139"/>
    </row>
    <row r="6851" spans="1:4">
      <c r="A6851" s="6"/>
      <c r="B6851" s="6"/>
      <c r="C6851" s="139"/>
      <c r="D6851" s="139"/>
    </row>
    <row r="6852" spans="1:4">
      <c r="A6852" s="6"/>
      <c r="B6852" s="6"/>
      <c r="C6852" s="139"/>
      <c r="D6852" s="139"/>
    </row>
    <row r="6853" spans="1:4">
      <c r="A6853" s="6"/>
      <c r="B6853" s="6"/>
      <c r="C6853" s="139"/>
      <c r="D6853" s="139"/>
    </row>
    <row r="6854" spans="1:4">
      <c r="A6854" s="6"/>
      <c r="B6854" s="6"/>
      <c r="C6854" s="139"/>
      <c r="D6854" s="139"/>
    </row>
    <row r="6855" spans="1:4">
      <c r="A6855" s="6"/>
      <c r="B6855" s="6"/>
      <c r="C6855" s="139"/>
      <c r="D6855" s="139"/>
    </row>
    <row r="6856" spans="1:4">
      <c r="A6856" s="6"/>
      <c r="B6856" s="6"/>
      <c r="C6856" s="139"/>
      <c r="D6856" s="139"/>
    </row>
    <row r="6857" spans="1:4">
      <c r="A6857" s="6"/>
      <c r="B6857" s="6"/>
      <c r="C6857" s="139"/>
      <c r="D6857" s="139"/>
    </row>
    <row r="6858" spans="1:4">
      <c r="A6858" s="6"/>
      <c r="B6858" s="6"/>
      <c r="C6858" s="139"/>
      <c r="D6858" s="139"/>
    </row>
    <row r="6859" spans="1:4">
      <c r="A6859" s="6"/>
      <c r="B6859" s="6"/>
      <c r="C6859" s="139"/>
      <c r="D6859" s="139"/>
    </row>
    <row r="6860" spans="1:4">
      <c r="A6860" s="6"/>
      <c r="B6860" s="6"/>
      <c r="C6860" s="139"/>
      <c r="D6860" s="139"/>
    </row>
    <row r="6861" spans="1:4">
      <c r="A6861" s="6"/>
      <c r="B6861" s="6"/>
      <c r="C6861" s="139"/>
      <c r="D6861" s="139"/>
    </row>
    <row r="6862" spans="1:4">
      <c r="A6862" s="6"/>
      <c r="B6862" s="6"/>
      <c r="C6862" s="139"/>
      <c r="D6862" s="139"/>
    </row>
    <row r="6863" spans="1:4">
      <c r="A6863" s="6"/>
      <c r="B6863" s="6"/>
      <c r="C6863" s="139"/>
      <c r="D6863" s="139"/>
    </row>
    <row r="6864" spans="1:4">
      <c r="A6864" s="6"/>
      <c r="B6864" s="6"/>
      <c r="C6864" s="139"/>
      <c r="D6864" s="139"/>
    </row>
    <row r="6865" spans="1:4">
      <c r="A6865" s="6"/>
      <c r="B6865" s="6"/>
      <c r="C6865" s="139"/>
      <c r="D6865" s="139"/>
    </row>
    <row r="6866" spans="1:4">
      <c r="A6866" s="6"/>
      <c r="B6866" s="6"/>
      <c r="C6866" s="139"/>
      <c r="D6866" s="139"/>
    </row>
    <row r="6867" spans="1:4">
      <c r="A6867" s="6"/>
      <c r="B6867" s="6"/>
      <c r="C6867" s="139"/>
      <c r="D6867" s="139"/>
    </row>
    <row r="6868" spans="1:4">
      <c r="A6868" s="6"/>
      <c r="B6868" s="6"/>
      <c r="C6868" s="139"/>
      <c r="D6868" s="139"/>
    </row>
    <row r="6869" spans="1:4">
      <c r="A6869" s="6"/>
      <c r="B6869" s="6"/>
      <c r="C6869" s="139"/>
      <c r="D6869" s="139"/>
    </row>
    <row r="6870" spans="1:4">
      <c r="A6870" s="6"/>
      <c r="B6870" s="6"/>
      <c r="C6870" s="139"/>
      <c r="D6870" s="139"/>
    </row>
    <row r="6871" spans="1:4">
      <c r="A6871" s="6"/>
      <c r="B6871" s="6"/>
      <c r="C6871" s="139"/>
      <c r="D6871" s="139"/>
    </row>
    <row r="6872" spans="1:4">
      <c r="A6872" s="6"/>
      <c r="B6872" s="6"/>
      <c r="C6872" s="139"/>
      <c r="D6872" s="139"/>
    </row>
    <row r="6873" spans="1:4">
      <c r="A6873" s="6"/>
      <c r="B6873" s="6"/>
      <c r="C6873" s="139"/>
      <c r="D6873" s="139"/>
    </row>
    <row r="6874" spans="1:4">
      <c r="A6874" s="6"/>
      <c r="B6874" s="6"/>
      <c r="C6874" s="139"/>
      <c r="D6874" s="139"/>
    </row>
    <row r="6875" spans="1:4">
      <c r="A6875" s="6"/>
      <c r="B6875" s="6"/>
      <c r="C6875" s="139"/>
      <c r="D6875" s="139"/>
    </row>
    <row r="6876" spans="1:4">
      <c r="A6876" s="6"/>
      <c r="B6876" s="6"/>
      <c r="C6876" s="139"/>
      <c r="D6876" s="139"/>
    </row>
    <row r="6877" spans="1:4">
      <c r="A6877" s="6"/>
      <c r="B6877" s="6"/>
      <c r="C6877" s="139"/>
      <c r="D6877" s="139"/>
    </row>
    <row r="6878" spans="1:4">
      <c r="A6878" s="6"/>
      <c r="B6878" s="6"/>
      <c r="C6878" s="139"/>
      <c r="D6878" s="139"/>
    </row>
    <row r="6879" spans="1:4">
      <c r="A6879" s="6"/>
      <c r="B6879" s="6"/>
      <c r="C6879" s="139"/>
      <c r="D6879" s="139"/>
    </row>
    <row r="6880" spans="1:4">
      <c r="A6880" s="6"/>
      <c r="B6880" s="6"/>
      <c r="C6880" s="139"/>
      <c r="D6880" s="139"/>
    </row>
    <row r="6881" spans="1:4">
      <c r="A6881" s="6"/>
      <c r="B6881" s="6"/>
      <c r="C6881" s="139"/>
      <c r="D6881" s="139"/>
    </row>
    <row r="6882" spans="1:4">
      <c r="A6882" s="6"/>
      <c r="B6882" s="6"/>
      <c r="C6882" s="139"/>
      <c r="D6882" s="139"/>
    </row>
    <row r="6883" spans="1:4">
      <c r="A6883" s="6"/>
      <c r="B6883" s="6"/>
      <c r="C6883" s="139"/>
      <c r="D6883" s="139"/>
    </row>
    <row r="6884" spans="1:4">
      <c r="A6884" s="6"/>
      <c r="B6884" s="6"/>
      <c r="C6884" s="139"/>
      <c r="D6884" s="139"/>
    </row>
    <row r="6885" spans="1:4">
      <c r="A6885" s="6"/>
      <c r="B6885" s="6"/>
      <c r="C6885" s="139"/>
      <c r="D6885" s="139"/>
    </row>
    <row r="6886" spans="1:4">
      <c r="A6886" s="6"/>
      <c r="B6886" s="6"/>
      <c r="C6886" s="139"/>
      <c r="D6886" s="139"/>
    </row>
    <row r="6887" spans="1:4">
      <c r="A6887" s="6"/>
      <c r="B6887" s="6"/>
      <c r="C6887" s="139"/>
      <c r="D6887" s="139"/>
    </row>
    <row r="6888" spans="1:4">
      <c r="A6888" s="6"/>
      <c r="B6888" s="6"/>
      <c r="C6888" s="139"/>
      <c r="D6888" s="139"/>
    </row>
    <row r="6889" spans="1:4">
      <c r="A6889" s="6"/>
      <c r="B6889" s="6"/>
      <c r="C6889" s="139"/>
      <c r="D6889" s="139"/>
    </row>
    <row r="6890" spans="1:4">
      <c r="A6890" s="6"/>
      <c r="B6890" s="6"/>
      <c r="C6890" s="139"/>
      <c r="D6890" s="139"/>
    </row>
    <row r="6891" spans="1:4">
      <c r="A6891" s="6"/>
      <c r="B6891" s="6"/>
      <c r="C6891" s="139"/>
      <c r="D6891" s="139"/>
    </row>
    <row r="6892" spans="1:4">
      <c r="A6892" s="6"/>
      <c r="B6892" s="6"/>
      <c r="C6892" s="139"/>
      <c r="D6892" s="139"/>
    </row>
    <row r="6893" spans="1:4">
      <c r="A6893" s="6"/>
      <c r="B6893" s="6"/>
      <c r="C6893" s="139"/>
      <c r="D6893" s="139"/>
    </row>
    <row r="6894" spans="1:4">
      <c r="A6894" s="6"/>
      <c r="B6894" s="6"/>
      <c r="C6894" s="139"/>
      <c r="D6894" s="139"/>
    </row>
    <row r="6895" spans="1:4">
      <c r="A6895" s="6"/>
      <c r="B6895" s="6"/>
      <c r="C6895" s="139"/>
      <c r="D6895" s="139"/>
    </row>
    <row r="6896" spans="1:4">
      <c r="A6896" s="6"/>
      <c r="B6896" s="6"/>
      <c r="C6896" s="139"/>
      <c r="D6896" s="139"/>
    </row>
    <row r="6897" spans="1:4">
      <c r="A6897" s="6"/>
      <c r="B6897" s="6"/>
      <c r="C6897" s="139"/>
      <c r="D6897" s="139"/>
    </row>
    <row r="6898" spans="1:4">
      <c r="A6898" s="6"/>
      <c r="B6898" s="6"/>
      <c r="C6898" s="139"/>
      <c r="D6898" s="139"/>
    </row>
    <row r="6899" spans="1:4">
      <c r="A6899" s="6"/>
      <c r="B6899" s="6"/>
      <c r="C6899" s="139"/>
      <c r="D6899" s="139"/>
    </row>
    <row r="6900" spans="1:4">
      <c r="A6900" s="6"/>
      <c r="B6900" s="6"/>
      <c r="C6900" s="139"/>
      <c r="D6900" s="139"/>
    </row>
    <row r="6901" spans="1:4">
      <c r="A6901" s="6"/>
      <c r="B6901" s="6"/>
      <c r="C6901" s="139"/>
      <c r="D6901" s="139"/>
    </row>
    <row r="6902" spans="1:4">
      <c r="A6902" s="6"/>
      <c r="B6902" s="6"/>
      <c r="C6902" s="139"/>
      <c r="D6902" s="139"/>
    </row>
    <row r="6903" spans="1:4">
      <c r="A6903" s="6"/>
      <c r="B6903" s="6"/>
      <c r="C6903" s="139"/>
      <c r="D6903" s="139"/>
    </row>
    <row r="6904" spans="1:4">
      <c r="A6904" s="6"/>
      <c r="B6904" s="6"/>
      <c r="C6904" s="139"/>
      <c r="D6904" s="139"/>
    </row>
    <row r="6905" spans="1:4">
      <c r="A6905" s="6"/>
      <c r="B6905" s="6"/>
      <c r="C6905" s="139"/>
      <c r="D6905" s="139"/>
    </row>
    <row r="6906" spans="1:4">
      <c r="A6906" s="6"/>
      <c r="B6906" s="6"/>
      <c r="C6906" s="139"/>
      <c r="D6906" s="139"/>
    </row>
    <row r="6907" spans="1:4">
      <c r="A6907" s="6"/>
      <c r="B6907" s="6"/>
      <c r="C6907" s="139"/>
      <c r="D6907" s="139"/>
    </row>
    <row r="6908" spans="1:4">
      <c r="A6908" s="6"/>
      <c r="B6908" s="6"/>
      <c r="C6908" s="139"/>
      <c r="D6908" s="139"/>
    </row>
    <row r="6909" spans="1:4">
      <c r="A6909" s="6"/>
      <c r="B6909" s="6"/>
      <c r="C6909" s="139"/>
      <c r="D6909" s="139"/>
    </row>
    <row r="6910" spans="1:4">
      <c r="A6910" s="6"/>
      <c r="B6910" s="6"/>
      <c r="C6910" s="139"/>
      <c r="D6910" s="139"/>
    </row>
    <row r="6911" spans="1:4">
      <c r="A6911" s="6"/>
      <c r="B6911" s="6"/>
      <c r="C6911" s="139"/>
      <c r="D6911" s="139"/>
    </row>
    <row r="6912" spans="1:4">
      <c r="A6912" s="6"/>
      <c r="B6912" s="6"/>
      <c r="C6912" s="139"/>
      <c r="D6912" s="139"/>
    </row>
    <row r="6913" spans="1:4">
      <c r="A6913" s="6"/>
      <c r="B6913" s="6"/>
      <c r="C6913" s="139"/>
      <c r="D6913" s="139"/>
    </row>
    <row r="6914" spans="1:4">
      <c r="A6914" s="6"/>
      <c r="B6914" s="6"/>
      <c r="C6914" s="139"/>
      <c r="D6914" s="139"/>
    </row>
    <row r="6915" spans="1:4">
      <c r="A6915" s="6"/>
      <c r="B6915" s="6"/>
      <c r="C6915" s="139"/>
      <c r="D6915" s="139"/>
    </row>
    <row r="6916" spans="1:4">
      <c r="A6916" s="6"/>
      <c r="B6916" s="6"/>
      <c r="C6916" s="139"/>
      <c r="D6916" s="139"/>
    </row>
    <row r="6917" spans="1:4">
      <c r="A6917" s="6"/>
      <c r="B6917" s="6"/>
      <c r="C6917" s="139"/>
      <c r="D6917" s="139"/>
    </row>
    <row r="6918" spans="1:4">
      <c r="A6918" s="6"/>
      <c r="B6918" s="6"/>
      <c r="C6918" s="139"/>
      <c r="D6918" s="139"/>
    </row>
    <row r="6919" spans="1:4">
      <c r="A6919" s="6"/>
      <c r="B6919" s="6"/>
      <c r="C6919" s="139"/>
      <c r="D6919" s="139"/>
    </row>
    <row r="6920" spans="1:4">
      <c r="A6920" s="6"/>
      <c r="B6920" s="6"/>
      <c r="C6920" s="139"/>
      <c r="D6920" s="139"/>
    </row>
    <row r="6921" spans="1:4">
      <c r="A6921" s="6"/>
      <c r="B6921" s="6"/>
      <c r="C6921" s="139"/>
      <c r="D6921" s="139"/>
    </row>
    <row r="6922" spans="1:4">
      <c r="A6922" s="6"/>
      <c r="B6922" s="6"/>
      <c r="C6922" s="139"/>
      <c r="D6922" s="139"/>
    </row>
    <row r="6923" spans="1:4">
      <c r="A6923" s="6"/>
      <c r="B6923" s="6"/>
      <c r="C6923" s="139"/>
      <c r="D6923" s="139"/>
    </row>
    <row r="6924" spans="1:4">
      <c r="A6924" s="6"/>
      <c r="B6924" s="6"/>
      <c r="C6924" s="139"/>
      <c r="D6924" s="139"/>
    </row>
    <row r="6925" spans="1:4">
      <c r="A6925" s="6"/>
      <c r="B6925" s="6"/>
      <c r="C6925" s="139"/>
      <c r="D6925" s="139"/>
    </row>
    <row r="6926" spans="1:4">
      <c r="A6926" s="6"/>
      <c r="B6926" s="6"/>
      <c r="C6926" s="139"/>
      <c r="D6926" s="139"/>
    </row>
    <row r="6927" spans="1:4">
      <c r="A6927" s="6"/>
      <c r="B6927" s="6"/>
      <c r="C6927" s="139"/>
      <c r="D6927" s="139"/>
    </row>
    <row r="6928" spans="1:4">
      <c r="A6928" s="6"/>
      <c r="B6928" s="6"/>
      <c r="C6928" s="139"/>
      <c r="D6928" s="139"/>
    </row>
    <row r="6929" spans="1:4">
      <c r="A6929" s="6"/>
      <c r="B6929" s="6"/>
      <c r="C6929" s="139"/>
      <c r="D6929" s="139"/>
    </row>
    <row r="6930" spans="1:4">
      <c r="A6930" s="6"/>
      <c r="B6930" s="6"/>
      <c r="C6930" s="139"/>
      <c r="D6930" s="139"/>
    </row>
    <row r="6931" spans="1:4">
      <c r="A6931" s="6"/>
      <c r="B6931" s="6"/>
      <c r="C6931" s="139"/>
      <c r="D6931" s="139"/>
    </row>
    <row r="6932" spans="1:4">
      <c r="A6932" s="6"/>
      <c r="B6932" s="6"/>
      <c r="C6932" s="139"/>
      <c r="D6932" s="139"/>
    </row>
    <row r="6933" spans="1:4">
      <c r="A6933" s="6"/>
      <c r="B6933" s="6"/>
      <c r="C6933" s="139"/>
      <c r="D6933" s="139"/>
    </row>
    <row r="6934" spans="1:4">
      <c r="A6934" s="6"/>
      <c r="B6934" s="6"/>
      <c r="C6934" s="139"/>
      <c r="D6934" s="139"/>
    </row>
    <row r="6935" spans="1:4">
      <c r="A6935" s="6"/>
      <c r="B6935" s="6"/>
      <c r="C6935" s="139"/>
      <c r="D6935" s="139"/>
    </row>
    <row r="6936" spans="1:4">
      <c r="A6936" s="6"/>
      <c r="B6936" s="6"/>
      <c r="C6936" s="139"/>
      <c r="D6936" s="139"/>
    </row>
    <row r="6937" spans="1:4">
      <c r="A6937" s="6"/>
      <c r="B6937" s="6"/>
      <c r="C6937" s="139"/>
      <c r="D6937" s="139"/>
    </row>
    <row r="6938" spans="1:4">
      <c r="A6938" s="6"/>
      <c r="B6938" s="6"/>
      <c r="C6938" s="139"/>
      <c r="D6938" s="139"/>
    </row>
    <row r="6939" spans="1:4">
      <c r="A6939" s="6"/>
      <c r="B6939" s="6"/>
      <c r="C6939" s="139"/>
      <c r="D6939" s="139"/>
    </row>
    <row r="6940" spans="1:4">
      <c r="A6940" s="6"/>
      <c r="B6940" s="6"/>
      <c r="C6940" s="139"/>
      <c r="D6940" s="139"/>
    </row>
    <row r="6941" spans="1:4">
      <c r="A6941" s="6"/>
      <c r="B6941" s="6"/>
      <c r="C6941" s="139"/>
      <c r="D6941" s="139"/>
    </row>
    <row r="6942" spans="1:4">
      <c r="A6942" s="6"/>
      <c r="B6942" s="6"/>
      <c r="C6942" s="139"/>
      <c r="D6942" s="139"/>
    </row>
    <row r="6943" spans="1:4">
      <c r="A6943" s="6"/>
      <c r="B6943" s="6"/>
      <c r="C6943" s="139"/>
      <c r="D6943" s="139"/>
    </row>
    <row r="6944" spans="1:4">
      <c r="A6944" s="6"/>
      <c r="B6944" s="6"/>
      <c r="C6944" s="139"/>
      <c r="D6944" s="139"/>
    </row>
    <row r="6945" spans="1:4">
      <c r="A6945" s="6"/>
      <c r="B6945" s="6"/>
      <c r="C6945" s="139"/>
      <c r="D6945" s="139"/>
    </row>
    <row r="6946" spans="1:4">
      <c r="A6946" s="6"/>
      <c r="B6946" s="6"/>
      <c r="C6946" s="139"/>
      <c r="D6946" s="139"/>
    </row>
    <row r="6947" spans="1:4">
      <c r="A6947" s="6"/>
      <c r="B6947" s="6"/>
      <c r="C6947" s="139"/>
      <c r="D6947" s="139"/>
    </row>
    <row r="6948" spans="1:4">
      <c r="A6948" s="6"/>
      <c r="B6948" s="6"/>
      <c r="C6948" s="139"/>
      <c r="D6948" s="139"/>
    </row>
    <row r="6949" spans="1:4">
      <c r="A6949" s="6"/>
      <c r="B6949" s="6"/>
      <c r="C6949" s="139"/>
      <c r="D6949" s="139"/>
    </row>
    <row r="6950" spans="1:4">
      <c r="A6950" s="6"/>
      <c r="B6950" s="6"/>
      <c r="C6950" s="139"/>
      <c r="D6950" s="139"/>
    </row>
    <row r="6951" spans="1:4">
      <c r="A6951" s="6"/>
      <c r="B6951" s="6"/>
      <c r="C6951" s="139"/>
      <c r="D6951" s="139"/>
    </row>
    <row r="6952" spans="1:4">
      <c r="A6952" s="6"/>
      <c r="B6952" s="6"/>
      <c r="C6952" s="139"/>
      <c r="D6952" s="139"/>
    </row>
    <row r="6953" spans="1:4">
      <c r="A6953" s="6"/>
      <c r="B6953" s="6"/>
      <c r="C6953" s="139"/>
      <c r="D6953" s="139"/>
    </row>
    <row r="6954" spans="1:4">
      <c r="A6954" s="6"/>
      <c r="B6954" s="6"/>
      <c r="C6954" s="139"/>
      <c r="D6954" s="139"/>
    </row>
    <row r="6955" spans="1:4">
      <c r="A6955" s="6"/>
      <c r="B6955" s="6"/>
      <c r="C6955" s="139"/>
      <c r="D6955" s="139"/>
    </row>
    <row r="6956" spans="1:4">
      <c r="A6956" s="6"/>
      <c r="B6956" s="6"/>
      <c r="C6956" s="139"/>
      <c r="D6956" s="139"/>
    </row>
    <row r="6957" spans="1:4">
      <c r="A6957" s="6"/>
      <c r="B6957" s="6"/>
      <c r="C6957" s="139"/>
      <c r="D6957" s="139"/>
    </row>
    <row r="6958" spans="1:4">
      <c r="A6958" s="6"/>
      <c r="B6958" s="6"/>
      <c r="C6958" s="139"/>
      <c r="D6958" s="139"/>
    </row>
    <row r="6959" spans="1:4">
      <c r="A6959" s="6"/>
      <c r="B6959" s="6"/>
      <c r="C6959" s="139"/>
      <c r="D6959" s="139"/>
    </row>
    <row r="6960" spans="1:4">
      <c r="A6960" s="6"/>
      <c r="B6960" s="6"/>
      <c r="C6960" s="139"/>
      <c r="D6960" s="139"/>
    </row>
    <row r="6961" spans="1:4">
      <c r="A6961" s="6"/>
      <c r="B6961" s="6"/>
      <c r="C6961" s="139"/>
      <c r="D6961" s="139"/>
    </row>
    <row r="6962" spans="1:4">
      <c r="A6962" s="6"/>
      <c r="B6962" s="6"/>
      <c r="C6962" s="139"/>
      <c r="D6962" s="139"/>
    </row>
    <row r="6963" spans="1:4">
      <c r="A6963" s="6"/>
      <c r="B6963" s="6"/>
      <c r="C6963" s="139"/>
      <c r="D6963" s="139"/>
    </row>
    <row r="6964" spans="1:4">
      <c r="A6964" s="6"/>
      <c r="B6964" s="6"/>
      <c r="C6964" s="139"/>
      <c r="D6964" s="139"/>
    </row>
    <row r="6965" spans="1:4">
      <c r="A6965" s="6"/>
      <c r="B6965" s="6"/>
      <c r="C6965" s="139"/>
      <c r="D6965" s="139"/>
    </row>
    <row r="6966" spans="1:4">
      <c r="A6966" s="6"/>
      <c r="B6966" s="6"/>
      <c r="C6966" s="139"/>
      <c r="D6966" s="139"/>
    </row>
    <row r="6967" spans="1:4">
      <c r="A6967" s="6"/>
      <c r="B6967" s="6"/>
      <c r="C6967" s="139"/>
      <c r="D6967" s="139"/>
    </row>
    <row r="6968" spans="1:4">
      <c r="A6968" s="6"/>
      <c r="B6968" s="6"/>
      <c r="C6968" s="139"/>
      <c r="D6968" s="139"/>
    </row>
    <row r="6969" spans="1:4">
      <c r="A6969" s="6"/>
      <c r="B6969" s="6"/>
      <c r="C6969" s="139"/>
      <c r="D6969" s="139"/>
    </row>
    <row r="6970" spans="1:4">
      <c r="A6970" s="6"/>
      <c r="B6970" s="6"/>
      <c r="C6970" s="139"/>
      <c r="D6970" s="139"/>
    </row>
    <row r="6971" spans="1:4">
      <c r="A6971" s="6"/>
      <c r="B6971" s="6"/>
      <c r="C6971" s="139"/>
      <c r="D6971" s="139"/>
    </row>
    <row r="6972" spans="1:4">
      <c r="A6972" s="6"/>
      <c r="B6972" s="6"/>
      <c r="C6972" s="139"/>
      <c r="D6972" s="139"/>
    </row>
    <row r="6973" spans="1:4">
      <c r="A6973" s="6"/>
      <c r="B6973" s="6"/>
      <c r="C6973" s="139"/>
      <c r="D6973" s="139"/>
    </row>
    <row r="6974" spans="1:4">
      <c r="A6974" s="6"/>
      <c r="B6974" s="6"/>
      <c r="C6974" s="139"/>
      <c r="D6974" s="139"/>
    </row>
    <row r="6975" spans="1:4">
      <c r="A6975" s="6"/>
      <c r="B6975" s="6"/>
      <c r="C6975" s="139"/>
      <c r="D6975" s="139"/>
    </row>
    <row r="6976" spans="1:4">
      <c r="A6976" s="6"/>
      <c r="B6976" s="6"/>
      <c r="C6976" s="139"/>
      <c r="D6976" s="139"/>
    </row>
    <row r="6977" spans="1:4">
      <c r="A6977" s="6"/>
      <c r="B6977" s="6"/>
      <c r="C6977" s="139"/>
      <c r="D6977" s="139"/>
    </row>
    <row r="6978" spans="1:4">
      <c r="A6978" s="6"/>
      <c r="B6978" s="6"/>
      <c r="C6978" s="139"/>
      <c r="D6978" s="139"/>
    </row>
    <row r="6979" spans="1:4">
      <c r="A6979" s="6"/>
      <c r="B6979" s="6"/>
      <c r="C6979" s="139"/>
      <c r="D6979" s="139"/>
    </row>
    <row r="6980" spans="1:4">
      <c r="A6980" s="6"/>
      <c r="B6980" s="6"/>
      <c r="C6980" s="139"/>
      <c r="D6980" s="139"/>
    </row>
    <row r="6981" spans="1:4">
      <c r="A6981" s="6"/>
      <c r="B6981" s="6"/>
      <c r="C6981" s="139"/>
      <c r="D6981" s="139"/>
    </row>
    <row r="6982" spans="1:4">
      <c r="A6982" s="6"/>
      <c r="B6982" s="6"/>
      <c r="C6982" s="139"/>
      <c r="D6982" s="139"/>
    </row>
    <row r="6983" spans="1:4">
      <c r="A6983" s="6"/>
      <c r="B6983" s="6"/>
      <c r="C6983" s="139"/>
      <c r="D6983" s="139"/>
    </row>
    <row r="6984" spans="1:4">
      <c r="A6984" s="6"/>
      <c r="B6984" s="6"/>
      <c r="C6984" s="139"/>
      <c r="D6984" s="139"/>
    </row>
    <row r="6985" spans="1:4">
      <c r="A6985" s="6"/>
      <c r="B6985" s="6"/>
      <c r="C6985" s="139"/>
      <c r="D6985" s="139"/>
    </row>
    <row r="6986" spans="1:4">
      <c r="A6986" s="6"/>
      <c r="B6986" s="6"/>
      <c r="C6986" s="139"/>
      <c r="D6986" s="139"/>
    </row>
    <row r="6987" spans="1:4">
      <c r="A6987" s="6"/>
      <c r="B6987" s="6"/>
      <c r="C6987" s="139"/>
      <c r="D6987" s="139"/>
    </row>
    <row r="6988" spans="1:4">
      <c r="A6988" s="6"/>
      <c r="B6988" s="6"/>
      <c r="C6988" s="139"/>
      <c r="D6988" s="139"/>
    </row>
    <row r="6989" spans="1:4">
      <c r="A6989" s="6"/>
      <c r="B6989" s="6"/>
      <c r="C6989" s="139"/>
      <c r="D6989" s="139"/>
    </row>
    <row r="6990" spans="1:4">
      <c r="A6990" s="6"/>
      <c r="B6990" s="6"/>
      <c r="C6990" s="139"/>
      <c r="D6990" s="139"/>
    </row>
    <row r="6991" spans="1:4">
      <c r="A6991" s="6"/>
      <c r="B6991" s="6"/>
      <c r="C6991" s="139"/>
      <c r="D6991" s="139"/>
    </row>
    <row r="6992" spans="1:4">
      <c r="A6992" s="6"/>
      <c r="B6992" s="6"/>
      <c r="C6992" s="139"/>
      <c r="D6992" s="139"/>
    </row>
    <row r="6993" spans="1:4">
      <c r="A6993" s="6"/>
      <c r="B6993" s="6"/>
      <c r="C6993" s="139"/>
      <c r="D6993" s="139"/>
    </row>
    <row r="6994" spans="1:4">
      <c r="A6994" s="6"/>
      <c r="B6994" s="6"/>
      <c r="C6994" s="139"/>
      <c r="D6994" s="139"/>
    </row>
    <row r="6995" spans="1:4">
      <c r="A6995" s="6"/>
      <c r="B6995" s="6"/>
      <c r="C6995" s="139"/>
      <c r="D6995" s="139"/>
    </row>
    <row r="6996" spans="1:4">
      <c r="A6996" s="6"/>
      <c r="B6996" s="6"/>
      <c r="C6996" s="139"/>
      <c r="D6996" s="139"/>
    </row>
    <row r="6997" spans="1:4">
      <c r="A6997" s="6"/>
      <c r="B6997" s="6"/>
      <c r="C6997" s="139"/>
      <c r="D6997" s="139"/>
    </row>
    <row r="6998" spans="1:4">
      <c r="A6998" s="6"/>
      <c r="B6998" s="6"/>
      <c r="C6998" s="139"/>
      <c r="D6998" s="139"/>
    </row>
    <row r="6999" spans="1:4">
      <c r="A6999" s="6"/>
      <c r="B6999" s="6"/>
      <c r="C6999" s="139"/>
      <c r="D6999" s="139"/>
    </row>
    <row r="7000" spans="1:4">
      <c r="A7000" s="6"/>
      <c r="B7000" s="6"/>
      <c r="C7000" s="139"/>
      <c r="D7000" s="139"/>
    </row>
    <row r="7001" spans="1:4">
      <c r="A7001" s="6"/>
      <c r="B7001" s="6"/>
      <c r="C7001" s="139"/>
      <c r="D7001" s="139"/>
    </row>
    <row r="7002" spans="1:4">
      <c r="A7002" s="6"/>
      <c r="B7002" s="6"/>
      <c r="C7002" s="139"/>
      <c r="D7002" s="139"/>
    </row>
    <row r="7003" spans="1:4">
      <c r="A7003" s="6"/>
      <c r="B7003" s="6"/>
      <c r="C7003" s="139"/>
      <c r="D7003" s="139"/>
    </row>
    <row r="7004" spans="1:4">
      <c r="A7004" s="6"/>
      <c r="B7004" s="6"/>
      <c r="C7004" s="139"/>
      <c r="D7004" s="139"/>
    </row>
    <row r="7005" spans="1:4">
      <c r="A7005" s="6"/>
      <c r="B7005" s="6"/>
      <c r="C7005" s="139"/>
      <c r="D7005" s="139"/>
    </row>
    <row r="7006" spans="1:4">
      <c r="A7006" s="6"/>
      <c r="B7006" s="6"/>
      <c r="C7006" s="139"/>
      <c r="D7006" s="139"/>
    </row>
    <row r="7007" spans="1:4">
      <c r="A7007" s="6"/>
      <c r="B7007" s="6"/>
      <c r="C7007" s="139"/>
      <c r="D7007" s="139"/>
    </row>
    <row r="7008" spans="1:4">
      <c r="A7008" s="6"/>
      <c r="B7008" s="6"/>
      <c r="C7008" s="139"/>
      <c r="D7008" s="139"/>
    </row>
    <row r="7009" spans="1:4">
      <c r="A7009" s="6"/>
      <c r="B7009" s="6"/>
      <c r="C7009" s="139"/>
      <c r="D7009" s="139"/>
    </row>
    <row r="7010" spans="1:4">
      <c r="A7010" s="6"/>
      <c r="B7010" s="6"/>
      <c r="C7010" s="139"/>
      <c r="D7010" s="139"/>
    </row>
    <row r="7011" spans="1:4">
      <c r="A7011" s="6"/>
      <c r="B7011" s="6"/>
      <c r="C7011" s="139"/>
      <c r="D7011" s="139"/>
    </row>
    <row r="7012" spans="1:4">
      <c r="A7012" s="6"/>
      <c r="B7012" s="6"/>
      <c r="C7012" s="139"/>
      <c r="D7012" s="139"/>
    </row>
    <row r="7013" spans="1:4">
      <c r="A7013" s="6"/>
      <c r="B7013" s="6"/>
      <c r="C7013" s="139"/>
      <c r="D7013" s="139"/>
    </row>
    <row r="7014" spans="1:4">
      <c r="A7014" s="6"/>
      <c r="B7014" s="6"/>
      <c r="C7014" s="139"/>
      <c r="D7014" s="139"/>
    </row>
    <row r="7015" spans="1:4">
      <c r="A7015" s="6"/>
      <c r="B7015" s="6"/>
      <c r="C7015" s="139"/>
      <c r="D7015" s="139"/>
    </row>
    <row r="7016" spans="1:4">
      <c r="A7016" s="6"/>
      <c r="B7016" s="6"/>
      <c r="C7016" s="139"/>
      <c r="D7016" s="139"/>
    </row>
    <row r="7017" spans="1:4">
      <c r="A7017" s="6"/>
      <c r="B7017" s="6"/>
      <c r="C7017" s="139"/>
      <c r="D7017" s="139"/>
    </row>
    <row r="7018" spans="1:4">
      <c r="A7018" s="6"/>
      <c r="B7018" s="6"/>
      <c r="C7018" s="139"/>
      <c r="D7018" s="139"/>
    </row>
    <row r="7019" spans="1:4">
      <c r="A7019" s="6"/>
      <c r="B7019" s="6"/>
      <c r="C7019" s="139"/>
      <c r="D7019" s="139"/>
    </row>
    <row r="7020" spans="1:4">
      <c r="A7020" s="6"/>
      <c r="B7020" s="6"/>
      <c r="C7020" s="139"/>
      <c r="D7020" s="139"/>
    </row>
    <row r="7021" spans="1:4">
      <c r="A7021" s="6"/>
      <c r="B7021" s="6"/>
      <c r="C7021" s="139"/>
      <c r="D7021" s="139"/>
    </row>
    <row r="7022" spans="1:4">
      <c r="A7022" s="6"/>
      <c r="B7022" s="6"/>
      <c r="C7022" s="139"/>
      <c r="D7022" s="139"/>
    </row>
    <row r="7023" spans="1:4">
      <c r="A7023" s="6"/>
      <c r="B7023" s="6"/>
      <c r="C7023" s="139"/>
      <c r="D7023" s="139"/>
    </row>
    <row r="7024" spans="1:4">
      <c r="A7024" s="6"/>
      <c r="B7024" s="6"/>
      <c r="C7024" s="139"/>
      <c r="D7024" s="139"/>
    </row>
    <row r="7025" spans="1:4">
      <c r="A7025" s="6"/>
      <c r="B7025" s="6"/>
      <c r="C7025" s="139"/>
      <c r="D7025" s="139"/>
    </row>
    <row r="7026" spans="1:4">
      <c r="A7026" s="6"/>
      <c r="B7026" s="6"/>
      <c r="C7026" s="139"/>
      <c r="D7026" s="139"/>
    </row>
    <row r="7027" spans="1:4">
      <c r="A7027" s="6"/>
      <c r="B7027" s="6"/>
      <c r="C7027" s="139"/>
      <c r="D7027" s="139"/>
    </row>
    <row r="7028" spans="1:4">
      <c r="A7028" s="6"/>
      <c r="B7028" s="6"/>
      <c r="C7028" s="139"/>
      <c r="D7028" s="139"/>
    </row>
    <row r="7029" spans="1:4">
      <c r="A7029" s="6"/>
      <c r="B7029" s="6"/>
      <c r="C7029" s="139"/>
      <c r="D7029" s="139"/>
    </row>
    <row r="7030" spans="1:4">
      <c r="A7030" s="6"/>
      <c r="B7030" s="6"/>
      <c r="C7030" s="139"/>
      <c r="D7030" s="139"/>
    </row>
    <row r="7031" spans="1:4">
      <c r="A7031" s="6"/>
      <c r="B7031" s="6"/>
      <c r="C7031" s="139"/>
      <c r="D7031" s="139"/>
    </row>
    <row r="7032" spans="1:4">
      <c r="A7032" s="6"/>
      <c r="B7032" s="6"/>
      <c r="C7032" s="139"/>
      <c r="D7032" s="139"/>
    </row>
    <row r="7033" spans="1:4">
      <c r="A7033" s="6"/>
      <c r="B7033" s="6"/>
      <c r="C7033" s="139"/>
      <c r="D7033" s="139"/>
    </row>
    <row r="7034" spans="1:4">
      <c r="A7034" s="6"/>
      <c r="B7034" s="6"/>
      <c r="C7034" s="139"/>
      <c r="D7034" s="139"/>
    </row>
    <row r="7035" spans="1:4">
      <c r="A7035" s="6"/>
      <c r="B7035" s="6"/>
      <c r="C7035" s="139"/>
      <c r="D7035" s="139"/>
    </row>
    <row r="7036" spans="1:4">
      <c r="A7036" s="6"/>
      <c r="B7036" s="6"/>
      <c r="C7036" s="139"/>
      <c r="D7036" s="139"/>
    </row>
    <row r="7037" spans="1:4">
      <c r="A7037" s="6"/>
      <c r="B7037" s="6"/>
      <c r="C7037" s="139"/>
      <c r="D7037" s="139"/>
    </row>
    <row r="7038" spans="1:4">
      <c r="A7038" s="6"/>
      <c r="B7038" s="6"/>
      <c r="C7038" s="139"/>
      <c r="D7038" s="139"/>
    </row>
    <row r="7039" spans="1:4">
      <c r="A7039" s="6"/>
      <c r="B7039" s="6"/>
      <c r="C7039" s="139"/>
      <c r="D7039" s="139"/>
    </row>
    <row r="7040" spans="1:4">
      <c r="A7040" s="6"/>
      <c r="B7040" s="6"/>
      <c r="C7040" s="139"/>
      <c r="D7040" s="139"/>
    </row>
    <row r="7041" spans="1:4">
      <c r="A7041" s="6"/>
      <c r="B7041" s="6"/>
      <c r="C7041" s="139"/>
      <c r="D7041" s="139"/>
    </row>
    <row r="7042" spans="1:4">
      <c r="A7042" s="6"/>
      <c r="B7042" s="6"/>
      <c r="C7042" s="139"/>
      <c r="D7042" s="139"/>
    </row>
    <row r="7043" spans="1:4">
      <c r="A7043" s="6"/>
      <c r="B7043" s="6"/>
      <c r="C7043" s="139"/>
      <c r="D7043" s="139"/>
    </row>
    <row r="7044" spans="1:4">
      <c r="A7044" s="6"/>
      <c r="B7044" s="6"/>
      <c r="C7044" s="139"/>
      <c r="D7044" s="139"/>
    </row>
    <row r="7045" spans="1:4">
      <c r="A7045" s="6"/>
      <c r="B7045" s="6"/>
      <c r="C7045" s="139"/>
      <c r="D7045" s="139"/>
    </row>
    <row r="7046" spans="1:4">
      <c r="A7046" s="6"/>
      <c r="B7046" s="6"/>
      <c r="C7046" s="139"/>
      <c r="D7046" s="139"/>
    </row>
    <row r="7047" spans="1:4">
      <c r="A7047" s="6"/>
      <c r="B7047" s="6"/>
      <c r="C7047" s="139"/>
      <c r="D7047" s="139"/>
    </row>
    <row r="7048" spans="1:4">
      <c r="A7048" s="6"/>
      <c r="B7048" s="6"/>
      <c r="C7048" s="139"/>
      <c r="D7048" s="139"/>
    </row>
    <row r="7049" spans="1:4">
      <c r="A7049" s="6"/>
      <c r="B7049" s="6"/>
      <c r="C7049" s="139"/>
      <c r="D7049" s="139"/>
    </row>
    <row r="7050" spans="1:4">
      <c r="A7050" s="6"/>
      <c r="B7050" s="6"/>
      <c r="C7050" s="139"/>
      <c r="D7050" s="139"/>
    </row>
    <row r="7051" spans="1:4">
      <c r="A7051" s="6"/>
      <c r="B7051" s="6"/>
      <c r="C7051" s="139"/>
      <c r="D7051" s="139"/>
    </row>
    <row r="7052" spans="1:4">
      <c r="A7052" s="6"/>
      <c r="B7052" s="6"/>
      <c r="C7052" s="139"/>
      <c r="D7052" s="139"/>
    </row>
    <row r="7053" spans="1:4">
      <c r="A7053" s="6"/>
      <c r="B7053" s="6"/>
      <c r="C7053" s="139"/>
      <c r="D7053" s="139"/>
    </row>
    <row r="7054" spans="1:4">
      <c r="A7054" s="6"/>
      <c r="B7054" s="6"/>
      <c r="C7054" s="139"/>
      <c r="D7054" s="139"/>
    </row>
    <row r="7055" spans="1:4">
      <c r="A7055" s="6"/>
      <c r="B7055" s="6"/>
      <c r="C7055" s="139"/>
      <c r="D7055" s="139"/>
    </row>
    <row r="7056" spans="1:4">
      <c r="A7056" s="6"/>
      <c r="B7056" s="6"/>
      <c r="C7056" s="139"/>
      <c r="D7056" s="139"/>
    </row>
    <row r="7057" spans="1:4">
      <c r="A7057" s="6"/>
      <c r="B7057" s="6"/>
      <c r="C7057" s="139"/>
      <c r="D7057" s="139"/>
    </row>
    <row r="7058" spans="1:4">
      <c r="A7058" s="6"/>
      <c r="B7058" s="6"/>
      <c r="C7058" s="139"/>
      <c r="D7058" s="139"/>
    </row>
    <row r="7059" spans="1:4">
      <c r="A7059" s="6"/>
      <c r="B7059" s="6"/>
      <c r="C7059" s="139"/>
      <c r="D7059" s="139"/>
    </row>
    <row r="7060" spans="1:4">
      <c r="A7060" s="6"/>
      <c r="B7060" s="6"/>
      <c r="C7060" s="139"/>
      <c r="D7060" s="139"/>
    </row>
    <row r="7061" spans="1:4">
      <c r="A7061" s="6"/>
      <c r="B7061" s="6"/>
      <c r="C7061" s="139"/>
      <c r="D7061" s="139"/>
    </row>
    <row r="7062" spans="1:4">
      <c r="A7062" s="6"/>
      <c r="B7062" s="6"/>
      <c r="C7062" s="139"/>
      <c r="D7062" s="139"/>
    </row>
    <row r="7063" spans="1:4">
      <c r="A7063" s="6"/>
      <c r="B7063" s="6"/>
      <c r="C7063" s="139"/>
      <c r="D7063" s="139"/>
    </row>
    <row r="7064" spans="1:4">
      <c r="A7064" s="6"/>
      <c r="B7064" s="6"/>
      <c r="C7064" s="139"/>
      <c r="D7064" s="139"/>
    </row>
    <row r="7065" spans="1:4">
      <c r="A7065" s="6"/>
      <c r="B7065" s="6"/>
      <c r="C7065" s="139"/>
      <c r="D7065" s="139"/>
    </row>
    <row r="7066" spans="1:4">
      <c r="A7066" s="6"/>
      <c r="B7066" s="6"/>
      <c r="C7066" s="139"/>
      <c r="D7066" s="139"/>
    </row>
    <row r="7067" spans="1:4">
      <c r="A7067" s="6"/>
      <c r="B7067" s="6"/>
      <c r="C7067" s="139"/>
      <c r="D7067" s="139"/>
    </row>
    <row r="7068" spans="1:4">
      <c r="A7068" s="6"/>
      <c r="B7068" s="6"/>
      <c r="C7068" s="139"/>
      <c r="D7068" s="139"/>
    </row>
    <row r="7069" spans="1:4">
      <c r="A7069" s="6"/>
      <c r="B7069" s="6"/>
      <c r="C7069" s="139"/>
      <c r="D7069" s="139"/>
    </row>
    <row r="7070" spans="1:4">
      <c r="A7070" s="6"/>
      <c r="B7070" s="6"/>
      <c r="C7070" s="139"/>
      <c r="D7070" s="139"/>
    </row>
    <row r="7071" spans="1:4">
      <c r="A7071" s="6"/>
      <c r="B7071" s="6"/>
      <c r="C7071" s="139"/>
      <c r="D7071" s="139"/>
    </row>
    <row r="7072" spans="1:4">
      <c r="A7072" s="6"/>
      <c r="B7072" s="6"/>
      <c r="C7072" s="139"/>
      <c r="D7072" s="139"/>
    </row>
    <row r="7073" spans="1:4">
      <c r="A7073" s="6"/>
      <c r="B7073" s="6"/>
      <c r="C7073" s="139"/>
      <c r="D7073" s="139"/>
    </row>
    <row r="7074" spans="1:4">
      <c r="A7074" s="6"/>
      <c r="B7074" s="6"/>
      <c r="C7074" s="139"/>
      <c r="D7074" s="139"/>
    </row>
    <row r="7075" spans="1:4">
      <c r="A7075" s="6"/>
      <c r="B7075" s="6"/>
      <c r="C7075" s="139"/>
      <c r="D7075" s="139"/>
    </row>
    <row r="7076" spans="1:4">
      <c r="A7076" s="6"/>
      <c r="B7076" s="6"/>
      <c r="C7076" s="139"/>
      <c r="D7076" s="139"/>
    </row>
    <row r="7077" spans="1:4">
      <c r="A7077" s="6"/>
      <c r="B7077" s="6"/>
      <c r="C7077" s="139"/>
      <c r="D7077" s="139"/>
    </row>
    <row r="7078" spans="1:4">
      <c r="A7078" s="6"/>
      <c r="B7078" s="6"/>
      <c r="C7078" s="139"/>
      <c r="D7078" s="139"/>
    </row>
    <row r="7079" spans="1:4">
      <c r="A7079" s="6"/>
      <c r="B7079" s="6"/>
      <c r="C7079" s="139"/>
      <c r="D7079" s="139"/>
    </row>
    <row r="7080" spans="1:4">
      <c r="A7080" s="6"/>
      <c r="B7080" s="6"/>
      <c r="C7080" s="139"/>
      <c r="D7080" s="139"/>
    </row>
    <row r="7081" spans="1:4">
      <c r="A7081" s="6"/>
      <c r="B7081" s="6"/>
      <c r="C7081" s="139"/>
      <c r="D7081" s="139"/>
    </row>
    <row r="7082" spans="1:4">
      <c r="A7082" s="6"/>
      <c r="B7082" s="6"/>
      <c r="C7082" s="139"/>
      <c r="D7082" s="139"/>
    </row>
    <row r="7083" spans="1:4">
      <c r="A7083" s="6"/>
      <c r="B7083" s="6"/>
      <c r="C7083" s="139"/>
      <c r="D7083" s="139"/>
    </row>
    <row r="7084" spans="1:4">
      <c r="A7084" s="6"/>
      <c r="B7084" s="6"/>
      <c r="C7084" s="139"/>
      <c r="D7084" s="139"/>
    </row>
    <row r="7085" spans="1:4">
      <c r="A7085" s="6"/>
      <c r="B7085" s="6"/>
      <c r="C7085" s="139"/>
      <c r="D7085" s="139"/>
    </row>
    <row r="7086" spans="1:4">
      <c r="A7086" s="6"/>
      <c r="B7086" s="6"/>
      <c r="C7086" s="139"/>
      <c r="D7086" s="139"/>
    </row>
    <row r="7087" spans="1:4">
      <c r="A7087" s="6"/>
      <c r="B7087" s="6"/>
      <c r="C7087" s="139"/>
      <c r="D7087" s="139"/>
    </row>
    <row r="7088" spans="1:4">
      <c r="A7088" s="6"/>
      <c r="B7088" s="6"/>
      <c r="C7088" s="139"/>
      <c r="D7088" s="139"/>
    </row>
    <row r="7089" spans="1:4">
      <c r="A7089" s="6"/>
      <c r="B7089" s="6"/>
      <c r="C7089" s="139"/>
      <c r="D7089" s="139"/>
    </row>
    <row r="7090" spans="1:4">
      <c r="A7090" s="6"/>
      <c r="B7090" s="6"/>
      <c r="C7090" s="139"/>
      <c r="D7090" s="139"/>
    </row>
    <row r="7091" spans="1:4">
      <c r="A7091" s="6"/>
      <c r="B7091" s="6"/>
      <c r="C7091" s="139"/>
      <c r="D7091" s="139"/>
    </row>
    <row r="7092" spans="1:4">
      <c r="A7092" s="6"/>
      <c r="B7092" s="6"/>
      <c r="C7092" s="139"/>
      <c r="D7092" s="139"/>
    </row>
    <row r="7093" spans="1:4">
      <c r="A7093" s="6"/>
      <c r="B7093" s="6"/>
      <c r="C7093" s="139"/>
      <c r="D7093" s="139"/>
    </row>
    <row r="7094" spans="1:4">
      <c r="A7094" s="6"/>
      <c r="B7094" s="6"/>
      <c r="C7094" s="139"/>
      <c r="D7094" s="139"/>
    </row>
    <row r="7095" spans="1:4">
      <c r="A7095" s="6"/>
      <c r="B7095" s="6"/>
      <c r="C7095" s="139"/>
      <c r="D7095" s="139"/>
    </row>
    <row r="7096" spans="1:4">
      <c r="A7096" s="6"/>
      <c r="B7096" s="6"/>
      <c r="C7096" s="139"/>
      <c r="D7096" s="139"/>
    </row>
    <row r="7097" spans="1:4">
      <c r="A7097" s="6"/>
      <c r="B7097" s="6"/>
      <c r="C7097" s="139"/>
      <c r="D7097" s="139"/>
    </row>
    <row r="7098" spans="1:4">
      <c r="A7098" s="6"/>
      <c r="B7098" s="6"/>
      <c r="C7098" s="139"/>
      <c r="D7098" s="139"/>
    </row>
    <row r="7099" spans="1:4">
      <c r="A7099" s="6"/>
      <c r="B7099" s="6"/>
      <c r="C7099" s="139"/>
      <c r="D7099" s="139"/>
    </row>
    <row r="7100" spans="1:4">
      <c r="A7100" s="6"/>
      <c r="B7100" s="6"/>
      <c r="C7100" s="139"/>
      <c r="D7100" s="139"/>
    </row>
    <row r="7101" spans="1:4">
      <c r="A7101" s="6"/>
      <c r="B7101" s="6"/>
      <c r="C7101" s="139"/>
      <c r="D7101" s="139"/>
    </row>
    <row r="7102" spans="1:4">
      <c r="A7102" s="6"/>
      <c r="B7102" s="6"/>
      <c r="C7102" s="139"/>
      <c r="D7102" s="139"/>
    </row>
    <row r="7103" spans="1:4">
      <c r="A7103" s="6"/>
      <c r="B7103" s="6"/>
      <c r="C7103" s="139"/>
      <c r="D7103" s="139"/>
    </row>
    <row r="7104" spans="1:4">
      <c r="A7104" s="6"/>
      <c r="B7104" s="6"/>
      <c r="C7104" s="139"/>
      <c r="D7104" s="139"/>
    </row>
    <row r="7105" spans="1:4">
      <c r="A7105" s="6"/>
      <c r="B7105" s="6"/>
      <c r="C7105" s="139"/>
      <c r="D7105" s="139"/>
    </row>
    <row r="7106" spans="1:4">
      <c r="A7106" s="6"/>
      <c r="B7106" s="6"/>
      <c r="C7106" s="139"/>
      <c r="D7106" s="139"/>
    </row>
    <row r="7107" spans="1:4">
      <c r="A7107" s="6"/>
      <c r="B7107" s="6"/>
      <c r="C7107" s="139"/>
      <c r="D7107" s="139"/>
    </row>
    <row r="7108" spans="1:4">
      <c r="A7108" s="6"/>
      <c r="B7108" s="6"/>
      <c r="C7108" s="139"/>
      <c r="D7108" s="139"/>
    </row>
    <row r="7109" spans="1:4">
      <c r="A7109" s="6"/>
      <c r="B7109" s="6"/>
      <c r="C7109" s="139"/>
      <c r="D7109" s="139"/>
    </row>
    <row r="7110" spans="1:4">
      <c r="A7110" s="6"/>
      <c r="B7110" s="6"/>
      <c r="C7110" s="139"/>
      <c r="D7110" s="139"/>
    </row>
    <row r="7111" spans="1:4">
      <c r="A7111" s="6"/>
      <c r="B7111" s="6"/>
      <c r="C7111" s="139"/>
      <c r="D7111" s="139"/>
    </row>
    <row r="7112" spans="1:4">
      <c r="A7112" s="6"/>
      <c r="B7112" s="6"/>
      <c r="C7112" s="139"/>
      <c r="D7112" s="139"/>
    </row>
    <row r="7113" spans="1:4">
      <c r="A7113" s="6"/>
      <c r="B7113" s="6"/>
      <c r="C7113" s="139"/>
      <c r="D7113" s="139"/>
    </row>
    <row r="7114" spans="1:4">
      <c r="A7114" s="6"/>
      <c r="B7114" s="6"/>
      <c r="C7114" s="139"/>
      <c r="D7114" s="139"/>
    </row>
    <row r="7115" spans="1:4">
      <c r="A7115" s="6"/>
      <c r="B7115" s="6"/>
      <c r="C7115" s="139"/>
      <c r="D7115" s="139"/>
    </row>
    <row r="7116" spans="1:4">
      <c r="A7116" s="6"/>
      <c r="B7116" s="6"/>
      <c r="C7116" s="139"/>
      <c r="D7116" s="139"/>
    </row>
    <row r="7117" spans="1:4">
      <c r="A7117" s="6"/>
      <c r="B7117" s="6"/>
      <c r="C7117" s="139"/>
      <c r="D7117" s="139"/>
    </row>
    <row r="7118" spans="1:4">
      <c r="A7118" s="6"/>
      <c r="B7118" s="6"/>
      <c r="C7118" s="139"/>
      <c r="D7118" s="139"/>
    </row>
    <row r="7119" spans="1:4">
      <c r="A7119" s="6"/>
      <c r="B7119" s="6"/>
      <c r="C7119" s="139"/>
      <c r="D7119" s="139"/>
    </row>
    <row r="7120" spans="1:4">
      <c r="A7120" s="6"/>
      <c r="B7120" s="6"/>
      <c r="C7120" s="139"/>
      <c r="D7120" s="139"/>
    </row>
    <row r="7121" spans="1:4">
      <c r="A7121" s="6"/>
      <c r="B7121" s="6"/>
      <c r="C7121" s="139"/>
      <c r="D7121" s="139"/>
    </row>
    <row r="7122" spans="1:4">
      <c r="A7122" s="6"/>
      <c r="B7122" s="6"/>
      <c r="C7122" s="139"/>
      <c r="D7122" s="139"/>
    </row>
    <row r="7123" spans="1:4">
      <c r="A7123" s="6"/>
      <c r="B7123" s="6"/>
      <c r="C7123" s="139"/>
      <c r="D7123" s="139"/>
    </row>
    <row r="7124" spans="1:4">
      <c r="A7124" s="6"/>
      <c r="B7124" s="6"/>
      <c r="C7124" s="139"/>
      <c r="D7124" s="139"/>
    </row>
    <row r="7125" spans="1:4">
      <c r="A7125" s="6"/>
      <c r="B7125" s="6"/>
      <c r="C7125" s="139"/>
      <c r="D7125" s="139"/>
    </row>
    <row r="7126" spans="1:4">
      <c r="A7126" s="6"/>
      <c r="B7126" s="6"/>
      <c r="C7126" s="139"/>
      <c r="D7126" s="139"/>
    </row>
    <row r="7127" spans="1:4">
      <c r="A7127" s="6"/>
      <c r="B7127" s="6"/>
      <c r="C7127" s="139"/>
      <c r="D7127" s="139"/>
    </row>
    <row r="7128" spans="1:4">
      <c r="A7128" s="6"/>
      <c r="B7128" s="6"/>
      <c r="C7128" s="139"/>
      <c r="D7128" s="139"/>
    </row>
    <row r="7129" spans="1:4">
      <c r="A7129" s="6"/>
      <c r="B7129" s="6"/>
      <c r="C7129" s="139"/>
      <c r="D7129" s="139"/>
    </row>
    <row r="7130" spans="1:4">
      <c r="A7130" s="6"/>
      <c r="B7130" s="6"/>
      <c r="C7130" s="139"/>
      <c r="D7130" s="139"/>
    </row>
    <row r="7131" spans="1:4">
      <c r="A7131" s="6"/>
      <c r="B7131" s="6"/>
      <c r="C7131" s="139"/>
      <c r="D7131" s="139"/>
    </row>
    <row r="7132" spans="1:4">
      <c r="A7132" s="6"/>
      <c r="B7132" s="6"/>
      <c r="C7132" s="139"/>
      <c r="D7132" s="139"/>
    </row>
    <row r="7133" spans="1:4">
      <c r="A7133" s="6"/>
      <c r="B7133" s="6"/>
      <c r="C7133" s="139"/>
      <c r="D7133" s="139"/>
    </row>
    <row r="7134" spans="1:4">
      <c r="A7134" s="6"/>
      <c r="B7134" s="6"/>
      <c r="C7134" s="139"/>
      <c r="D7134" s="139"/>
    </row>
    <row r="7135" spans="1:4">
      <c r="A7135" s="6"/>
      <c r="B7135" s="6"/>
      <c r="C7135" s="139"/>
      <c r="D7135" s="139"/>
    </row>
    <row r="7136" spans="1:4">
      <c r="A7136" s="6"/>
      <c r="B7136" s="6"/>
      <c r="C7136" s="139"/>
      <c r="D7136" s="139"/>
    </row>
    <row r="7137" spans="1:4">
      <c r="A7137" s="6"/>
      <c r="B7137" s="6"/>
      <c r="C7137" s="139"/>
      <c r="D7137" s="139"/>
    </row>
    <row r="7138" spans="1:4">
      <c r="A7138" s="6"/>
      <c r="B7138" s="6"/>
      <c r="C7138" s="139"/>
      <c r="D7138" s="139"/>
    </row>
    <row r="7139" spans="1:4">
      <c r="A7139" s="6"/>
      <c r="B7139" s="6"/>
      <c r="C7139" s="139"/>
      <c r="D7139" s="139"/>
    </row>
    <row r="7140" spans="1:4">
      <c r="A7140" s="6"/>
      <c r="B7140" s="6"/>
      <c r="C7140" s="139"/>
      <c r="D7140" s="139"/>
    </row>
    <row r="7141" spans="1:4">
      <c r="A7141" s="6"/>
      <c r="B7141" s="6"/>
      <c r="C7141" s="139"/>
      <c r="D7141" s="139"/>
    </row>
    <row r="7142" spans="1:4">
      <c r="A7142" s="6"/>
      <c r="B7142" s="6"/>
      <c r="C7142" s="139"/>
      <c r="D7142" s="139"/>
    </row>
    <row r="7143" spans="1:4">
      <c r="A7143" s="6"/>
      <c r="B7143" s="6"/>
      <c r="C7143" s="139"/>
      <c r="D7143" s="139"/>
    </row>
    <row r="7144" spans="1:4">
      <c r="A7144" s="6"/>
      <c r="B7144" s="6"/>
      <c r="C7144" s="139"/>
      <c r="D7144" s="139"/>
    </row>
    <row r="7145" spans="1:4">
      <c r="A7145" s="6"/>
      <c r="B7145" s="6"/>
      <c r="C7145" s="139"/>
      <c r="D7145" s="139"/>
    </row>
    <row r="7146" spans="1:4">
      <c r="A7146" s="6"/>
      <c r="B7146" s="6"/>
      <c r="C7146" s="139"/>
      <c r="D7146" s="139"/>
    </row>
    <row r="7147" spans="1:4">
      <c r="A7147" s="6"/>
      <c r="B7147" s="6"/>
      <c r="C7147" s="139"/>
      <c r="D7147" s="139"/>
    </row>
    <row r="7148" spans="1:4">
      <c r="A7148" s="6"/>
      <c r="B7148" s="6"/>
      <c r="C7148" s="139"/>
      <c r="D7148" s="139"/>
    </row>
    <row r="7149" spans="1:4">
      <c r="A7149" s="6"/>
      <c r="B7149" s="6"/>
      <c r="C7149" s="139"/>
      <c r="D7149" s="139"/>
    </row>
    <row r="7150" spans="1:4">
      <c r="A7150" s="6"/>
      <c r="B7150" s="6"/>
      <c r="C7150" s="139"/>
      <c r="D7150" s="139"/>
    </row>
    <row r="7151" spans="1:4">
      <c r="A7151" s="6"/>
      <c r="B7151" s="6"/>
      <c r="C7151" s="139"/>
      <c r="D7151" s="139"/>
    </row>
    <row r="7152" spans="1:4">
      <c r="A7152" s="6"/>
      <c r="B7152" s="6"/>
      <c r="C7152" s="139"/>
      <c r="D7152" s="139"/>
    </row>
    <row r="7153" spans="1:4">
      <c r="A7153" s="6"/>
      <c r="B7153" s="6"/>
      <c r="C7153" s="139"/>
      <c r="D7153" s="139"/>
    </row>
    <row r="7154" spans="1:4">
      <c r="A7154" s="6"/>
      <c r="B7154" s="6"/>
      <c r="C7154" s="139"/>
      <c r="D7154" s="139"/>
    </row>
    <row r="7155" spans="1:4">
      <c r="A7155" s="6"/>
      <c r="B7155" s="6"/>
      <c r="C7155" s="139"/>
      <c r="D7155" s="139"/>
    </row>
    <row r="7156" spans="1:4">
      <c r="A7156" s="6"/>
      <c r="B7156" s="6"/>
      <c r="C7156" s="139"/>
      <c r="D7156" s="139"/>
    </row>
    <row r="7157" spans="1:4">
      <c r="A7157" s="6"/>
      <c r="B7157" s="6"/>
      <c r="C7157" s="139"/>
      <c r="D7157" s="139"/>
    </row>
    <row r="7158" spans="1:4">
      <c r="A7158" s="6"/>
      <c r="B7158" s="6"/>
      <c r="C7158" s="139"/>
      <c r="D7158" s="139"/>
    </row>
    <row r="7159" spans="1:4">
      <c r="A7159" s="6"/>
      <c r="B7159" s="6"/>
      <c r="C7159" s="139"/>
      <c r="D7159" s="139"/>
    </row>
    <row r="7160" spans="1:4">
      <c r="A7160" s="6"/>
      <c r="B7160" s="6"/>
      <c r="C7160" s="139"/>
      <c r="D7160" s="139"/>
    </row>
    <row r="7161" spans="1:4">
      <c r="A7161" s="6"/>
      <c r="B7161" s="6"/>
      <c r="C7161" s="139"/>
      <c r="D7161" s="139"/>
    </row>
    <row r="7162" spans="1:4">
      <c r="A7162" s="6"/>
      <c r="B7162" s="6"/>
      <c r="C7162" s="139"/>
      <c r="D7162" s="139"/>
    </row>
    <row r="7163" spans="1:4">
      <c r="A7163" s="6"/>
      <c r="B7163" s="6"/>
      <c r="C7163" s="139"/>
      <c r="D7163" s="139"/>
    </row>
    <row r="7164" spans="1:4">
      <c r="A7164" s="6"/>
      <c r="B7164" s="6"/>
      <c r="C7164" s="139"/>
      <c r="D7164" s="139"/>
    </row>
    <row r="7165" spans="1:4">
      <c r="A7165" s="6"/>
      <c r="B7165" s="6"/>
      <c r="C7165" s="139"/>
      <c r="D7165" s="139"/>
    </row>
    <row r="7166" spans="1:4">
      <c r="A7166" s="6"/>
      <c r="B7166" s="6"/>
      <c r="C7166" s="139"/>
      <c r="D7166" s="139"/>
    </row>
    <row r="7167" spans="1:4">
      <c r="A7167" s="6"/>
      <c r="B7167" s="6"/>
      <c r="C7167" s="139"/>
      <c r="D7167" s="139"/>
    </row>
    <row r="7168" spans="1:4">
      <c r="A7168" s="6"/>
      <c r="B7168" s="6"/>
      <c r="C7168" s="139"/>
      <c r="D7168" s="139"/>
    </row>
    <row r="7169" spans="1:4">
      <c r="A7169" s="6"/>
      <c r="B7169" s="6"/>
      <c r="C7169" s="139"/>
      <c r="D7169" s="139"/>
    </row>
    <row r="7170" spans="1:4">
      <c r="A7170" s="6"/>
      <c r="B7170" s="6"/>
      <c r="C7170" s="139"/>
      <c r="D7170" s="139"/>
    </row>
    <row r="7171" spans="1:4">
      <c r="A7171" s="6"/>
      <c r="B7171" s="6"/>
      <c r="C7171" s="139"/>
      <c r="D7171" s="139"/>
    </row>
    <row r="7172" spans="1:4">
      <c r="A7172" s="6"/>
      <c r="B7172" s="6"/>
      <c r="C7172" s="139"/>
      <c r="D7172" s="139"/>
    </row>
    <row r="7173" spans="1:4">
      <c r="A7173" s="6"/>
      <c r="B7173" s="6"/>
      <c r="C7173" s="139"/>
      <c r="D7173" s="139"/>
    </row>
    <row r="7174" spans="1:4">
      <c r="A7174" s="6"/>
      <c r="B7174" s="6"/>
      <c r="C7174" s="139"/>
      <c r="D7174" s="139"/>
    </row>
    <row r="7175" spans="1:4">
      <c r="A7175" s="6"/>
      <c r="B7175" s="6"/>
      <c r="C7175" s="139"/>
      <c r="D7175" s="139"/>
    </row>
    <row r="7176" spans="1:4">
      <c r="A7176" s="6"/>
      <c r="B7176" s="6"/>
      <c r="C7176" s="139"/>
      <c r="D7176" s="139"/>
    </row>
    <row r="7177" spans="1:4">
      <c r="A7177" s="6"/>
      <c r="B7177" s="6"/>
      <c r="C7177" s="139"/>
      <c r="D7177" s="139"/>
    </row>
    <row r="7178" spans="1:4">
      <c r="A7178" s="6"/>
      <c r="B7178" s="6"/>
      <c r="C7178" s="139"/>
      <c r="D7178" s="139"/>
    </row>
    <row r="7179" spans="1:4">
      <c r="A7179" s="6"/>
      <c r="B7179" s="6"/>
      <c r="C7179" s="139"/>
      <c r="D7179" s="139"/>
    </row>
    <row r="7180" spans="1:4">
      <c r="A7180" s="6"/>
      <c r="B7180" s="6"/>
      <c r="C7180" s="139"/>
      <c r="D7180" s="139"/>
    </row>
    <row r="7181" spans="1:4">
      <c r="A7181" s="6"/>
      <c r="B7181" s="6"/>
      <c r="C7181" s="139"/>
      <c r="D7181" s="139"/>
    </row>
    <row r="7182" spans="1:4">
      <c r="A7182" s="6"/>
      <c r="B7182" s="6"/>
      <c r="C7182" s="139"/>
      <c r="D7182" s="139"/>
    </row>
    <row r="7183" spans="1:4">
      <c r="A7183" s="6"/>
      <c r="B7183" s="6"/>
      <c r="C7183" s="139"/>
      <c r="D7183" s="139"/>
    </row>
    <row r="7184" spans="1:4">
      <c r="A7184" s="6"/>
      <c r="B7184" s="6"/>
      <c r="C7184" s="139"/>
      <c r="D7184" s="139"/>
    </row>
    <row r="7185" spans="1:4">
      <c r="A7185" s="6"/>
      <c r="B7185" s="6"/>
      <c r="C7185" s="139"/>
      <c r="D7185" s="139"/>
    </row>
    <row r="7186" spans="1:4">
      <c r="A7186" s="6"/>
      <c r="B7186" s="6"/>
      <c r="C7186" s="139"/>
      <c r="D7186" s="139"/>
    </row>
    <row r="7187" spans="1:4">
      <c r="A7187" s="6"/>
      <c r="B7187" s="6"/>
      <c r="C7187" s="139"/>
      <c r="D7187" s="139"/>
    </row>
    <row r="7188" spans="1:4">
      <c r="A7188" s="6"/>
      <c r="B7188" s="6"/>
      <c r="C7188" s="139"/>
      <c r="D7188" s="139"/>
    </row>
    <row r="7189" spans="1:4">
      <c r="A7189" s="6"/>
      <c r="B7189" s="6"/>
      <c r="C7189" s="139"/>
      <c r="D7189" s="139"/>
    </row>
    <row r="7190" spans="1:4">
      <c r="A7190" s="6"/>
      <c r="B7190" s="6"/>
      <c r="C7190" s="139"/>
      <c r="D7190" s="139"/>
    </row>
    <row r="7191" spans="1:4">
      <c r="A7191" s="6"/>
      <c r="B7191" s="6"/>
      <c r="C7191" s="139"/>
      <c r="D7191" s="139"/>
    </row>
    <row r="7192" spans="1:4">
      <c r="A7192" s="6"/>
      <c r="B7192" s="6"/>
      <c r="C7192" s="139"/>
      <c r="D7192" s="139"/>
    </row>
    <row r="7193" spans="1:4">
      <c r="A7193" s="6"/>
      <c r="B7193" s="6"/>
      <c r="C7193" s="139"/>
      <c r="D7193" s="139"/>
    </row>
    <row r="7194" spans="1:4">
      <c r="A7194" s="6"/>
      <c r="B7194" s="6"/>
      <c r="C7194" s="139"/>
      <c r="D7194" s="139"/>
    </row>
    <row r="7195" spans="1:4">
      <c r="A7195" s="6"/>
      <c r="B7195" s="6"/>
      <c r="C7195" s="139"/>
      <c r="D7195" s="139"/>
    </row>
    <row r="7196" spans="1:4">
      <c r="A7196" s="6"/>
      <c r="B7196" s="6"/>
      <c r="C7196" s="139"/>
      <c r="D7196" s="139"/>
    </row>
    <row r="7197" spans="1:4">
      <c r="A7197" s="6"/>
      <c r="B7197" s="6"/>
      <c r="C7197" s="139"/>
      <c r="D7197" s="139"/>
    </row>
    <row r="7198" spans="1:4">
      <c r="A7198" s="6"/>
      <c r="B7198" s="6"/>
      <c r="C7198" s="139"/>
      <c r="D7198" s="139"/>
    </row>
    <row r="7199" spans="1:4">
      <c r="A7199" s="6"/>
      <c r="B7199" s="6"/>
      <c r="C7199" s="139"/>
      <c r="D7199" s="139"/>
    </row>
    <row r="7200" spans="1:4">
      <c r="A7200" s="6"/>
      <c r="B7200" s="6"/>
      <c r="C7200" s="139"/>
      <c r="D7200" s="139"/>
    </row>
    <row r="7201" spans="1:4">
      <c r="A7201" s="6"/>
      <c r="B7201" s="6"/>
      <c r="C7201" s="139"/>
      <c r="D7201" s="139"/>
    </row>
    <row r="7202" spans="1:4">
      <c r="A7202" s="6"/>
      <c r="B7202" s="6"/>
      <c r="C7202" s="139"/>
      <c r="D7202" s="139"/>
    </row>
    <row r="7203" spans="1:4">
      <c r="A7203" s="6"/>
      <c r="B7203" s="6"/>
      <c r="C7203" s="139"/>
      <c r="D7203" s="139"/>
    </row>
    <row r="7204" spans="1:4">
      <c r="A7204" s="6"/>
      <c r="B7204" s="6"/>
      <c r="C7204" s="139"/>
      <c r="D7204" s="139"/>
    </row>
    <row r="7205" spans="1:4">
      <c r="A7205" s="6"/>
      <c r="B7205" s="6"/>
      <c r="C7205" s="139"/>
      <c r="D7205" s="139"/>
    </row>
    <row r="7206" spans="1:4">
      <c r="A7206" s="6"/>
      <c r="B7206" s="6"/>
      <c r="C7206" s="139"/>
      <c r="D7206" s="139"/>
    </row>
    <row r="7207" spans="1:4">
      <c r="A7207" s="6"/>
      <c r="B7207" s="6"/>
      <c r="C7207" s="139"/>
      <c r="D7207" s="139"/>
    </row>
    <row r="7208" spans="1:4">
      <c r="A7208" s="6"/>
      <c r="B7208" s="6"/>
      <c r="C7208" s="139"/>
      <c r="D7208" s="139"/>
    </row>
    <row r="7209" spans="1:4">
      <c r="A7209" s="6"/>
      <c r="B7209" s="6"/>
      <c r="C7209" s="139"/>
      <c r="D7209" s="139"/>
    </row>
    <row r="7210" spans="1:4">
      <c r="A7210" s="6"/>
      <c r="B7210" s="6"/>
      <c r="C7210" s="139"/>
      <c r="D7210" s="139"/>
    </row>
    <row r="7211" spans="1:4">
      <c r="A7211" s="6"/>
      <c r="B7211" s="6"/>
      <c r="C7211" s="139"/>
      <c r="D7211" s="139"/>
    </row>
    <row r="7212" spans="1:4">
      <c r="A7212" s="6"/>
      <c r="B7212" s="6"/>
      <c r="C7212" s="139"/>
      <c r="D7212" s="139"/>
    </row>
    <row r="7213" spans="1:4">
      <c r="A7213" s="6"/>
      <c r="B7213" s="6"/>
      <c r="C7213" s="139"/>
      <c r="D7213" s="139"/>
    </row>
    <row r="7214" spans="1:4">
      <c r="A7214" s="6"/>
      <c r="B7214" s="6"/>
      <c r="C7214" s="139"/>
      <c r="D7214" s="139"/>
    </row>
    <row r="7215" spans="1:4">
      <c r="A7215" s="6"/>
      <c r="B7215" s="6"/>
      <c r="C7215" s="139"/>
      <c r="D7215" s="139"/>
    </row>
    <row r="7216" spans="1:4">
      <c r="A7216" s="6"/>
      <c r="B7216" s="6"/>
      <c r="C7216" s="139"/>
      <c r="D7216" s="139"/>
    </row>
    <row r="7217" spans="1:4">
      <c r="A7217" s="6"/>
      <c r="B7217" s="6"/>
      <c r="C7217" s="139"/>
      <c r="D7217" s="139"/>
    </row>
    <row r="7218" spans="1:4">
      <c r="A7218" s="6"/>
      <c r="B7218" s="6"/>
      <c r="C7218" s="139"/>
      <c r="D7218" s="139"/>
    </row>
    <row r="7219" spans="1:4">
      <c r="A7219" s="6"/>
      <c r="B7219" s="6"/>
      <c r="C7219" s="139"/>
      <c r="D7219" s="139"/>
    </row>
    <row r="7220" spans="1:4">
      <c r="A7220" s="6"/>
      <c r="B7220" s="6"/>
      <c r="C7220" s="139"/>
      <c r="D7220" s="139"/>
    </row>
    <row r="7221" spans="1:4">
      <c r="A7221" s="6"/>
      <c r="B7221" s="6"/>
      <c r="C7221" s="139"/>
      <c r="D7221" s="139"/>
    </row>
    <row r="7222" spans="1:4">
      <c r="A7222" s="6"/>
      <c r="B7222" s="6"/>
      <c r="C7222" s="139"/>
      <c r="D7222" s="139"/>
    </row>
    <row r="7223" spans="1:4">
      <c r="A7223" s="6"/>
      <c r="B7223" s="6"/>
      <c r="C7223" s="139"/>
      <c r="D7223" s="139"/>
    </row>
    <row r="7224" spans="1:4">
      <c r="A7224" s="6"/>
      <c r="B7224" s="6"/>
      <c r="C7224" s="139"/>
      <c r="D7224" s="139"/>
    </row>
    <row r="7225" spans="1:4">
      <c r="A7225" s="6"/>
      <c r="B7225" s="6"/>
      <c r="C7225" s="139"/>
      <c r="D7225" s="139"/>
    </row>
    <row r="7226" spans="1:4">
      <c r="A7226" s="6"/>
      <c r="B7226" s="6"/>
      <c r="C7226" s="139"/>
      <c r="D7226" s="139"/>
    </row>
    <row r="7227" spans="1:4">
      <c r="A7227" s="6"/>
      <c r="B7227" s="6"/>
      <c r="C7227" s="139"/>
      <c r="D7227" s="139"/>
    </row>
    <row r="7228" spans="1:4">
      <c r="A7228" s="6"/>
      <c r="B7228" s="6"/>
      <c r="C7228" s="139"/>
      <c r="D7228" s="139"/>
    </row>
    <row r="7229" spans="1:4">
      <c r="A7229" s="6"/>
      <c r="B7229" s="6"/>
      <c r="C7229" s="139"/>
      <c r="D7229" s="139"/>
    </row>
    <row r="7230" spans="1:4">
      <c r="A7230" s="6"/>
      <c r="B7230" s="6"/>
      <c r="C7230" s="139"/>
      <c r="D7230" s="139"/>
    </row>
    <row r="7231" spans="1:4">
      <c r="A7231" s="6"/>
      <c r="B7231" s="6"/>
      <c r="C7231" s="139"/>
      <c r="D7231" s="139"/>
    </row>
    <row r="7232" spans="1:4">
      <c r="A7232" s="6"/>
      <c r="B7232" s="6"/>
      <c r="C7232" s="139"/>
      <c r="D7232" s="139"/>
    </row>
    <row r="7233" spans="1:4">
      <c r="A7233" s="6"/>
      <c r="B7233" s="6"/>
      <c r="C7233" s="139"/>
      <c r="D7233" s="139"/>
    </row>
    <row r="7234" spans="1:4">
      <c r="A7234" s="6"/>
      <c r="B7234" s="6"/>
      <c r="C7234" s="139"/>
      <c r="D7234" s="139"/>
    </row>
    <row r="7235" spans="1:4">
      <c r="A7235" s="6"/>
      <c r="B7235" s="6"/>
      <c r="C7235" s="139"/>
      <c r="D7235" s="139"/>
    </row>
    <row r="7236" spans="1:4">
      <c r="A7236" s="6"/>
      <c r="B7236" s="6"/>
      <c r="C7236" s="139"/>
      <c r="D7236" s="139"/>
    </row>
    <row r="7237" spans="1:4">
      <c r="A7237" s="6"/>
      <c r="B7237" s="6"/>
      <c r="C7237" s="139"/>
      <c r="D7237" s="139"/>
    </row>
    <row r="7238" spans="1:4">
      <c r="A7238" s="6"/>
      <c r="B7238" s="6"/>
      <c r="C7238" s="139"/>
      <c r="D7238" s="139"/>
    </row>
    <row r="7239" spans="1:4">
      <c r="A7239" s="6"/>
      <c r="B7239" s="6"/>
      <c r="C7239" s="139"/>
      <c r="D7239" s="139"/>
    </row>
    <row r="7240" spans="1:4">
      <c r="A7240" s="6"/>
      <c r="B7240" s="6"/>
      <c r="C7240" s="139"/>
      <c r="D7240" s="139"/>
    </row>
    <row r="7241" spans="1:4">
      <c r="A7241" s="6"/>
      <c r="B7241" s="6"/>
      <c r="C7241" s="139"/>
      <c r="D7241" s="139"/>
    </row>
    <row r="7242" spans="1:4">
      <c r="A7242" s="6"/>
      <c r="B7242" s="6"/>
      <c r="C7242" s="139"/>
      <c r="D7242" s="139"/>
    </row>
    <row r="7243" spans="1:4">
      <c r="A7243" s="6"/>
      <c r="B7243" s="6"/>
      <c r="C7243" s="139"/>
      <c r="D7243" s="139"/>
    </row>
    <row r="7244" spans="1:4">
      <c r="A7244" s="6"/>
      <c r="B7244" s="6"/>
      <c r="C7244" s="139"/>
      <c r="D7244" s="139"/>
    </row>
    <row r="7245" spans="1:4">
      <c r="A7245" s="6"/>
      <c r="B7245" s="6"/>
      <c r="C7245" s="139"/>
      <c r="D7245" s="139"/>
    </row>
    <row r="7246" spans="1:4">
      <c r="A7246" s="6"/>
      <c r="B7246" s="6"/>
      <c r="C7246" s="139"/>
      <c r="D7246" s="139"/>
    </row>
    <row r="7247" spans="1:4">
      <c r="A7247" s="6"/>
      <c r="B7247" s="6"/>
      <c r="C7247" s="139"/>
      <c r="D7247" s="139"/>
    </row>
    <row r="7248" spans="1:4">
      <c r="A7248" s="6"/>
      <c r="B7248" s="6"/>
      <c r="C7248" s="139"/>
      <c r="D7248" s="139"/>
    </row>
    <row r="7249" spans="1:4">
      <c r="A7249" s="6"/>
      <c r="B7249" s="6"/>
      <c r="C7249" s="139"/>
      <c r="D7249" s="139"/>
    </row>
    <row r="7250" spans="1:4">
      <c r="A7250" s="6"/>
      <c r="B7250" s="6"/>
      <c r="C7250" s="139"/>
      <c r="D7250" s="139"/>
    </row>
    <row r="7251" spans="1:4">
      <c r="A7251" s="6"/>
      <c r="B7251" s="6"/>
      <c r="C7251" s="139"/>
      <c r="D7251" s="139"/>
    </row>
    <row r="7252" spans="1:4">
      <c r="A7252" s="6"/>
      <c r="B7252" s="6"/>
      <c r="C7252" s="139"/>
      <c r="D7252" s="139"/>
    </row>
    <row r="7253" spans="1:4">
      <c r="A7253" s="6"/>
      <c r="B7253" s="6"/>
      <c r="C7253" s="139"/>
      <c r="D7253" s="139"/>
    </row>
    <row r="7254" spans="1:4">
      <c r="A7254" s="6"/>
      <c r="B7254" s="6"/>
      <c r="C7254" s="139"/>
      <c r="D7254" s="139"/>
    </row>
    <row r="7255" spans="1:4">
      <c r="A7255" s="6"/>
      <c r="B7255" s="6"/>
      <c r="C7255" s="139"/>
      <c r="D7255" s="139"/>
    </row>
    <row r="7256" spans="1:4">
      <c r="A7256" s="6"/>
      <c r="B7256" s="6"/>
      <c r="C7256" s="139"/>
      <c r="D7256" s="139"/>
    </row>
    <row r="7257" spans="1:4">
      <c r="A7257" s="6"/>
      <c r="B7257" s="6"/>
      <c r="C7257" s="139"/>
      <c r="D7257" s="139"/>
    </row>
    <row r="7258" spans="1:4">
      <c r="A7258" s="6"/>
      <c r="B7258" s="6"/>
      <c r="C7258" s="139"/>
      <c r="D7258" s="139"/>
    </row>
    <row r="7259" spans="1:4">
      <c r="A7259" s="6"/>
      <c r="B7259" s="6"/>
      <c r="C7259" s="139"/>
      <c r="D7259" s="139"/>
    </row>
    <row r="7260" spans="1:4">
      <c r="A7260" s="6"/>
      <c r="B7260" s="6"/>
      <c r="C7260" s="139"/>
      <c r="D7260" s="139"/>
    </row>
    <row r="7261" spans="1:4">
      <c r="A7261" s="6"/>
      <c r="B7261" s="6"/>
      <c r="C7261" s="139"/>
      <c r="D7261" s="139"/>
    </row>
    <row r="7262" spans="1:4">
      <c r="A7262" s="6"/>
      <c r="B7262" s="6"/>
      <c r="C7262" s="139"/>
      <c r="D7262" s="139"/>
    </row>
    <row r="7263" spans="1:4">
      <c r="A7263" s="6"/>
      <c r="B7263" s="6"/>
      <c r="C7263" s="139"/>
      <c r="D7263" s="139"/>
    </row>
    <row r="7264" spans="1:4">
      <c r="A7264" s="6"/>
      <c r="B7264" s="6"/>
      <c r="C7264" s="139"/>
      <c r="D7264" s="139"/>
    </row>
    <row r="7265" spans="1:4">
      <c r="A7265" s="6"/>
      <c r="B7265" s="6"/>
      <c r="C7265" s="139"/>
      <c r="D7265" s="139"/>
    </row>
    <row r="7266" spans="1:4">
      <c r="A7266" s="6"/>
      <c r="B7266" s="6"/>
      <c r="C7266" s="139"/>
      <c r="D7266" s="139"/>
    </row>
    <row r="7267" spans="1:4">
      <c r="A7267" s="6"/>
      <c r="B7267" s="6"/>
      <c r="C7267" s="139"/>
      <c r="D7267" s="139"/>
    </row>
    <row r="7268" spans="1:4">
      <c r="A7268" s="6"/>
      <c r="B7268" s="6"/>
      <c r="C7268" s="139"/>
      <c r="D7268" s="139"/>
    </row>
    <row r="7269" spans="1:4">
      <c r="A7269" s="6"/>
      <c r="B7269" s="6"/>
      <c r="C7269" s="139"/>
      <c r="D7269" s="139"/>
    </row>
    <row r="7270" spans="1:4">
      <c r="A7270" s="6"/>
      <c r="B7270" s="6"/>
      <c r="C7270" s="139"/>
      <c r="D7270" s="139"/>
    </row>
    <row r="7271" spans="1:4">
      <c r="A7271" s="6"/>
      <c r="B7271" s="6"/>
      <c r="C7271" s="139"/>
      <c r="D7271" s="139"/>
    </row>
    <row r="7272" spans="1:4">
      <c r="A7272" s="6"/>
      <c r="B7272" s="6"/>
      <c r="C7272" s="139"/>
      <c r="D7272" s="139"/>
    </row>
    <row r="7273" spans="1:4">
      <c r="A7273" s="6"/>
      <c r="B7273" s="6"/>
      <c r="C7273" s="139"/>
      <c r="D7273" s="139"/>
    </row>
    <row r="7274" spans="1:4">
      <c r="A7274" s="6"/>
      <c r="B7274" s="6"/>
      <c r="C7274" s="139"/>
      <c r="D7274" s="139"/>
    </row>
    <row r="7275" spans="1:4">
      <c r="A7275" s="6"/>
      <c r="B7275" s="6"/>
      <c r="C7275" s="139"/>
      <c r="D7275" s="139"/>
    </row>
    <row r="7276" spans="1:4">
      <c r="A7276" s="6"/>
      <c r="B7276" s="6"/>
      <c r="C7276" s="139"/>
      <c r="D7276" s="139"/>
    </row>
    <row r="7277" spans="1:4">
      <c r="A7277" s="6"/>
      <c r="B7277" s="6"/>
      <c r="C7277" s="139"/>
      <c r="D7277" s="139"/>
    </row>
    <row r="7278" spans="1:4">
      <c r="A7278" s="6"/>
      <c r="B7278" s="6"/>
      <c r="C7278" s="139"/>
      <c r="D7278" s="139"/>
    </row>
    <row r="7279" spans="1:4">
      <c r="A7279" s="6"/>
      <c r="B7279" s="6"/>
      <c r="C7279" s="139"/>
      <c r="D7279" s="139"/>
    </row>
    <row r="7280" spans="1:4">
      <c r="A7280" s="6"/>
      <c r="B7280" s="6"/>
      <c r="C7280" s="139"/>
      <c r="D7280" s="139"/>
    </row>
    <row r="7281" spans="1:4">
      <c r="A7281" s="6"/>
      <c r="B7281" s="6"/>
      <c r="C7281" s="139"/>
      <c r="D7281" s="139"/>
    </row>
    <row r="7282" spans="1:4">
      <c r="A7282" s="6"/>
      <c r="B7282" s="6"/>
      <c r="C7282" s="139"/>
      <c r="D7282" s="139"/>
    </row>
    <row r="7283" spans="1:4">
      <c r="A7283" s="6"/>
      <c r="B7283" s="6"/>
      <c r="C7283" s="139"/>
      <c r="D7283" s="139"/>
    </row>
    <row r="7284" spans="1:4">
      <c r="A7284" s="6"/>
      <c r="B7284" s="6"/>
      <c r="C7284" s="139"/>
      <c r="D7284" s="139"/>
    </row>
    <row r="7285" spans="1:4">
      <c r="A7285" s="6"/>
      <c r="B7285" s="6"/>
      <c r="C7285" s="139"/>
      <c r="D7285" s="139"/>
    </row>
    <row r="7286" spans="1:4">
      <c r="A7286" s="6"/>
      <c r="B7286" s="6"/>
      <c r="C7286" s="139"/>
      <c r="D7286" s="139"/>
    </row>
    <row r="7287" spans="1:4">
      <c r="A7287" s="6"/>
      <c r="B7287" s="6"/>
      <c r="C7287" s="139"/>
      <c r="D7287" s="139"/>
    </row>
    <row r="7288" spans="1:4">
      <c r="A7288" s="6"/>
      <c r="B7288" s="6"/>
      <c r="C7288" s="139"/>
      <c r="D7288" s="139"/>
    </row>
    <row r="7289" spans="1:4">
      <c r="A7289" s="6"/>
      <c r="B7289" s="6"/>
      <c r="C7289" s="139"/>
      <c r="D7289" s="139"/>
    </row>
    <row r="7290" spans="1:4">
      <c r="A7290" s="6"/>
      <c r="B7290" s="6"/>
      <c r="C7290" s="139"/>
      <c r="D7290" s="139"/>
    </row>
    <row r="7291" spans="1:4">
      <c r="A7291" s="6"/>
      <c r="B7291" s="6"/>
      <c r="C7291" s="139"/>
      <c r="D7291" s="139"/>
    </row>
    <row r="7292" spans="1:4">
      <c r="A7292" s="6"/>
      <c r="B7292" s="6"/>
      <c r="C7292" s="139"/>
      <c r="D7292" s="139"/>
    </row>
    <row r="7293" spans="1:4">
      <c r="A7293" s="6"/>
      <c r="B7293" s="6"/>
      <c r="C7293" s="139"/>
      <c r="D7293" s="139"/>
    </row>
    <row r="7294" spans="1:4">
      <c r="A7294" s="6"/>
      <c r="B7294" s="6"/>
      <c r="C7294" s="139"/>
      <c r="D7294" s="139"/>
    </row>
    <row r="7295" spans="1:4">
      <c r="A7295" s="6"/>
      <c r="B7295" s="6"/>
      <c r="C7295" s="139"/>
      <c r="D7295" s="139"/>
    </row>
    <row r="7296" spans="1:4">
      <c r="A7296" s="6"/>
      <c r="B7296" s="6"/>
      <c r="C7296" s="139"/>
      <c r="D7296" s="139"/>
    </row>
    <row r="7297" spans="1:4">
      <c r="A7297" s="6"/>
      <c r="B7297" s="6"/>
      <c r="C7297" s="139"/>
      <c r="D7297" s="139"/>
    </row>
    <row r="7298" spans="1:4">
      <c r="A7298" s="6"/>
      <c r="B7298" s="6"/>
      <c r="C7298" s="139"/>
      <c r="D7298" s="139"/>
    </row>
    <row r="7299" spans="1:4">
      <c r="A7299" s="6"/>
      <c r="B7299" s="6"/>
      <c r="C7299" s="139"/>
      <c r="D7299" s="139"/>
    </row>
    <row r="7300" spans="1:4">
      <c r="A7300" s="6"/>
      <c r="B7300" s="6"/>
      <c r="C7300" s="139"/>
      <c r="D7300" s="139"/>
    </row>
    <row r="7301" spans="1:4">
      <c r="A7301" s="6"/>
      <c r="B7301" s="6"/>
      <c r="C7301" s="139"/>
      <c r="D7301" s="139"/>
    </row>
    <row r="7302" spans="1:4">
      <c r="A7302" s="6"/>
      <c r="B7302" s="6"/>
      <c r="C7302" s="139"/>
      <c r="D7302" s="139"/>
    </row>
    <row r="7303" spans="1:4">
      <c r="A7303" s="6"/>
      <c r="B7303" s="6"/>
      <c r="C7303" s="139"/>
      <c r="D7303" s="139"/>
    </row>
    <row r="7304" spans="1:4">
      <c r="A7304" s="6"/>
      <c r="B7304" s="6"/>
      <c r="C7304" s="139"/>
      <c r="D7304" s="139"/>
    </row>
    <row r="7305" spans="1:4">
      <c r="A7305" s="6"/>
      <c r="B7305" s="6"/>
      <c r="C7305" s="139"/>
      <c r="D7305" s="139"/>
    </row>
    <row r="7306" spans="1:4">
      <c r="A7306" s="6"/>
      <c r="B7306" s="6"/>
      <c r="C7306" s="139"/>
      <c r="D7306" s="139"/>
    </row>
    <row r="7307" spans="1:4">
      <c r="A7307" s="6"/>
      <c r="B7307" s="6"/>
      <c r="C7307" s="139"/>
      <c r="D7307" s="139"/>
    </row>
    <row r="7308" spans="1:4">
      <c r="A7308" s="6"/>
      <c r="B7308" s="6"/>
      <c r="C7308" s="139"/>
      <c r="D7308" s="139"/>
    </row>
    <row r="7309" spans="1:4">
      <c r="A7309" s="6"/>
      <c r="B7309" s="6"/>
      <c r="C7309" s="139"/>
      <c r="D7309" s="139"/>
    </row>
    <row r="7310" spans="1:4">
      <c r="A7310" s="6"/>
      <c r="B7310" s="6"/>
      <c r="C7310" s="139"/>
      <c r="D7310" s="139"/>
    </row>
    <row r="7311" spans="1:4">
      <c r="A7311" s="6"/>
      <c r="B7311" s="6"/>
      <c r="C7311" s="139"/>
      <c r="D7311" s="139"/>
    </row>
    <row r="7312" spans="1:4">
      <c r="A7312" s="6"/>
      <c r="B7312" s="6"/>
      <c r="C7312" s="139"/>
      <c r="D7312" s="139"/>
    </row>
    <row r="7313" spans="1:4">
      <c r="A7313" s="6"/>
      <c r="B7313" s="6"/>
      <c r="C7313" s="139"/>
      <c r="D7313" s="139"/>
    </row>
    <row r="7314" spans="1:4">
      <c r="A7314" s="6"/>
      <c r="B7314" s="6"/>
      <c r="C7314" s="139"/>
      <c r="D7314" s="139"/>
    </row>
    <row r="7315" spans="1:4">
      <c r="A7315" s="6"/>
      <c r="B7315" s="6"/>
      <c r="C7315" s="139"/>
      <c r="D7315" s="139"/>
    </row>
    <row r="7316" spans="1:4">
      <c r="A7316" s="6"/>
      <c r="B7316" s="6"/>
      <c r="C7316" s="139"/>
      <c r="D7316" s="139"/>
    </row>
    <row r="7317" spans="1:4">
      <c r="A7317" s="6"/>
      <c r="B7317" s="6"/>
      <c r="C7317" s="139"/>
      <c r="D7317" s="139"/>
    </row>
    <row r="7318" spans="1:4">
      <c r="A7318" s="6"/>
      <c r="B7318" s="6"/>
      <c r="C7318" s="139"/>
      <c r="D7318" s="139"/>
    </row>
    <row r="7319" spans="1:4">
      <c r="A7319" s="6"/>
      <c r="B7319" s="6"/>
      <c r="C7319" s="139"/>
      <c r="D7319" s="139"/>
    </row>
    <row r="7320" spans="1:4">
      <c r="A7320" s="6"/>
      <c r="B7320" s="6"/>
      <c r="C7320" s="139"/>
      <c r="D7320" s="139"/>
    </row>
    <row r="7321" spans="1:4">
      <c r="A7321" s="6"/>
      <c r="B7321" s="6"/>
      <c r="C7321" s="139"/>
      <c r="D7321" s="139"/>
    </row>
    <row r="7322" spans="1:4">
      <c r="A7322" s="6"/>
      <c r="B7322" s="6"/>
      <c r="C7322" s="139"/>
      <c r="D7322" s="139"/>
    </row>
    <row r="7323" spans="1:4">
      <c r="A7323" s="6"/>
      <c r="B7323" s="6"/>
      <c r="C7323" s="139"/>
      <c r="D7323" s="139"/>
    </row>
    <row r="7324" spans="1:4">
      <c r="A7324" s="6"/>
      <c r="B7324" s="6"/>
      <c r="C7324" s="139"/>
      <c r="D7324" s="139"/>
    </row>
    <row r="7325" spans="1:4">
      <c r="A7325" s="6"/>
      <c r="B7325" s="6"/>
      <c r="C7325" s="139"/>
      <c r="D7325" s="139"/>
    </row>
    <row r="7326" spans="1:4">
      <c r="A7326" s="6"/>
      <c r="B7326" s="6"/>
      <c r="C7326" s="139"/>
      <c r="D7326" s="139"/>
    </row>
    <row r="7327" spans="1:4">
      <c r="A7327" s="6"/>
      <c r="B7327" s="6"/>
      <c r="C7327" s="139"/>
      <c r="D7327" s="139"/>
    </row>
    <row r="7328" spans="1:4">
      <c r="A7328" s="6"/>
      <c r="B7328" s="6"/>
      <c r="C7328" s="139"/>
      <c r="D7328" s="139"/>
    </row>
    <row r="7329" spans="1:4">
      <c r="A7329" s="6"/>
      <c r="B7329" s="6"/>
      <c r="C7329" s="139"/>
      <c r="D7329" s="139"/>
    </row>
    <row r="7330" spans="1:4">
      <c r="A7330" s="6"/>
      <c r="B7330" s="6"/>
      <c r="C7330" s="139"/>
      <c r="D7330" s="139"/>
    </row>
    <row r="7331" spans="1:4">
      <c r="A7331" s="6"/>
      <c r="B7331" s="6"/>
      <c r="C7331" s="139"/>
      <c r="D7331" s="139"/>
    </row>
    <row r="7332" spans="1:4">
      <c r="A7332" s="6"/>
      <c r="B7332" s="6"/>
      <c r="C7332" s="139"/>
      <c r="D7332" s="139"/>
    </row>
    <row r="7333" spans="1:4">
      <c r="A7333" s="6"/>
      <c r="B7333" s="6"/>
      <c r="C7333" s="139"/>
      <c r="D7333" s="139"/>
    </row>
    <row r="7334" spans="1:4">
      <c r="A7334" s="6"/>
      <c r="B7334" s="6"/>
      <c r="C7334" s="139"/>
      <c r="D7334" s="139"/>
    </row>
    <row r="7335" spans="1:4">
      <c r="A7335" s="6"/>
      <c r="B7335" s="6"/>
      <c r="C7335" s="139"/>
      <c r="D7335" s="139"/>
    </row>
    <row r="7336" spans="1:4">
      <c r="A7336" s="6"/>
      <c r="B7336" s="6"/>
      <c r="C7336" s="139"/>
      <c r="D7336" s="139"/>
    </row>
    <row r="7337" spans="1:4">
      <c r="A7337" s="6"/>
      <c r="B7337" s="6"/>
      <c r="C7337" s="139"/>
      <c r="D7337" s="139"/>
    </row>
    <row r="7338" spans="1:4">
      <c r="A7338" s="6"/>
      <c r="B7338" s="6"/>
      <c r="C7338" s="139"/>
      <c r="D7338" s="139"/>
    </row>
    <row r="7339" spans="1:4">
      <c r="A7339" s="6"/>
      <c r="B7339" s="6"/>
      <c r="C7339" s="139"/>
      <c r="D7339" s="139"/>
    </row>
    <row r="7340" spans="1:4">
      <c r="A7340" s="6"/>
      <c r="B7340" s="6"/>
      <c r="C7340" s="139"/>
      <c r="D7340" s="139"/>
    </row>
    <row r="7341" spans="1:4">
      <c r="A7341" s="6"/>
      <c r="B7341" s="6"/>
      <c r="C7341" s="139"/>
      <c r="D7341" s="139"/>
    </row>
    <row r="7342" spans="1:4">
      <c r="A7342" s="6"/>
      <c r="B7342" s="6"/>
      <c r="C7342" s="139"/>
      <c r="D7342" s="139"/>
    </row>
    <row r="7343" spans="1:4">
      <c r="A7343" s="6"/>
      <c r="B7343" s="6"/>
      <c r="C7343" s="139"/>
      <c r="D7343" s="139"/>
    </row>
    <row r="7344" spans="1:4">
      <c r="A7344" s="6"/>
      <c r="B7344" s="6"/>
      <c r="C7344" s="139"/>
      <c r="D7344" s="139"/>
    </row>
    <row r="7345" spans="1:4">
      <c r="A7345" s="6"/>
      <c r="B7345" s="6"/>
      <c r="C7345" s="139"/>
      <c r="D7345" s="139"/>
    </row>
    <row r="7346" spans="1:4">
      <c r="A7346" s="6"/>
      <c r="B7346" s="6"/>
      <c r="C7346" s="139"/>
      <c r="D7346" s="139"/>
    </row>
    <row r="7347" spans="1:4">
      <c r="A7347" s="6"/>
      <c r="B7347" s="6"/>
      <c r="C7347" s="139"/>
      <c r="D7347" s="139"/>
    </row>
    <row r="7348" spans="1:4">
      <c r="A7348" s="6"/>
      <c r="B7348" s="6"/>
      <c r="C7348" s="139"/>
      <c r="D7348" s="139"/>
    </row>
    <row r="7349" spans="1:4">
      <c r="A7349" s="6"/>
      <c r="B7349" s="6"/>
      <c r="C7349" s="139"/>
      <c r="D7349" s="139"/>
    </row>
    <row r="7350" spans="1:4">
      <c r="A7350" s="6"/>
      <c r="B7350" s="6"/>
      <c r="C7350" s="139"/>
      <c r="D7350" s="139"/>
    </row>
    <row r="7351" spans="1:4">
      <c r="A7351" s="6"/>
      <c r="B7351" s="6"/>
      <c r="C7351" s="139"/>
      <c r="D7351" s="139"/>
    </row>
    <row r="7352" spans="1:4">
      <c r="A7352" s="6"/>
      <c r="B7352" s="6"/>
      <c r="C7352" s="139"/>
      <c r="D7352" s="139"/>
    </row>
    <row r="7353" spans="1:4">
      <c r="A7353" s="6"/>
      <c r="B7353" s="6"/>
      <c r="C7353" s="139"/>
      <c r="D7353" s="139"/>
    </row>
    <row r="7354" spans="1:4">
      <c r="A7354" s="6"/>
      <c r="B7354" s="6"/>
      <c r="C7354" s="139"/>
      <c r="D7354" s="139"/>
    </row>
    <row r="7355" spans="1:4">
      <c r="A7355" s="6"/>
      <c r="B7355" s="6"/>
      <c r="C7355" s="139"/>
      <c r="D7355" s="139"/>
    </row>
    <row r="7356" spans="1:4">
      <c r="A7356" s="6"/>
      <c r="B7356" s="6"/>
      <c r="C7356" s="139"/>
      <c r="D7356" s="139"/>
    </row>
    <row r="7357" spans="1:4">
      <c r="A7357" s="6"/>
      <c r="B7357" s="6"/>
      <c r="C7357" s="139"/>
      <c r="D7357" s="139"/>
    </row>
    <row r="7358" spans="1:4">
      <c r="A7358" s="6"/>
      <c r="B7358" s="6"/>
      <c r="C7358" s="139"/>
      <c r="D7358" s="139"/>
    </row>
    <row r="7359" spans="1:4">
      <c r="A7359" s="6"/>
      <c r="B7359" s="6"/>
      <c r="C7359" s="139"/>
      <c r="D7359" s="139"/>
    </row>
    <row r="7360" spans="1:4">
      <c r="A7360" s="6"/>
      <c r="B7360" s="6"/>
      <c r="C7360" s="139"/>
      <c r="D7360" s="139"/>
    </row>
    <row r="7361" spans="1:4">
      <c r="A7361" s="6"/>
      <c r="B7361" s="6"/>
      <c r="C7361" s="139"/>
      <c r="D7361" s="139"/>
    </row>
    <row r="7362" spans="1:4">
      <c r="A7362" s="6"/>
      <c r="B7362" s="6"/>
      <c r="C7362" s="139"/>
      <c r="D7362" s="139"/>
    </row>
    <row r="7363" spans="1:4">
      <c r="A7363" s="6"/>
      <c r="B7363" s="6"/>
      <c r="C7363" s="139"/>
      <c r="D7363" s="139"/>
    </row>
    <row r="7364" spans="1:4">
      <c r="A7364" s="6"/>
      <c r="B7364" s="6"/>
      <c r="C7364" s="139"/>
      <c r="D7364" s="139"/>
    </row>
    <row r="7365" spans="1:4">
      <c r="A7365" s="6"/>
      <c r="B7365" s="6"/>
      <c r="C7365" s="139"/>
      <c r="D7365" s="139"/>
    </row>
    <row r="7366" spans="1:4">
      <c r="A7366" s="6"/>
      <c r="B7366" s="6"/>
      <c r="C7366" s="139"/>
      <c r="D7366" s="139"/>
    </row>
    <row r="7367" spans="1:4">
      <c r="A7367" s="6"/>
      <c r="B7367" s="6"/>
      <c r="C7367" s="139"/>
      <c r="D7367" s="139"/>
    </row>
    <row r="7368" spans="1:4">
      <c r="A7368" s="6"/>
      <c r="B7368" s="6"/>
      <c r="C7368" s="139"/>
      <c r="D7368" s="139"/>
    </row>
    <row r="7369" spans="1:4">
      <c r="A7369" s="6"/>
      <c r="B7369" s="6"/>
      <c r="C7369" s="139"/>
      <c r="D7369" s="139"/>
    </row>
    <row r="7370" spans="1:4">
      <c r="A7370" s="6"/>
      <c r="B7370" s="6"/>
      <c r="C7370" s="139"/>
      <c r="D7370" s="139"/>
    </row>
    <row r="7371" spans="1:4">
      <c r="A7371" s="6"/>
      <c r="B7371" s="6"/>
      <c r="C7371" s="139"/>
      <c r="D7371" s="139"/>
    </row>
    <row r="7372" spans="1:4">
      <c r="A7372" s="6"/>
      <c r="B7372" s="6"/>
      <c r="C7372" s="139"/>
      <c r="D7372" s="139"/>
    </row>
    <row r="7373" spans="1:4">
      <c r="A7373" s="6"/>
      <c r="B7373" s="6"/>
      <c r="C7373" s="139"/>
      <c r="D7373" s="139"/>
    </row>
    <row r="7374" spans="1:4">
      <c r="A7374" s="6"/>
      <c r="B7374" s="6"/>
      <c r="C7374" s="139"/>
      <c r="D7374" s="139"/>
    </row>
    <row r="7375" spans="1:4">
      <c r="A7375" s="6"/>
      <c r="B7375" s="6"/>
      <c r="C7375" s="139"/>
      <c r="D7375" s="139"/>
    </row>
    <row r="7376" spans="1:4">
      <c r="A7376" s="6"/>
      <c r="B7376" s="6"/>
      <c r="C7376" s="139"/>
      <c r="D7376" s="139"/>
    </row>
    <row r="7377" spans="1:4">
      <c r="A7377" s="6"/>
      <c r="B7377" s="6"/>
      <c r="C7377" s="139"/>
      <c r="D7377" s="139"/>
    </row>
    <row r="7378" spans="1:4">
      <c r="A7378" s="6"/>
      <c r="B7378" s="6"/>
      <c r="C7378" s="139"/>
      <c r="D7378" s="139"/>
    </row>
    <row r="7379" spans="1:4">
      <c r="A7379" s="6"/>
      <c r="B7379" s="6"/>
      <c r="C7379" s="139"/>
      <c r="D7379" s="139"/>
    </row>
    <row r="7380" spans="1:4">
      <c r="A7380" s="6"/>
      <c r="B7380" s="6"/>
      <c r="C7380" s="139"/>
      <c r="D7380" s="139"/>
    </row>
    <row r="7381" spans="1:4">
      <c r="A7381" s="6"/>
      <c r="B7381" s="6"/>
      <c r="C7381" s="139"/>
      <c r="D7381" s="139"/>
    </row>
    <row r="7382" spans="1:4">
      <c r="A7382" s="6"/>
      <c r="B7382" s="6"/>
      <c r="C7382" s="139"/>
      <c r="D7382" s="139"/>
    </row>
    <row r="7383" spans="1:4">
      <c r="A7383" s="6"/>
      <c r="B7383" s="6"/>
      <c r="C7383" s="139"/>
      <c r="D7383" s="139"/>
    </row>
    <row r="7384" spans="1:4">
      <c r="A7384" s="6"/>
      <c r="B7384" s="6"/>
      <c r="C7384" s="139"/>
      <c r="D7384" s="139"/>
    </row>
    <row r="7385" spans="1:4">
      <c r="A7385" s="6"/>
      <c r="B7385" s="6"/>
      <c r="C7385" s="139"/>
      <c r="D7385" s="139"/>
    </row>
    <row r="7386" spans="1:4">
      <c r="A7386" s="6"/>
      <c r="B7386" s="6"/>
      <c r="C7386" s="139"/>
      <c r="D7386" s="139"/>
    </row>
    <row r="7387" spans="1:4">
      <c r="A7387" s="6"/>
      <c r="B7387" s="6"/>
      <c r="C7387" s="139"/>
      <c r="D7387" s="139"/>
    </row>
    <row r="7388" spans="1:4">
      <c r="A7388" s="6"/>
      <c r="B7388" s="6"/>
      <c r="C7388" s="139"/>
      <c r="D7388" s="139"/>
    </row>
    <row r="7389" spans="1:4">
      <c r="A7389" s="6"/>
      <c r="B7389" s="6"/>
      <c r="C7389" s="139"/>
      <c r="D7389" s="139"/>
    </row>
    <row r="7390" spans="1:4">
      <c r="A7390" s="6"/>
      <c r="B7390" s="6"/>
      <c r="C7390" s="139"/>
      <c r="D7390" s="139"/>
    </row>
    <row r="7391" spans="1:4">
      <c r="A7391" s="6"/>
      <c r="B7391" s="6"/>
      <c r="C7391" s="139"/>
      <c r="D7391" s="139"/>
    </row>
    <row r="7392" spans="1:4">
      <c r="A7392" s="6"/>
      <c r="B7392" s="6"/>
      <c r="C7392" s="139"/>
      <c r="D7392" s="139"/>
    </row>
    <row r="7393" spans="1:4">
      <c r="A7393" s="6"/>
      <c r="B7393" s="6"/>
      <c r="C7393" s="139"/>
      <c r="D7393" s="139"/>
    </row>
    <row r="7394" spans="1:4">
      <c r="A7394" s="6"/>
      <c r="B7394" s="6"/>
      <c r="C7394" s="139"/>
      <c r="D7394" s="139"/>
    </row>
    <row r="7395" spans="1:4">
      <c r="A7395" s="6"/>
      <c r="B7395" s="6"/>
      <c r="C7395" s="139"/>
      <c r="D7395" s="139"/>
    </row>
    <row r="7396" spans="1:4">
      <c r="A7396" s="6"/>
      <c r="B7396" s="6"/>
      <c r="C7396" s="139"/>
      <c r="D7396" s="139"/>
    </row>
    <row r="7397" spans="1:4">
      <c r="A7397" s="6"/>
      <c r="B7397" s="6"/>
      <c r="C7397" s="139"/>
      <c r="D7397" s="139"/>
    </row>
    <row r="7398" spans="1:4">
      <c r="A7398" s="6"/>
      <c r="B7398" s="6"/>
      <c r="C7398" s="139"/>
      <c r="D7398" s="139"/>
    </row>
    <row r="7399" spans="1:4">
      <c r="A7399" s="6"/>
      <c r="B7399" s="6"/>
      <c r="C7399" s="139"/>
      <c r="D7399" s="139"/>
    </row>
    <row r="7400" spans="1:4">
      <c r="A7400" s="6"/>
      <c r="B7400" s="6"/>
      <c r="C7400" s="139"/>
      <c r="D7400" s="139"/>
    </row>
    <row r="7401" spans="1:4">
      <c r="A7401" s="6"/>
      <c r="B7401" s="6"/>
      <c r="C7401" s="139"/>
      <c r="D7401" s="139"/>
    </row>
    <row r="7402" spans="1:4">
      <c r="A7402" s="6"/>
      <c r="B7402" s="6"/>
      <c r="C7402" s="139"/>
      <c r="D7402" s="139"/>
    </row>
    <row r="7403" spans="1:4">
      <c r="A7403" s="6"/>
      <c r="B7403" s="6"/>
      <c r="C7403" s="139"/>
      <c r="D7403" s="139"/>
    </row>
    <row r="7404" spans="1:4">
      <c r="A7404" s="6"/>
      <c r="B7404" s="6"/>
      <c r="C7404" s="139"/>
      <c r="D7404" s="139"/>
    </row>
    <row r="7405" spans="1:4">
      <c r="A7405" s="6"/>
      <c r="B7405" s="6"/>
      <c r="C7405" s="139"/>
      <c r="D7405" s="139"/>
    </row>
    <row r="7406" spans="1:4">
      <c r="A7406" s="6"/>
      <c r="B7406" s="6"/>
      <c r="C7406" s="139"/>
      <c r="D7406" s="139"/>
    </row>
    <row r="7407" spans="1:4">
      <c r="A7407" s="6"/>
      <c r="B7407" s="6"/>
      <c r="C7407" s="139"/>
      <c r="D7407" s="139"/>
    </row>
    <row r="7408" spans="1:4">
      <c r="A7408" s="6"/>
      <c r="B7408" s="6"/>
      <c r="C7408" s="139"/>
      <c r="D7408" s="139"/>
    </row>
    <row r="7409" spans="1:4">
      <c r="A7409" s="6"/>
      <c r="B7409" s="6"/>
      <c r="C7409" s="139"/>
      <c r="D7409" s="139"/>
    </row>
    <row r="7410" spans="1:4">
      <c r="A7410" s="6"/>
      <c r="B7410" s="6"/>
      <c r="C7410" s="139"/>
      <c r="D7410" s="139"/>
    </row>
    <row r="7411" spans="1:4">
      <c r="A7411" s="6"/>
      <c r="B7411" s="6"/>
      <c r="C7411" s="139"/>
      <c r="D7411" s="139"/>
    </row>
    <row r="7412" spans="1:4">
      <c r="A7412" s="6"/>
      <c r="B7412" s="6"/>
      <c r="C7412" s="139"/>
      <c r="D7412" s="139"/>
    </row>
    <row r="7413" spans="1:4">
      <c r="A7413" s="6"/>
      <c r="B7413" s="6"/>
      <c r="C7413" s="139"/>
      <c r="D7413" s="139"/>
    </row>
    <row r="7414" spans="1:4">
      <c r="A7414" s="6"/>
      <c r="B7414" s="6"/>
      <c r="C7414" s="139"/>
      <c r="D7414" s="139"/>
    </row>
    <row r="7415" spans="1:4">
      <c r="A7415" s="6"/>
      <c r="B7415" s="6"/>
      <c r="C7415" s="139"/>
      <c r="D7415" s="139"/>
    </row>
    <row r="7416" spans="1:4">
      <c r="A7416" s="6"/>
      <c r="B7416" s="6"/>
      <c r="C7416" s="139"/>
      <c r="D7416" s="139"/>
    </row>
    <row r="7417" spans="1:4">
      <c r="A7417" s="6"/>
      <c r="B7417" s="6"/>
      <c r="C7417" s="139"/>
      <c r="D7417" s="139"/>
    </row>
    <row r="7418" spans="1:4">
      <c r="A7418" s="6"/>
      <c r="B7418" s="6"/>
      <c r="C7418" s="139"/>
      <c r="D7418" s="139"/>
    </row>
    <row r="7419" spans="1:4">
      <c r="A7419" s="6"/>
      <c r="B7419" s="6"/>
      <c r="C7419" s="139"/>
      <c r="D7419" s="139"/>
    </row>
    <row r="7420" spans="1:4">
      <c r="A7420" s="6"/>
      <c r="B7420" s="6"/>
      <c r="C7420" s="139"/>
      <c r="D7420" s="139"/>
    </row>
    <row r="7421" spans="1:4">
      <c r="A7421" s="6"/>
      <c r="B7421" s="6"/>
      <c r="C7421" s="139"/>
      <c r="D7421" s="139"/>
    </row>
    <row r="7422" spans="1:4">
      <c r="A7422" s="6"/>
      <c r="B7422" s="6"/>
      <c r="C7422" s="139"/>
      <c r="D7422" s="139"/>
    </row>
    <row r="7423" spans="1:4">
      <c r="A7423" s="6"/>
      <c r="B7423" s="6"/>
      <c r="C7423" s="139"/>
      <c r="D7423" s="139"/>
    </row>
    <row r="7424" spans="1:4">
      <c r="A7424" s="6"/>
      <c r="B7424" s="6"/>
      <c r="C7424" s="139"/>
      <c r="D7424" s="139"/>
    </row>
    <row r="7425" spans="1:4">
      <c r="A7425" s="6"/>
      <c r="B7425" s="6"/>
      <c r="C7425" s="139"/>
      <c r="D7425" s="139"/>
    </row>
    <row r="7426" spans="1:4">
      <c r="A7426" s="6"/>
      <c r="B7426" s="6"/>
      <c r="C7426" s="139"/>
      <c r="D7426" s="139"/>
    </row>
    <row r="7427" spans="1:4">
      <c r="A7427" s="6"/>
      <c r="B7427" s="6"/>
      <c r="C7427" s="139"/>
      <c r="D7427" s="139"/>
    </row>
    <row r="7428" spans="1:4">
      <c r="A7428" s="6"/>
      <c r="B7428" s="6"/>
      <c r="C7428" s="139"/>
      <c r="D7428" s="139"/>
    </row>
    <row r="7429" spans="1:4">
      <c r="A7429" s="6"/>
      <c r="B7429" s="6"/>
      <c r="C7429" s="139"/>
      <c r="D7429" s="139"/>
    </row>
    <row r="7430" spans="1:4">
      <c r="A7430" s="6"/>
      <c r="B7430" s="6"/>
      <c r="C7430" s="139"/>
      <c r="D7430" s="139"/>
    </row>
    <row r="7431" spans="1:4">
      <c r="A7431" s="6"/>
      <c r="B7431" s="6"/>
      <c r="C7431" s="139"/>
      <c r="D7431" s="139"/>
    </row>
    <row r="7432" spans="1:4">
      <c r="A7432" s="6"/>
      <c r="B7432" s="6"/>
      <c r="C7432" s="139"/>
      <c r="D7432" s="139"/>
    </row>
    <row r="7433" spans="1:4">
      <c r="A7433" s="6"/>
      <c r="B7433" s="6"/>
      <c r="C7433" s="139"/>
      <c r="D7433" s="139"/>
    </row>
    <row r="7434" spans="1:4">
      <c r="A7434" s="6"/>
      <c r="B7434" s="6"/>
      <c r="C7434" s="139"/>
      <c r="D7434" s="139"/>
    </row>
    <row r="7435" spans="1:4">
      <c r="A7435" s="6"/>
      <c r="B7435" s="6"/>
      <c r="C7435" s="139"/>
      <c r="D7435" s="139"/>
    </row>
    <row r="7436" spans="1:4">
      <c r="A7436" s="6"/>
      <c r="B7436" s="6"/>
      <c r="C7436" s="139"/>
      <c r="D7436" s="139"/>
    </row>
    <row r="7437" spans="1:4">
      <c r="A7437" s="6"/>
      <c r="B7437" s="6"/>
      <c r="C7437" s="139"/>
      <c r="D7437" s="139"/>
    </row>
    <row r="7438" spans="1:4">
      <c r="A7438" s="6"/>
      <c r="B7438" s="6"/>
      <c r="C7438" s="139"/>
      <c r="D7438" s="139"/>
    </row>
    <row r="7439" spans="1:4">
      <c r="A7439" s="6"/>
      <c r="B7439" s="6"/>
      <c r="C7439" s="139"/>
      <c r="D7439" s="139"/>
    </row>
    <row r="7440" spans="1:4">
      <c r="A7440" s="6"/>
      <c r="B7440" s="6"/>
      <c r="C7440" s="139"/>
      <c r="D7440" s="139"/>
    </row>
    <row r="7441" spans="1:4">
      <c r="A7441" s="6"/>
      <c r="B7441" s="6"/>
      <c r="C7441" s="139"/>
      <c r="D7441" s="139"/>
    </row>
    <row r="7442" spans="1:4">
      <c r="A7442" s="6"/>
      <c r="B7442" s="6"/>
      <c r="C7442" s="139"/>
      <c r="D7442" s="139"/>
    </row>
    <row r="7443" spans="1:4">
      <c r="A7443" s="6"/>
      <c r="B7443" s="6"/>
      <c r="C7443" s="139"/>
      <c r="D7443" s="139"/>
    </row>
    <row r="7444" spans="1:4">
      <c r="A7444" s="6"/>
      <c r="B7444" s="6"/>
      <c r="C7444" s="139"/>
      <c r="D7444" s="139"/>
    </row>
    <row r="7445" spans="1:4">
      <c r="A7445" s="6"/>
      <c r="B7445" s="6"/>
      <c r="C7445" s="139"/>
      <c r="D7445" s="139"/>
    </row>
    <row r="7446" spans="1:4">
      <c r="A7446" s="6"/>
      <c r="B7446" s="6"/>
      <c r="C7446" s="139"/>
      <c r="D7446" s="139"/>
    </row>
    <row r="7447" spans="1:4">
      <c r="A7447" s="6"/>
      <c r="B7447" s="6"/>
      <c r="C7447" s="139"/>
      <c r="D7447" s="139"/>
    </row>
    <row r="7448" spans="1:4">
      <c r="A7448" s="6"/>
      <c r="B7448" s="6"/>
      <c r="C7448" s="139"/>
      <c r="D7448" s="139"/>
    </row>
    <row r="7449" spans="1:4">
      <c r="A7449" s="6"/>
      <c r="B7449" s="6"/>
      <c r="C7449" s="139"/>
      <c r="D7449" s="139"/>
    </row>
    <row r="7450" spans="1:4">
      <c r="A7450" s="6"/>
      <c r="B7450" s="6"/>
      <c r="C7450" s="139"/>
      <c r="D7450" s="139"/>
    </row>
    <row r="7451" spans="1:4">
      <c r="A7451" s="6"/>
      <c r="B7451" s="6"/>
      <c r="C7451" s="139"/>
      <c r="D7451" s="139"/>
    </row>
    <row r="7452" spans="1:4">
      <c r="A7452" s="6"/>
      <c r="B7452" s="6"/>
      <c r="C7452" s="139"/>
      <c r="D7452" s="139"/>
    </row>
    <row r="7453" spans="1:4">
      <c r="A7453" s="6"/>
      <c r="B7453" s="6"/>
      <c r="C7453" s="139"/>
      <c r="D7453" s="139"/>
    </row>
    <row r="7454" spans="1:4">
      <c r="A7454" s="6"/>
      <c r="B7454" s="6"/>
      <c r="C7454" s="139"/>
      <c r="D7454" s="139"/>
    </row>
    <row r="7455" spans="1:4">
      <c r="A7455" s="6"/>
      <c r="B7455" s="6"/>
      <c r="C7455" s="139"/>
      <c r="D7455" s="139"/>
    </row>
    <row r="7456" spans="1:4">
      <c r="A7456" s="6"/>
      <c r="B7456" s="6"/>
      <c r="C7456" s="139"/>
      <c r="D7456" s="139"/>
    </row>
    <row r="7457" spans="1:4">
      <c r="A7457" s="6"/>
      <c r="B7457" s="6"/>
      <c r="C7457" s="139"/>
      <c r="D7457" s="139"/>
    </row>
    <row r="7458" spans="1:4">
      <c r="A7458" s="6"/>
      <c r="B7458" s="6"/>
      <c r="C7458" s="139"/>
      <c r="D7458" s="139"/>
    </row>
    <row r="7459" spans="1:4">
      <c r="A7459" s="6"/>
      <c r="B7459" s="6"/>
      <c r="C7459" s="139"/>
      <c r="D7459" s="139"/>
    </row>
    <row r="7460" spans="1:4">
      <c r="A7460" s="6"/>
      <c r="B7460" s="6"/>
      <c r="C7460" s="139"/>
      <c r="D7460" s="139"/>
    </row>
    <row r="7461" spans="1:4">
      <c r="A7461" s="6"/>
      <c r="B7461" s="6"/>
      <c r="C7461" s="139"/>
      <c r="D7461" s="139"/>
    </row>
    <row r="7462" spans="1:4">
      <c r="A7462" s="6"/>
      <c r="B7462" s="6"/>
      <c r="C7462" s="139"/>
      <c r="D7462" s="139"/>
    </row>
    <row r="7463" spans="1:4">
      <c r="A7463" s="6"/>
      <c r="B7463" s="6"/>
      <c r="C7463" s="139"/>
      <c r="D7463" s="139"/>
    </row>
    <row r="7464" spans="1:4">
      <c r="A7464" s="6"/>
      <c r="B7464" s="6"/>
      <c r="C7464" s="139"/>
      <c r="D7464" s="139"/>
    </row>
    <row r="7465" spans="1:4">
      <c r="A7465" s="6"/>
      <c r="B7465" s="6"/>
      <c r="C7465" s="139"/>
      <c r="D7465" s="139"/>
    </row>
    <row r="7466" spans="1:4">
      <c r="A7466" s="6"/>
      <c r="B7466" s="6"/>
      <c r="C7466" s="139"/>
      <c r="D7466" s="139"/>
    </row>
    <row r="7467" spans="1:4">
      <c r="A7467" s="6"/>
      <c r="B7467" s="6"/>
      <c r="C7467" s="139"/>
      <c r="D7467" s="139"/>
    </row>
    <row r="7468" spans="1:4">
      <c r="A7468" s="6"/>
      <c r="B7468" s="6"/>
      <c r="C7468" s="139"/>
      <c r="D7468" s="139"/>
    </row>
    <row r="7469" spans="1:4">
      <c r="A7469" s="6"/>
      <c r="B7469" s="6"/>
      <c r="C7469" s="139"/>
      <c r="D7469" s="139"/>
    </row>
    <row r="7470" spans="1:4">
      <c r="A7470" s="6"/>
      <c r="B7470" s="6"/>
      <c r="C7470" s="139"/>
      <c r="D7470" s="139"/>
    </row>
    <row r="7471" spans="1:4">
      <c r="A7471" s="6"/>
      <c r="B7471" s="6"/>
      <c r="C7471" s="139"/>
      <c r="D7471" s="139"/>
    </row>
    <row r="7472" spans="1:4">
      <c r="A7472" s="6"/>
      <c r="B7472" s="6"/>
      <c r="C7472" s="139"/>
      <c r="D7472" s="139"/>
    </row>
    <row r="7473" spans="1:4">
      <c r="A7473" s="6"/>
      <c r="B7473" s="6"/>
      <c r="C7473" s="139"/>
      <c r="D7473" s="139"/>
    </row>
    <row r="7474" spans="1:4">
      <c r="A7474" s="6"/>
      <c r="B7474" s="6"/>
      <c r="C7474" s="139"/>
      <c r="D7474" s="139"/>
    </row>
    <row r="7475" spans="1:4">
      <c r="A7475" s="6"/>
      <c r="B7475" s="6"/>
      <c r="C7475" s="139"/>
      <c r="D7475" s="139"/>
    </row>
    <row r="7476" spans="1:4">
      <c r="A7476" s="6"/>
      <c r="B7476" s="6"/>
      <c r="C7476" s="139"/>
      <c r="D7476" s="139"/>
    </row>
    <row r="7477" spans="1:4">
      <c r="A7477" s="6"/>
      <c r="B7477" s="6"/>
      <c r="C7477" s="139"/>
      <c r="D7477" s="139"/>
    </row>
    <row r="7478" spans="1:4">
      <c r="A7478" s="6"/>
      <c r="B7478" s="6"/>
      <c r="C7478" s="139"/>
      <c r="D7478" s="139"/>
    </row>
    <row r="7479" spans="1:4">
      <c r="A7479" s="6"/>
      <c r="B7479" s="6"/>
      <c r="C7479" s="139"/>
      <c r="D7479" s="139"/>
    </row>
    <row r="7480" spans="1:4">
      <c r="A7480" s="6"/>
      <c r="B7480" s="6"/>
      <c r="C7480" s="139"/>
      <c r="D7480" s="139"/>
    </row>
    <row r="7481" spans="1:4">
      <c r="A7481" s="6"/>
      <c r="B7481" s="6"/>
      <c r="C7481" s="139"/>
      <c r="D7481" s="139"/>
    </row>
    <row r="7482" spans="1:4">
      <c r="A7482" s="6"/>
      <c r="B7482" s="6"/>
      <c r="C7482" s="139"/>
      <c r="D7482" s="139"/>
    </row>
    <row r="7483" spans="1:4">
      <c r="A7483" s="6"/>
      <c r="B7483" s="6"/>
      <c r="C7483" s="139"/>
      <c r="D7483" s="139"/>
    </row>
    <row r="7484" spans="1:4">
      <c r="A7484" s="6"/>
      <c r="B7484" s="6"/>
      <c r="C7484" s="139"/>
      <c r="D7484" s="139"/>
    </row>
    <row r="7485" spans="1:4">
      <c r="A7485" s="6"/>
      <c r="B7485" s="6"/>
      <c r="C7485" s="139"/>
      <c r="D7485" s="139"/>
    </row>
    <row r="7486" spans="1:4">
      <c r="A7486" s="6"/>
      <c r="B7486" s="6"/>
      <c r="C7486" s="139"/>
      <c r="D7486" s="139"/>
    </row>
    <row r="7487" spans="1:4">
      <c r="A7487" s="6"/>
      <c r="B7487" s="6"/>
      <c r="C7487" s="139"/>
      <c r="D7487" s="139"/>
    </row>
    <row r="7488" spans="1:4">
      <c r="A7488" s="6"/>
      <c r="B7488" s="6"/>
      <c r="C7488" s="139"/>
      <c r="D7488" s="139"/>
    </row>
    <row r="7489" spans="1:4">
      <c r="A7489" s="6"/>
      <c r="B7489" s="6"/>
      <c r="C7489" s="139"/>
      <c r="D7489" s="139"/>
    </row>
    <row r="7490" spans="1:4">
      <c r="A7490" s="6"/>
      <c r="B7490" s="6"/>
      <c r="C7490" s="139"/>
      <c r="D7490" s="139"/>
    </row>
    <row r="7491" spans="1:4">
      <c r="A7491" s="6"/>
      <c r="B7491" s="6"/>
      <c r="C7491" s="139"/>
      <c r="D7491" s="139"/>
    </row>
    <row r="7492" spans="1:4">
      <c r="A7492" s="6"/>
      <c r="B7492" s="6"/>
      <c r="C7492" s="139"/>
      <c r="D7492" s="139"/>
    </row>
    <row r="7493" spans="1:4">
      <c r="A7493" s="6"/>
      <c r="B7493" s="6"/>
      <c r="C7493" s="139"/>
      <c r="D7493" s="139"/>
    </row>
    <row r="7494" spans="1:4">
      <c r="A7494" s="6"/>
      <c r="B7494" s="6"/>
      <c r="C7494" s="139"/>
      <c r="D7494" s="139"/>
    </row>
    <row r="7495" spans="1:4">
      <c r="A7495" s="6"/>
      <c r="B7495" s="6"/>
      <c r="C7495" s="139"/>
      <c r="D7495" s="139"/>
    </row>
    <row r="7496" spans="1:4">
      <c r="A7496" s="6"/>
      <c r="B7496" s="6"/>
      <c r="C7496" s="139"/>
      <c r="D7496" s="139"/>
    </row>
    <row r="7497" spans="1:4">
      <c r="A7497" s="6"/>
      <c r="B7497" s="6"/>
      <c r="C7497" s="139"/>
      <c r="D7497" s="139"/>
    </row>
    <row r="7498" spans="1:4">
      <c r="A7498" s="6"/>
      <c r="B7498" s="6"/>
      <c r="C7498" s="139"/>
      <c r="D7498" s="139"/>
    </row>
    <row r="7499" spans="1:4">
      <c r="A7499" s="6"/>
      <c r="B7499" s="6"/>
      <c r="C7499" s="139"/>
      <c r="D7499" s="139"/>
    </row>
    <row r="7500" spans="1:4">
      <c r="A7500" s="6"/>
      <c r="B7500" s="6"/>
      <c r="C7500" s="139"/>
      <c r="D7500" s="139"/>
    </row>
    <row r="7501" spans="1:4">
      <c r="A7501" s="6"/>
      <c r="B7501" s="6"/>
      <c r="C7501" s="139"/>
      <c r="D7501" s="139"/>
    </row>
    <row r="7502" spans="1:4">
      <c r="A7502" s="6"/>
      <c r="B7502" s="6"/>
      <c r="C7502" s="139"/>
      <c r="D7502" s="139"/>
    </row>
    <row r="7503" spans="1:4">
      <c r="A7503" s="6"/>
      <c r="B7503" s="6"/>
      <c r="C7503" s="139"/>
      <c r="D7503" s="139"/>
    </row>
    <row r="7504" spans="1:4">
      <c r="A7504" s="6"/>
      <c r="B7504" s="6"/>
      <c r="C7504" s="139"/>
      <c r="D7504" s="139"/>
    </row>
    <row r="7505" spans="1:4">
      <c r="A7505" s="6"/>
      <c r="B7505" s="6"/>
      <c r="C7505" s="139"/>
      <c r="D7505" s="139"/>
    </row>
    <row r="7506" spans="1:4">
      <c r="A7506" s="6"/>
      <c r="B7506" s="6"/>
      <c r="C7506" s="139"/>
      <c r="D7506" s="139"/>
    </row>
    <row r="7507" spans="1:4">
      <c r="A7507" s="6"/>
      <c r="B7507" s="6"/>
      <c r="C7507" s="139"/>
      <c r="D7507" s="139"/>
    </row>
    <row r="7508" spans="1:4">
      <c r="A7508" s="6"/>
      <c r="B7508" s="6"/>
      <c r="C7508" s="139"/>
      <c r="D7508" s="139"/>
    </row>
    <row r="7509" spans="1:4">
      <c r="A7509" s="6"/>
      <c r="B7509" s="6"/>
      <c r="C7509" s="139"/>
      <c r="D7509" s="139"/>
    </row>
    <row r="7510" spans="1:4">
      <c r="A7510" s="6"/>
      <c r="B7510" s="6"/>
      <c r="C7510" s="139"/>
      <c r="D7510" s="139"/>
    </row>
    <row r="7511" spans="1:4">
      <c r="A7511" s="6"/>
      <c r="B7511" s="6"/>
      <c r="C7511" s="139"/>
      <c r="D7511" s="139"/>
    </row>
    <row r="7512" spans="1:4">
      <c r="A7512" s="6"/>
      <c r="B7512" s="6"/>
      <c r="C7512" s="139"/>
      <c r="D7512" s="139"/>
    </row>
    <row r="7513" spans="1:4">
      <c r="A7513" s="6"/>
      <c r="B7513" s="6"/>
      <c r="C7513" s="139"/>
      <c r="D7513" s="139"/>
    </row>
    <row r="7514" spans="1:4">
      <c r="A7514" s="6"/>
      <c r="B7514" s="6"/>
      <c r="C7514" s="139"/>
      <c r="D7514" s="139"/>
    </row>
    <row r="7515" spans="1:4">
      <c r="A7515" s="6"/>
      <c r="B7515" s="6"/>
      <c r="C7515" s="139"/>
      <c r="D7515" s="139"/>
    </row>
    <row r="7516" spans="1:4">
      <c r="A7516" s="6"/>
      <c r="B7516" s="6"/>
      <c r="C7516" s="139"/>
      <c r="D7516" s="139"/>
    </row>
    <row r="7517" spans="1:4">
      <c r="A7517" s="6"/>
      <c r="B7517" s="6"/>
      <c r="C7517" s="139"/>
      <c r="D7517" s="139"/>
    </row>
    <row r="7518" spans="1:4">
      <c r="A7518" s="6"/>
      <c r="B7518" s="6"/>
      <c r="C7518" s="139"/>
      <c r="D7518" s="139"/>
    </row>
    <row r="7519" spans="1:4">
      <c r="A7519" s="6"/>
      <c r="B7519" s="6"/>
      <c r="C7519" s="139"/>
      <c r="D7519" s="139"/>
    </row>
    <row r="7520" spans="1:4">
      <c r="A7520" s="6"/>
      <c r="B7520" s="6"/>
      <c r="C7520" s="139"/>
      <c r="D7520" s="139"/>
    </row>
    <row r="7521" spans="1:4">
      <c r="A7521" s="6"/>
      <c r="B7521" s="6"/>
      <c r="C7521" s="139"/>
      <c r="D7521" s="139"/>
    </row>
    <row r="7522" spans="1:4">
      <c r="A7522" s="6"/>
      <c r="B7522" s="6"/>
      <c r="C7522" s="139"/>
      <c r="D7522" s="139"/>
    </row>
    <row r="7523" spans="1:4">
      <c r="A7523" s="6"/>
      <c r="B7523" s="6"/>
      <c r="C7523" s="139"/>
      <c r="D7523" s="139"/>
    </row>
    <row r="7524" spans="1:4">
      <c r="A7524" s="6"/>
      <c r="B7524" s="6"/>
      <c r="C7524" s="139"/>
      <c r="D7524" s="139"/>
    </row>
    <row r="7525" spans="1:4">
      <c r="A7525" s="6"/>
      <c r="B7525" s="6"/>
      <c r="C7525" s="139"/>
      <c r="D7525" s="139"/>
    </row>
    <row r="7526" spans="1:4">
      <c r="A7526" s="6"/>
      <c r="B7526" s="6"/>
      <c r="C7526" s="139"/>
      <c r="D7526" s="139"/>
    </row>
    <row r="7527" spans="1:4">
      <c r="A7527" s="6"/>
      <c r="B7527" s="6"/>
      <c r="C7527" s="139"/>
      <c r="D7527" s="139"/>
    </row>
    <row r="7528" spans="1:4">
      <c r="A7528" s="6"/>
      <c r="B7528" s="6"/>
      <c r="C7528" s="139"/>
      <c r="D7528" s="139"/>
    </row>
    <row r="7529" spans="1:4">
      <c r="A7529" s="6"/>
      <c r="B7529" s="6"/>
      <c r="C7529" s="139"/>
      <c r="D7529" s="139"/>
    </row>
    <row r="7530" spans="1:4">
      <c r="A7530" s="6"/>
      <c r="B7530" s="6"/>
      <c r="C7530" s="139"/>
      <c r="D7530" s="139"/>
    </row>
    <row r="7531" spans="1:4">
      <c r="A7531" s="6"/>
      <c r="B7531" s="6"/>
      <c r="C7531" s="139"/>
      <c r="D7531" s="139"/>
    </row>
    <row r="7532" spans="1:4">
      <c r="A7532" s="6"/>
      <c r="B7532" s="6"/>
      <c r="C7532" s="139"/>
      <c r="D7532" s="139"/>
    </row>
    <row r="7533" spans="1:4">
      <c r="A7533" s="6"/>
      <c r="B7533" s="6"/>
      <c r="C7533" s="139"/>
      <c r="D7533" s="139"/>
    </row>
    <row r="7534" spans="1:4">
      <c r="A7534" s="6"/>
      <c r="B7534" s="6"/>
      <c r="C7534" s="139"/>
      <c r="D7534" s="139"/>
    </row>
    <row r="7535" spans="1:4">
      <c r="A7535" s="6"/>
      <c r="B7535" s="6"/>
      <c r="C7535" s="139"/>
      <c r="D7535" s="139"/>
    </row>
    <row r="7536" spans="1:4">
      <c r="A7536" s="6"/>
      <c r="B7536" s="6"/>
      <c r="C7536" s="139"/>
      <c r="D7536" s="139"/>
    </row>
    <row r="7537" spans="1:4">
      <c r="A7537" s="6"/>
      <c r="B7537" s="6"/>
      <c r="C7537" s="139"/>
      <c r="D7537" s="139"/>
    </row>
    <row r="7538" spans="1:4">
      <c r="A7538" s="6"/>
      <c r="B7538" s="6"/>
      <c r="C7538" s="139"/>
      <c r="D7538" s="139"/>
    </row>
    <row r="7539" spans="1:4">
      <c r="A7539" s="6"/>
      <c r="B7539" s="6"/>
      <c r="C7539" s="139"/>
      <c r="D7539" s="139"/>
    </row>
    <row r="7540" spans="1:4">
      <c r="A7540" s="6"/>
      <c r="B7540" s="6"/>
      <c r="C7540" s="139"/>
      <c r="D7540" s="139"/>
    </row>
    <row r="7541" spans="1:4">
      <c r="A7541" s="6"/>
      <c r="B7541" s="6"/>
      <c r="C7541" s="139"/>
      <c r="D7541" s="139"/>
    </row>
    <row r="7542" spans="1:4">
      <c r="A7542" s="6"/>
      <c r="B7542" s="6"/>
      <c r="C7542" s="139"/>
      <c r="D7542" s="139"/>
    </row>
    <row r="7543" spans="1:4">
      <c r="A7543" s="6"/>
      <c r="B7543" s="6"/>
      <c r="C7543" s="139"/>
      <c r="D7543" s="139"/>
    </row>
    <row r="7544" spans="1:4">
      <c r="A7544" s="6"/>
      <c r="B7544" s="6"/>
      <c r="C7544" s="139"/>
      <c r="D7544" s="139"/>
    </row>
    <row r="7545" spans="1:4">
      <c r="A7545" s="6"/>
      <c r="B7545" s="6"/>
      <c r="C7545" s="139"/>
      <c r="D7545" s="139"/>
    </row>
    <row r="7546" spans="1:4">
      <c r="A7546" s="6"/>
      <c r="B7546" s="6"/>
      <c r="C7546" s="139"/>
      <c r="D7546" s="139"/>
    </row>
    <row r="7547" spans="1:4">
      <c r="A7547" s="6"/>
      <c r="B7547" s="6"/>
      <c r="C7547" s="139"/>
      <c r="D7547" s="139"/>
    </row>
    <row r="7548" spans="1:4">
      <c r="A7548" s="6"/>
      <c r="B7548" s="6"/>
      <c r="C7548" s="139"/>
      <c r="D7548" s="139"/>
    </row>
    <row r="7549" spans="1:4">
      <c r="A7549" s="6"/>
      <c r="B7549" s="6"/>
      <c r="C7549" s="139"/>
      <c r="D7549" s="139"/>
    </row>
    <row r="7550" spans="1:4">
      <c r="A7550" s="6"/>
      <c r="B7550" s="6"/>
      <c r="C7550" s="139"/>
      <c r="D7550" s="139"/>
    </row>
    <row r="7551" spans="1:4">
      <c r="A7551" s="6"/>
      <c r="B7551" s="6"/>
      <c r="C7551" s="139"/>
      <c r="D7551" s="139"/>
    </row>
    <row r="7552" spans="1:4">
      <c r="A7552" s="6"/>
      <c r="B7552" s="6"/>
      <c r="C7552" s="139"/>
      <c r="D7552" s="139"/>
    </row>
    <row r="7553" spans="1:4">
      <c r="A7553" s="6"/>
      <c r="B7553" s="6"/>
      <c r="C7553" s="139"/>
      <c r="D7553" s="139"/>
    </row>
    <row r="7554" spans="1:4">
      <c r="A7554" s="6"/>
      <c r="B7554" s="6"/>
      <c r="C7554" s="139"/>
      <c r="D7554" s="139"/>
    </row>
    <row r="7555" spans="1:4">
      <c r="A7555" s="6"/>
      <c r="B7555" s="6"/>
      <c r="C7555" s="139"/>
      <c r="D7555" s="139"/>
    </row>
    <row r="7556" spans="1:4">
      <c r="A7556" s="6"/>
      <c r="B7556" s="6"/>
      <c r="C7556" s="139"/>
      <c r="D7556" s="139"/>
    </row>
    <row r="7557" spans="1:4">
      <c r="A7557" s="6"/>
      <c r="B7557" s="6"/>
      <c r="C7557" s="139"/>
      <c r="D7557" s="139"/>
    </row>
    <row r="7558" spans="1:4">
      <c r="A7558" s="6"/>
      <c r="B7558" s="6"/>
      <c r="C7558" s="139"/>
      <c r="D7558" s="139"/>
    </row>
    <row r="7559" spans="1:4">
      <c r="A7559" s="6"/>
      <c r="B7559" s="6"/>
      <c r="C7559" s="139"/>
      <c r="D7559" s="139"/>
    </row>
    <row r="7560" spans="1:4">
      <c r="A7560" s="6"/>
      <c r="B7560" s="6"/>
      <c r="C7560" s="139"/>
      <c r="D7560" s="139"/>
    </row>
    <row r="7561" spans="1:4">
      <c r="A7561" s="6"/>
      <c r="B7561" s="6"/>
      <c r="C7561" s="139"/>
      <c r="D7561" s="139"/>
    </row>
    <row r="7562" spans="1:4">
      <c r="A7562" s="6"/>
      <c r="B7562" s="6"/>
      <c r="C7562" s="139"/>
      <c r="D7562" s="139"/>
    </row>
    <row r="7563" spans="1:4">
      <c r="A7563" s="6"/>
      <c r="B7563" s="6"/>
      <c r="C7563" s="139"/>
      <c r="D7563" s="139"/>
    </row>
    <row r="7564" spans="1:4">
      <c r="A7564" s="6"/>
      <c r="B7564" s="6"/>
      <c r="C7564" s="139"/>
      <c r="D7564" s="139"/>
    </row>
    <row r="7565" spans="1:4">
      <c r="A7565" s="6"/>
      <c r="B7565" s="6"/>
      <c r="C7565" s="139"/>
      <c r="D7565" s="139"/>
    </row>
    <row r="7566" spans="1:4">
      <c r="A7566" s="6"/>
      <c r="B7566" s="6"/>
      <c r="C7566" s="139"/>
      <c r="D7566" s="139"/>
    </row>
    <row r="7567" spans="1:4">
      <c r="A7567" s="6"/>
      <c r="B7567" s="6"/>
      <c r="C7567" s="139"/>
      <c r="D7567" s="139"/>
    </row>
    <row r="7568" spans="1:4">
      <c r="A7568" s="6"/>
      <c r="B7568" s="6"/>
      <c r="C7568" s="139"/>
      <c r="D7568" s="139"/>
    </row>
    <row r="7569" spans="1:4">
      <c r="A7569" s="6"/>
      <c r="B7569" s="6"/>
      <c r="C7569" s="139"/>
      <c r="D7569" s="139"/>
    </row>
    <row r="7570" spans="1:4">
      <c r="A7570" s="6"/>
      <c r="B7570" s="6"/>
      <c r="C7570" s="139"/>
      <c r="D7570" s="139"/>
    </row>
    <row r="7571" spans="1:4">
      <c r="A7571" s="6"/>
      <c r="B7571" s="6"/>
      <c r="C7571" s="139"/>
      <c r="D7571" s="139"/>
    </row>
    <row r="7572" spans="1:4">
      <c r="A7572" s="6"/>
      <c r="B7572" s="6"/>
      <c r="C7572" s="139"/>
      <c r="D7572" s="139"/>
    </row>
    <row r="7573" spans="1:4">
      <c r="A7573" s="6"/>
      <c r="B7573" s="6"/>
      <c r="C7573" s="139"/>
      <c r="D7573" s="139"/>
    </row>
    <row r="7574" spans="1:4">
      <c r="A7574" s="6"/>
      <c r="B7574" s="6"/>
      <c r="C7574" s="139"/>
      <c r="D7574" s="139"/>
    </row>
    <row r="7575" spans="1:4">
      <c r="A7575" s="6"/>
      <c r="B7575" s="6"/>
      <c r="C7575" s="139"/>
      <c r="D7575" s="139"/>
    </row>
    <row r="7576" spans="1:4">
      <c r="A7576" s="6"/>
      <c r="B7576" s="6"/>
      <c r="C7576" s="139"/>
      <c r="D7576" s="139"/>
    </row>
    <row r="7577" spans="1:4">
      <c r="A7577" s="6"/>
      <c r="B7577" s="6"/>
      <c r="C7577" s="139"/>
      <c r="D7577" s="139"/>
    </row>
    <row r="7578" spans="1:4">
      <c r="A7578" s="6"/>
      <c r="B7578" s="6"/>
      <c r="C7578" s="139"/>
      <c r="D7578" s="139"/>
    </row>
    <row r="7579" spans="1:4">
      <c r="A7579" s="6"/>
      <c r="B7579" s="6"/>
      <c r="C7579" s="139"/>
      <c r="D7579" s="139"/>
    </row>
    <row r="7580" spans="1:4">
      <c r="A7580" s="6"/>
      <c r="B7580" s="6"/>
      <c r="C7580" s="139"/>
      <c r="D7580" s="139"/>
    </row>
    <row r="7581" spans="1:4">
      <c r="A7581" s="6"/>
      <c r="B7581" s="6"/>
      <c r="C7581" s="139"/>
      <c r="D7581" s="139"/>
    </row>
    <row r="7582" spans="1:4">
      <c r="A7582" s="6"/>
      <c r="B7582" s="6"/>
      <c r="C7582" s="139"/>
      <c r="D7582" s="139"/>
    </row>
    <row r="7583" spans="1:4">
      <c r="A7583" s="6"/>
      <c r="B7583" s="6"/>
      <c r="C7583" s="139"/>
      <c r="D7583" s="139"/>
    </row>
    <row r="7584" spans="1:4">
      <c r="A7584" s="6"/>
      <c r="B7584" s="6"/>
      <c r="C7584" s="139"/>
      <c r="D7584" s="139"/>
    </row>
    <row r="7585" spans="1:4">
      <c r="A7585" s="6"/>
      <c r="B7585" s="6"/>
      <c r="C7585" s="139"/>
      <c r="D7585" s="139"/>
    </row>
    <row r="7586" spans="1:4">
      <c r="A7586" s="6"/>
      <c r="B7586" s="6"/>
      <c r="C7586" s="139"/>
      <c r="D7586" s="139"/>
    </row>
    <row r="7587" spans="1:4">
      <c r="A7587" s="6"/>
      <c r="B7587" s="6"/>
      <c r="C7587" s="139"/>
      <c r="D7587" s="139"/>
    </row>
    <row r="7588" spans="1:4">
      <c r="A7588" s="6"/>
      <c r="B7588" s="6"/>
      <c r="C7588" s="139"/>
      <c r="D7588" s="139"/>
    </row>
    <row r="7589" spans="1:4">
      <c r="A7589" s="6"/>
      <c r="B7589" s="6"/>
      <c r="C7589" s="139"/>
      <c r="D7589" s="139"/>
    </row>
    <row r="7590" spans="1:4">
      <c r="A7590" s="6"/>
      <c r="B7590" s="6"/>
      <c r="C7590" s="139"/>
      <c r="D7590" s="139"/>
    </row>
    <row r="7591" spans="1:4">
      <c r="A7591" s="6"/>
      <c r="B7591" s="6"/>
      <c r="C7591" s="139"/>
      <c r="D7591" s="139"/>
    </row>
    <row r="7592" spans="1:4">
      <c r="A7592" s="6"/>
      <c r="B7592" s="6"/>
      <c r="C7592" s="139"/>
      <c r="D7592" s="139"/>
    </row>
    <row r="7593" spans="1:4">
      <c r="A7593" s="6"/>
      <c r="B7593" s="6"/>
      <c r="C7593" s="139"/>
      <c r="D7593" s="139"/>
    </row>
    <row r="7594" spans="1:4">
      <c r="A7594" s="6"/>
      <c r="B7594" s="6"/>
      <c r="C7594" s="139"/>
      <c r="D7594" s="139"/>
    </row>
    <row r="7595" spans="1:4">
      <c r="A7595" s="6"/>
      <c r="B7595" s="6"/>
      <c r="C7595" s="139"/>
      <c r="D7595" s="139"/>
    </row>
    <row r="7596" spans="1:4">
      <c r="A7596" s="6"/>
      <c r="B7596" s="6"/>
      <c r="C7596" s="139"/>
      <c r="D7596" s="139"/>
    </row>
    <row r="7597" spans="1:4">
      <c r="A7597" s="6"/>
      <c r="B7597" s="6"/>
      <c r="C7597" s="139"/>
      <c r="D7597" s="139"/>
    </row>
    <row r="7598" spans="1:4">
      <c r="A7598" s="6"/>
      <c r="B7598" s="6"/>
      <c r="C7598" s="139"/>
      <c r="D7598" s="139"/>
    </row>
    <row r="7599" spans="1:4">
      <c r="A7599" s="6"/>
      <c r="B7599" s="6"/>
      <c r="C7599" s="139"/>
      <c r="D7599" s="139"/>
    </row>
    <row r="7600" spans="1:4">
      <c r="A7600" s="6"/>
      <c r="B7600" s="6"/>
      <c r="C7600" s="139"/>
      <c r="D7600" s="139"/>
    </row>
    <row r="7601" spans="1:4">
      <c r="A7601" s="6"/>
      <c r="B7601" s="6"/>
      <c r="C7601" s="139"/>
      <c r="D7601" s="139"/>
    </row>
    <row r="7602" spans="1:4">
      <c r="A7602" s="6"/>
      <c r="B7602" s="6"/>
      <c r="C7602" s="139"/>
      <c r="D7602" s="139"/>
    </row>
    <row r="7603" spans="1:4">
      <c r="A7603" s="6"/>
      <c r="B7603" s="6"/>
      <c r="C7603" s="139"/>
      <c r="D7603" s="139"/>
    </row>
    <row r="7604" spans="1:4">
      <c r="A7604" s="6"/>
      <c r="B7604" s="6"/>
      <c r="C7604" s="139"/>
      <c r="D7604" s="139"/>
    </row>
    <row r="7605" spans="1:4">
      <c r="A7605" s="6"/>
      <c r="B7605" s="6"/>
      <c r="C7605" s="139"/>
      <c r="D7605" s="139"/>
    </row>
    <row r="7606" spans="1:4">
      <c r="A7606" s="6"/>
      <c r="B7606" s="6"/>
      <c r="C7606" s="139"/>
      <c r="D7606" s="139"/>
    </row>
    <row r="7607" spans="1:4">
      <c r="A7607" s="6"/>
      <c r="B7607" s="6"/>
      <c r="C7607" s="139"/>
      <c r="D7607" s="139"/>
    </row>
    <row r="7608" spans="1:4">
      <c r="A7608" s="6"/>
      <c r="B7608" s="6"/>
      <c r="C7608" s="139"/>
      <c r="D7608" s="139"/>
    </row>
    <row r="7609" spans="1:4">
      <c r="A7609" s="6"/>
      <c r="B7609" s="6"/>
      <c r="C7609" s="139"/>
      <c r="D7609" s="139"/>
    </row>
    <row r="7610" spans="1:4">
      <c r="A7610" s="6"/>
      <c r="B7610" s="6"/>
      <c r="C7610" s="139"/>
      <c r="D7610" s="139"/>
    </row>
    <row r="7611" spans="1:4">
      <c r="A7611" s="6"/>
      <c r="B7611" s="6"/>
      <c r="C7611" s="139"/>
      <c r="D7611" s="139"/>
    </row>
    <row r="7612" spans="1:4">
      <c r="A7612" s="6"/>
      <c r="B7612" s="6"/>
      <c r="C7612" s="139"/>
      <c r="D7612" s="139"/>
    </row>
    <row r="7613" spans="1:4">
      <c r="A7613" s="6"/>
      <c r="B7613" s="6"/>
      <c r="C7613" s="139"/>
      <c r="D7613" s="139"/>
    </row>
    <row r="7614" spans="1:4">
      <c r="A7614" s="6"/>
      <c r="B7614" s="6"/>
      <c r="C7614" s="139"/>
      <c r="D7614" s="139"/>
    </row>
    <row r="7615" spans="1:4">
      <c r="A7615" s="6"/>
      <c r="B7615" s="6"/>
      <c r="C7615" s="139"/>
      <c r="D7615" s="139"/>
    </row>
    <row r="7616" spans="1:4">
      <c r="A7616" s="6"/>
      <c r="B7616" s="6"/>
      <c r="C7616" s="139"/>
      <c r="D7616" s="139"/>
    </row>
    <row r="7617" spans="1:4">
      <c r="A7617" s="6"/>
      <c r="B7617" s="6"/>
      <c r="C7617" s="139"/>
      <c r="D7617" s="139"/>
    </row>
    <row r="7618" spans="1:4">
      <c r="A7618" s="6"/>
      <c r="B7618" s="6"/>
      <c r="C7618" s="139"/>
      <c r="D7618" s="139"/>
    </row>
    <row r="7619" spans="1:4">
      <c r="A7619" s="6"/>
      <c r="B7619" s="6"/>
      <c r="C7619" s="139"/>
      <c r="D7619" s="139"/>
    </row>
    <row r="7620" spans="1:4">
      <c r="A7620" s="6"/>
      <c r="B7620" s="6"/>
      <c r="C7620" s="139"/>
      <c r="D7620" s="139"/>
    </row>
    <row r="7621" spans="1:4">
      <c r="A7621" s="6"/>
      <c r="B7621" s="6"/>
      <c r="C7621" s="139"/>
      <c r="D7621" s="139"/>
    </row>
    <row r="7622" spans="1:4">
      <c r="A7622" s="6"/>
      <c r="B7622" s="6"/>
      <c r="C7622" s="139"/>
      <c r="D7622" s="139"/>
    </row>
    <row r="7623" spans="1:4">
      <c r="A7623" s="6"/>
      <c r="B7623" s="6"/>
      <c r="C7623" s="139"/>
      <c r="D7623" s="139"/>
    </row>
    <row r="7624" spans="1:4">
      <c r="A7624" s="6"/>
      <c r="B7624" s="6"/>
      <c r="C7624" s="139"/>
      <c r="D7624" s="139"/>
    </row>
    <row r="7625" spans="1:4">
      <c r="A7625" s="6"/>
      <c r="B7625" s="6"/>
      <c r="C7625" s="139"/>
      <c r="D7625" s="139"/>
    </row>
    <row r="7626" spans="1:4">
      <c r="A7626" s="6"/>
      <c r="B7626" s="6"/>
      <c r="C7626" s="139"/>
      <c r="D7626" s="139"/>
    </row>
    <row r="7627" spans="1:4">
      <c r="A7627" s="6"/>
      <c r="B7627" s="6"/>
      <c r="C7627" s="139"/>
      <c r="D7627" s="139"/>
    </row>
    <row r="7628" spans="1:4">
      <c r="A7628" s="6"/>
      <c r="B7628" s="6"/>
      <c r="C7628" s="139"/>
      <c r="D7628" s="139"/>
    </row>
    <row r="7629" spans="1:4">
      <c r="A7629" s="6"/>
      <c r="B7629" s="6"/>
      <c r="C7629" s="139"/>
      <c r="D7629" s="139"/>
    </row>
    <row r="7630" spans="1:4">
      <c r="A7630" s="6"/>
      <c r="B7630" s="6"/>
      <c r="C7630" s="139"/>
      <c r="D7630" s="139"/>
    </row>
    <row r="7631" spans="1:4">
      <c r="A7631" s="6"/>
      <c r="B7631" s="6"/>
      <c r="C7631" s="139"/>
      <c r="D7631" s="139"/>
    </row>
    <row r="7632" spans="1:4">
      <c r="A7632" s="6"/>
      <c r="B7632" s="6"/>
      <c r="C7632" s="139"/>
      <c r="D7632" s="139"/>
    </row>
    <row r="7633" spans="1:4">
      <c r="A7633" s="6"/>
      <c r="B7633" s="6"/>
      <c r="C7633" s="139"/>
      <c r="D7633" s="139"/>
    </row>
    <row r="7634" spans="1:4">
      <c r="A7634" s="6"/>
      <c r="B7634" s="6"/>
      <c r="C7634" s="139"/>
      <c r="D7634" s="139"/>
    </row>
    <row r="7635" spans="1:4">
      <c r="A7635" s="6"/>
      <c r="B7635" s="6"/>
      <c r="C7635" s="139"/>
      <c r="D7635" s="139"/>
    </row>
    <row r="7636" spans="1:4">
      <c r="A7636" s="6"/>
      <c r="B7636" s="6"/>
      <c r="C7636" s="139"/>
      <c r="D7636" s="139"/>
    </row>
    <row r="7637" spans="1:4">
      <c r="A7637" s="6"/>
      <c r="B7637" s="6"/>
      <c r="C7637" s="139"/>
      <c r="D7637" s="139"/>
    </row>
    <row r="7638" spans="1:4">
      <c r="A7638" s="6"/>
      <c r="B7638" s="6"/>
      <c r="C7638" s="139"/>
      <c r="D7638" s="139"/>
    </row>
    <row r="7639" spans="1:4">
      <c r="A7639" s="6"/>
      <c r="B7639" s="6"/>
      <c r="C7639" s="139"/>
      <c r="D7639" s="139"/>
    </row>
    <row r="7640" spans="1:4">
      <c r="A7640" s="6"/>
      <c r="B7640" s="6"/>
      <c r="C7640" s="139"/>
      <c r="D7640" s="139"/>
    </row>
    <row r="7641" spans="1:4">
      <c r="A7641" s="6"/>
      <c r="B7641" s="6"/>
      <c r="C7641" s="139"/>
      <c r="D7641" s="139"/>
    </row>
    <row r="7642" spans="1:4">
      <c r="A7642" s="6"/>
      <c r="B7642" s="6"/>
      <c r="C7642" s="139"/>
      <c r="D7642" s="139"/>
    </row>
    <row r="7643" spans="1:4">
      <c r="A7643" s="6"/>
      <c r="B7643" s="6"/>
      <c r="C7643" s="139"/>
      <c r="D7643" s="139"/>
    </row>
    <row r="7644" spans="1:4">
      <c r="A7644" s="6"/>
      <c r="B7644" s="6"/>
      <c r="C7644" s="139"/>
      <c r="D7644" s="139"/>
    </row>
    <row r="7645" spans="1:4">
      <c r="A7645" s="6"/>
      <c r="B7645" s="6"/>
      <c r="C7645" s="139"/>
      <c r="D7645" s="139"/>
    </row>
    <row r="7646" spans="1:4">
      <c r="A7646" s="6"/>
      <c r="B7646" s="6"/>
      <c r="C7646" s="139"/>
      <c r="D7646" s="139"/>
    </row>
    <row r="7647" spans="1:4">
      <c r="A7647" s="6"/>
      <c r="B7647" s="6"/>
      <c r="C7647" s="139"/>
      <c r="D7647" s="139"/>
    </row>
    <row r="7648" spans="1:4">
      <c r="A7648" s="6"/>
      <c r="B7648" s="6"/>
      <c r="C7648" s="139"/>
      <c r="D7648" s="139"/>
    </row>
    <row r="7649" spans="1:4">
      <c r="A7649" s="6"/>
      <c r="B7649" s="6"/>
      <c r="C7649" s="139"/>
      <c r="D7649" s="139"/>
    </row>
    <row r="7650" spans="1:4">
      <c r="A7650" s="6"/>
      <c r="B7650" s="6"/>
      <c r="C7650" s="139"/>
      <c r="D7650" s="139"/>
    </row>
    <row r="7651" spans="1:4">
      <c r="A7651" s="6"/>
      <c r="B7651" s="6"/>
      <c r="C7651" s="139"/>
      <c r="D7651" s="139"/>
    </row>
    <row r="7652" spans="1:4">
      <c r="A7652" s="6"/>
      <c r="B7652" s="6"/>
      <c r="C7652" s="139"/>
      <c r="D7652" s="139"/>
    </row>
    <row r="7653" spans="1:4">
      <c r="A7653" s="6"/>
      <c r="B7653" s="6"/>
      <c r="C7653" s="139"/>
      <c r="D7653" s="139"/>
    </row>
    <row r="7654" spans="1:4">
      <c r="A7654" s="6"/>
      <c r="B7654" s="6"/>
      <c r="C7654" s="139"/>
      <c r="D7654" s="139"/>
    </row>
    <row r="7655" spans="1:4">
      <c r="A7655" s="6"/>
      <c r="B7655" s="6"/>
      <c r="C7655" s="139"/>
      <c r="D7655" s="139"/>
    </row>
    <row r="7656" spans="1:4">
      <c r="A7656" s="6"/>
      <c r="B7656" s="6"/>
      <c r="C7656" s="139"/>
      <c r="D7656" s="139"/>
    </row>
    <row r="7657" spans="1:4">
      <c r="A7657" s="6"/>
      <c r="B7657" s="6"/>
      <c r="C7657" s="139"/>
      <c r="D7657" s="139"/>
    </row>
    <row r="7658" spans="1:4">
      <c r="A7658" s="6"/>
      <c r="B7658" s="6"/>
      <c r="C7658" s="139"/>
      <c r="D7658" s="139"/>
    </row>
    <row r="7659" spans="1:4">
      <c r="A7659" s="6"/>
      <c r="B7659" s="6"/>
      <c r="C7659" s="139"/>
      <c r="D7659" s="139"/>
    </row>
    <row r="7660" spans="1:4">
      <c r="A7660" s="6"/>
      <c r="B7660" s="6"/>
      <c r="C7660" s="139"/>
      <c r="D7660" s="139"/>
    </row>
    <row r="7661" spans="1:4">
      <c r="A7661" s="6"/>
      <c r="B7661" s="6"/>
      <c r="C7661" s="139"/>
      <c r="D7661" s="139"/>
    </row>
    <row r="7662" spans="1:4">
      <c r="A7662" s="6"/>
      <c r="B7662" s="6"/>
      <c r="C7662" s="139"/>
      <c r="D7662" s="139"/>
    </row>
    <row r="7663" spans="1:4">
      <c r="A7663" s="6"/>
      <c r="B7663" s="6"/>
      <c r="C7663" s="139"/>
      <c r="D7663" s="139"/>
    </row>
    <row r="7664" spans="1:4">
      <c r="A7664" s="6"/>
      <c r="B7664" s="6"/>
      <c r="C7664" s="139"/>
      <c r="D7664" s="139"/>
    </row>
    <row r="7665" spans="1:4">
      <c r="A7665" s="6"/>
      <c r="B7665" s="6"/>
      <c r="C7665" s="139"/>
      <c r="D7665" s="139"/>
    </row>
    <row r="7666" spans="1:4">
      <c r="A7666" s="6"/>
      <c r="B7666" s="6"/>
      <c r="C7666" s="139"/>
      <c r="D7666" s="139"/>
    </row>
    <row r="7667" spans="1:4">
      <c r="A7667" s="6"/>
      <c r="B7667" s="6"/>
      <c r="C7667" s="139"/>
      <c r="D7667" s="139"/>
    </row>
    <row r="7668" spans="1:4">
      <c r="A7668" s="6"/>
      <c r="B7668" s="6"/>
      <c r="C7668" s="139"/>
      <c r="D7668" s="139"/>
    </row>
    <row r="7669" spans="1:4">
      <c r="A7669" s="6"/>
      <c r="B7669" s="6"/>
      <c r="C7669" s="139"/>
      <c r="D7669" s="139"/>
    </row>
    <row r="7670" spans="1:4">
      <c r="A7670" s="6"/>
      <c r="B7670" s="6"/>
      <c r="C7670" s="139"/>
      <c r="D7670" s="139"/>
    </row>
    <row r="7671" spans="1:4">
      <c r="A7671" s="6"/>
      <c r="B7671" s="6"/>
      <c r="C7671" s="139"/>
      <c r="D7671" s="139"/>
    </row>
    <row r="7672" spans="1:4">
      <c r="A7672" s="6"/>
      <c r="B7672" s="6"/>
      <c r="C7672" s="139"/>
      <c r="D7672" s="139"/>
    </row>
    <row r="7673" spans="1:4">
      <c r="A7673" s="6"/>
      <c r="B7673" s="6"/>
      <c r="C7673" s="139"/>
      <c r="D7673" s="139"/>
    </row>
    <row r="7674" spans="1:4">
      <c r="A7674" s="6"/>
      <c r="B7674" s="6"/>
      <c r="C7674" s="139"/>
      <c r="D7674" s="139"/>
    </row>
    <row r="7675" spans="1:4">
      <c r="A7675" s="6"/>
      <c r="B7675" s="6"/>
      <c r="C7675" s="139"/>
      <c r="D7675" s="139"/>
    </row>
    <row r="7676" spans="1:4">
      <c r="A7676" s="6"/>
      <c r="B7676" s="6"/>
      <c r="C7676" s="139"/>
      <c r="D7676" s="139"/>
    </row>
    <row r="7677" spans="1:4">
      <c r="A7677" s="6"/>
      <c r="B7677" s="6"/>
      <c r="C7677" s="139"/>
      <c r="D7677" s="139"/>
    </row>
    <row r="7678" spans="1:4">
      <c r="A7678" s="6"/>
      <c r="B7678" s="6"/>
      <c r="C7678" s="139"/>
      <c r="D7678" s="139"/>
    </row>
    <row r="7679" spans="1:4">
      <c r="A7679" s="6"/>
      <c r="B7679" s="6"/>
      <c r="C7679" s="139"/>
      <c r="D7679" s="139"/>
    </row>
    <row r="7680" spans="1:4">
      <c r="A7680" s="6"/>
      <c r="B7680" s="6"/>
      <c r="C7680" s="139"/>
      <c r="D7680" s="139"/>
    </row>
    <row r="7681" spans="1:4">
      <c r="A7681" s="6"/>
      <c r="B7681" s="6"/>
      <c r="C7681" s="139"/>
      <c r="D7681" s="139"/>
    </row>
    <row r="7682" spans="1:4">
      <c r="A7682" s="6"/>
      <c r="B7682" s="6"/>
      <c r="C7682" s="139"/>
      <c r="D7682" s="139"/>
    </row>
    <row r="7683" spans="1:4">
      <c r="A7683" s="6"/>
      <c r="B7683" s="6"/>
      <c r="C7683" s="139"/>
      <c r="D7683" s="139"/>
    </row>
    <row r="7684" spans="1:4">
      <c r="A7684" s="6"/>
      <c r="B7684" s="6"/>
      <c r="C7684" s="139"/>
      <c r="D7684" s="139"/>
    </row>
    <row r="7685" spans="1:4">
      <c r="A7685" s="6"/>
      <c r="B7685" s="6"/>
      <c r="C7685" s="139"/>
      <c r="D7685" s="139"/>
    </row>
    <row r="7686" spans="1:4">
      <c r="A7686" s="6"/>
      <c r="B7686" s="6"/>
      <c r="C7686" s="139"/>
      <c r="D7686" s="139"/>
    </row>
    <row r="7687" spans="1:4">
      <c r="A7687" s="6"/>
      <c r="B7687" s="6"/>
      <c r="C7687" s="139"/>
      <c r="D7687" s="139"/>
    </row>
    <row r="7688" spans="1:4">
      <c r="A7688" s="6"/>
      <c r="B7688" s="6"/>
      <c r="C7688" s="139"/>
      <c r="D7688" s="139"/>
    </row>
    <row r="7689" spans="1:4">
      <c r="A7689" s="6"/>
      <c r="B7689" s="6"/>
      <c r="C7689" s="139"/>
      <c r="D7689" s="139"/>
    </row>
    <row r="7690" spans="1:4">
      <c r="A7690" s="6"/>
      <c r="B7690" s="6"/>
      <c r="C7690" s="139"/>
      <c r="D7690" s="139"/>
    </row>
    <row r="7691" spans="1:4">
      <c r="A7691" s="6"/>
      <c r="B7691" s="6"/>
      <c r="C7691" s="139"/>
      <c r="D7691" s="139"/>
    </row>
    <row r="7692" spans="1:4">
      <c r="A7692" s="6"/>
      <c r="B7692" s="6"/>
      <c r="C7692" s="139"/>
      <c r="D7692" s="139"/>
    </row>
    <row r="7693" spans="1:4">
      <c r="A7693" s="6"/>
      <c r="B7693" s="6"/>
      <c r="C7693" s="139"/>
      <c r="D7693" s="139"/>
    </row>
    <row r="7694" spans="1:4">
      <c r="A7694" s="6"/>
      <c r="B7694" s="6"/>
      <c r="C7694" s="139"/>
      <c r="D7694" s="139"/>
    </row>
    <row r="7695" spans="1:4">
      <c r="A7695" s="6"/>
      <c r="B7695" s="6"/>
      <c r="C7695" s="139"/>
      <c r="D7695" s="139"/>
    </row>
    <row r="7696" spans="1:4">
      <c r="A7696" s="6"/>
      <c r="B7696" s="6"/>
      <c r="C7696" s="139"/>
      <c r="D7696" s="139"/>
    </row>
    <row r="7697" spans="1:4">
      <c r="A7697" s="6"/>
      <c r="B7697" s="6"/>
      <c r="C7697" s="139"/>
      <c r="D7697" s="139"/>
    </row>
    <row r="7698" spans="1:4">
      <c r="A7698" s="6"/>
      <c r="B7698" s="6"/>
      <c r="C7698" s="139"/>
      <c r="D7698" s="139"/>
    </row>
    <row r="7699" spans="1:4">
      <c r="A7699" s="6"/>
      <c r="B7699" s="6"/>
      <c r="C7699" s="139"/>
      <c r="D7699" s="139"/>
    </row>
    <row r="7700" spans="1:4">
      <c r="A7700" s="6"/>
      <c r="B7700" s="6"/>
      <c r="C7700" s="139"/>
      <c r="D7700" s="139"/>
    </row>
    <row r="7701" spans="1:4">
      <c r="A7701" s="6"/>
      <c r="B7701" s="6"/>
      <c r="C7701" s="139"/>
      <c r="D7701" s="139"/>
    </row>
    <row r="7702" spans="1:4">
      <c r="A7702" s="6"/>
      <c r="B7702" s="6"/>
      <c r="C7702" s="139"/>
      <c r="D7702" s="139"/>
    </row>
    <row r="7703" spans="1:4">
      <c r="A7703" s="6"/>
      <c r="B7703" s="6"/>
      <c r="C7703" s="139"/>
      <c r="D7703" s="139"/>
    </row>
    <row r="7704" spans="1:4">
      <c r="A7704" s="6"/>
      <c r="B7704" s="6"/>
      <c r="C7704" s="139"/>
      <c r="D7704" s="139"/>
    </row>
    <row r="7705" spans="1:4">
      <c r="A7705" s="6"/>
      <c r="B7705" s="6"/>
      <c r="C7705" s="139"/>
      <c r="D7705" s="139"/>
    </row>
    <row r="7706" spans="1:4">
      <c r="A7706" s="6"/>
      <c r="B7706" s="6"/>
      <c r="C7706" s="139"/>
      <c r="D7706" s="139"/>
    </row>
    <row r="7707" spans="1:4">
      <c r="A7707" s="6"/>
      <c r="B7707" s="6"/>
      <c r="C7707" s="139"/>
      <c r="D7707" s="139"/>
    </row>
    <row r="7708" spans="1:4">
      <c r="A7708" s="6"/>
      <c r="B7708" s="6"/>
      <c r="C7708" s="139"/>
      <c r="D7708" s="139"/>
    </row>
    <row r="7709" spans="1:4">
      <c r="A7709" s="6"/>
      <c r="B7709" s="6"/>
      <c r="C7709" s="139"/>
      <c r="D7709" s="139"/>
    </row>
    <row r="7710" spans="1:4">
      <c r="A7710" s="6"/>
      <c r="B7710" s="6"/>
      <c r="C7710" s="139"/>
      <c r="D7710" s="139"/>
    </row>
    <row r="7711" spans="1:4">
      <c r="A7711" s="6"/>
      <c r="B7711" s="6"/>
      <c r="C7711" s="139"/>
      <c r="D7711" s="139"/>
    </row>
    <row r="7712" spans="1:4">
      <c r="A7712" s="6"/>
      <c r="B7712" s="6"/>
      <c r="C7712" s="139"/>
      <c r="D7712" s="139"/>
    </row>
    <row r="7713" spans="1:4">
      <c r="A7713" s="6"/>
      <c r="B7713" s="6"/>
      <c r="C7713" s="139"/>
      <c r="D7713" s="139"/>
    </row>
    <row r="7714" spans="1:4">
      <c r="A7714" s="6"/>
      <c r="B7714" s="6"/>
      <c r="C7714" s="139"/>
      <c r="D7714" s="139"/>
    </row>
    <row r="7715" spans="1:4">
      <c r="A7715" s="6"/>
      <c r="B7715" s="6"/>
      <c r="C7715" s="139"/>
      <c r="D7715" s="139"/>
    </row>
    <row r="7716" spans="1:4">
      <c r="A7716" s="6"/>
      <c r="B7716" s="6"/>
      <c r="C7716" s="139"/>
      <c r="D7716" s="139"/>
    </row>
    <row r="7717" spans="1:4">
      <c r="A7717" s="6"/>
      <c r="B7717" s="6"/>
      <c r="C7717" s="139"/>
      <c r="D7717" s="139"/>
    </row>
    <row r="7718" spans="1:4">
      <c r="A7718" s="6"/>
      <c r="B7718" s="6"/>
      <c r="C7718" s="139"/>
      <c r="D7718" s="139"/>
    </row>
    <row r="7719" spans="1:4">
      <c r="A7719" s="6"/>
      <c r="B7719" s="6"/>
      <c r="C7719" s="139"/>
      <c r="D7719" s="139"/>
    </row>
    <row r="7720" spans="1:4">
      <c r="A7720" s="6"/>
      <c r="B7720" s="6"/>
      <c r="C7720" s="139"/>
      <c r="D7720" s="139"/>
    </row>
    <row r="7721" spans="1:4">
      <c r="A7721" s="6"/>
      <c r="B7721" s="6"/>
      <c r="C7721" s="139"/>
      <c r="D7721" s="139"/>
    </row>
    <row r="7722" spans="1:4">
      <c r="A7722" s="6"/>
      <c r="B7722" s="6"/>
      <c r="C7722" s="139"/>
      <c r="D7722" s="139"/>
    </row>
    <row r="7723" spans="1:4">
      <c r="A7723" s="6"/>
      <c r="B7723" s="6"/>
      <c r="C7723" s="139"/>
      <c r="D7723" s="139"/>
    </row>
    <row r="7724" spans="1:4">
      <c r="A7724" s="6"/>
      <c r="B7724" s="6"/>
      <c r="C7724" s="139"/>
      <c r="D7724" s="139"/>
    </row>
    <row r="7725" spans="1:4">
      <c r="A7725" s="6"/>
      <c r="B7725" s="6"/>
      <c r="C7725" s="139"/>
      <c r="D7725" s="139"/>
    </row>
    <row r="7726" spans="1:4">
      <c r="A7726" s="6"/>
      <c r="B7726" s="6"/>
      <c r="C7726" s="139"/>
      <c r="D7726" s="139"/>
    </row>
    <row r="7727" spans="1:4">
      <c r="A7727" s="6"/>
      <c r="B7727" s="6"/>
      <c r="C7727" s="139"/>
      <c r="D7727" s="139"/>
    </row>
    <row r="7728" spans="1:4">
      <c r="A7728" s="6"/>
      <c r="B7728" s="6"/>
      <c r="C7728" s="139"/>
      <c r="D7728" s="139"/>
    </row>
    <row r="7729" spans="1:4">
      <c r="A7729" s="6"/>
      <c r="B7729" s="6"/>
      <c r="C7729" s="139"/>
      <c r="D7729" s="139"/>
    </row>
    <row r="7730" spans="1:4">
      <c r="A7730" s="6"/>
      <c r="B7730" s="6"/>
      <c r="C7730" s="139"/>
      <c r="D7730" s="139"/>
    </row>
    <row r="7731" spans="1:4">
      <c r="A7731" s="6"/>
      <c r="B7731" s="6"/>
      <c r="C7731" s="139"/>
      <c r="D7731" s="139"/>
    </row>
    <row r="7732" spans="1:4">
      <c r="A7732" s="6"/>
      <c r="B7732" s="6"/>
      <c r="C7732" s="139"/>
      <c r="D7732" s="139"/>
    </row>
    <row r="7733" spans="1:4">
      <c r="A7733" s="6"/>
      <c r="B7733" s="6"/>
      <c r="C7733" s="139"/>
      <c r="D7733" s="139"/>
    </row>
    <row r="7734" spans="1:4">
      <c r="A7734" s="6"/>
      <c r="B7734" s="6"/>
      <c r="C7734" s="139"/>
      <c r="D7734" s="139"/>
    </row>
    <row r="7735" spans="1:4">
      <c r="A7735" s="6"/>
      <c r="B7735" s="6"/>
      <c r="C7735" s="139"/>
      <c r="D7735" s="139"/>
    </row>
    <row r="7736" spans="1:4">
      <c r="A7736" s="6"/>
      <c r="B7736" s="6"/>
      <c r="C7736" s="139"/>
      <c r="D7736" s="139"/>
    </row>
    <row r="7737" spans="1:4">
      <c r="A7737" s="6"/>
      <c r="B7737" s="6"/>
      <c r="C7737" s="139"/>
      <c r="D7737" s="139"/>
    </row>
    <row r="7738" spans="1:4">
      <c r="A7738" s="6"/>
      <c r="B7738" s="6"/>
      <c r="C7738" s="139"/>
      <c r="D7738" s="139"/>
    </row>
    <row r="7739" spans="1:4">
      <c r="A7739" s="6"/>
      <c r="B7739" s="6"/>
      <c r="C7739" s="139"/>
      <c r="D7739" s="139"/>
    </row>
    <row r="7740" spans="1:4">
      <c r="A7740" s="6"/>
      <c r="B7740" s="6"/>
      <c r="C7740" s="139"/>
      <c r="D7740" s="139"/>
    </row>
    <row r="7741" spans="1:4">
      <c r="A7741" s="6"/>
      <c r="B7741" s="6"/>
      <c r="C7741" s="139"/>
      <c r="D7741" s="139"/>
    </row>
    <row r="7742" spans="1:4">
      <c r="A7742" s="6"/>
      <c r="B7742" s="6"/>
      <c r="C7742" s="139"/>
      <c r="D7742" s="139"/>
    </row>
    <row r="7743" spans="1:4">
      <c r="A7743" s="6"/>
      <c r="B7743" s="6"/>
      <c r="C7743" s="139"/>
      <c r="D7743" s="139"/>
    </row>
    <row r="7744" spans="1:4">
      <c r="A7744" s="6"/>
      <c r="B7744" s="6"/>
      <c r="C7744" s="139"/>
      <c r="D7744" s="139"/>
    </row>
    <row r="7745" spans="1:4">
      <c r="A7745" s="6"/>
      <c r="B7745" s="6"/>
      <c r="C7745" s="139"/>
      <c r="D7745" s="139"/>
    </row>
    <row r="7746" spans="1:4">
      <c r="A7746" s="6"/>
      <c r="B7746" s="6"/>
      <c r="C7746" s="139"/>
      <c r="D7746" s="139"/>
    </row>
    <row r="7747" spans="1:4">
      <c r="A7747" s="6"/>
      <c r="B7747" s="6"/>
      <c r="C7747" s="139"/>
      <c r="D7747" s="139"/>
    </row>
    <row r="7748" spans="1:4">
      <c r="A7748" s="6"/>
      <c r="B7748" s="6"/>
      <c r="C7748" s="139"/>
      <c r="D7748" s="139"/>
    </row>
    <row r="7749" spans="1:4">
      <c r="A7749" s="6"/>
      <c r="B7749" s="6"/>
      <c r="C7749" s="139"/>
      <c r="D7749" s="139"/>
    </row>
    <row r="7750" spans="1:4">
      <c r="A7750" s="6"/>
      <c r="B7750" s="6"/>
      <c r="C7750" s="139"/>
      <c r="D7750" s="139"/>
    </row>
    <row r="7751" spans="1:4">
      <c r="A7751" s="6"/>
      <c r="B7751" s="6"/>
      <c r="C7751" s="139"/>
      <c r="D7751" s="139"/>
    </row>
    <row r="7752" spans="1:4">
      <c r="A7752" s="6"/>
      <c r="B7752" s="6"/>
      <c r="C7752" s="139"/>
      <c r="D7752" s="139"/>
    </row>
    <row r="7753" spans="1:4">
      <c r="A7753" s="6"/>
      <c r="B7753" s="6"/>
      <c r="C7753" s="139"/>
      <c r="D7753" s="139"/>
    </row>
    <row r="7754" spans="1:4">
      <c r="A7754" s="6"/>
      <c r="B7754" s="6"/>
      <c r="C7754" s="139"/>
      <c r="D7754" s="139"/>
    </row>
    <row r="7755" spans="1:4">
      <c r="A7755" s="6"/>
      <c r="B7755" s="6"/>
      <c r="C7755" s="139"/>
      <c r="D7755" s="139"/>
    </row>
    <row r="7756" spans="1:4">
      <c r="A7756" s="6"/>
      <c r="B7756" s="6"/>
      <c r="C7756" s="139"/>
      <c r="D7756" s="139"/>
    </row>
    <row r="7757" spans="1:4">
      <c r="A7757" s="6"/>
      <c r="B7757" s="6"/>
      <c r="C7757" s="139"/>
      <c r="D7757" s="139"/>
    </row>
    <row r="7758" spans="1:4">
      <c r="A7758" s="6"/>
      <c r="B7758" s="6"/>
      <c r="C7758" s="139"/>
      <c r="D7758" s="139"/>
    </row>
    <row r="7759" spans="1:4">
      <c r="A7759" s="6"/>
      <c r="B7759" s="6"/>
      <c r="C7759" s="139"/>
      <c r="D7759" s="139"/>
    </row>
    <row r="7760" spans="1:4">
      <c r="A7760" s="6"/>
      <c r="B7760" s="6"/>
      <c r="C7760" s="139"/>
      <c r="D7760" s="139"/>
    </row>
    <row r="7761" spans="1:4">
      <c r="A7761" s="6"/>
      <c r="B7761" s="6"/>
      <c r="C7761" s="139"/>
      <c r="D7761" s="139"/>
    </row>
    <row r="7762" spans="1:4">
      <c r="A7762" s="6"/>
      <c r="B7762" s="6"/>
      <c r="C7762" s="139"/>
      <c r="D7762" s="139"/>
    </row>
    <row r="7763" spans="1:4">
      <c r="A7763" s="6"/>
      <c r="B7763" s="6"/>
      <c r="C7763" s="139"/>
      <c r="D7763" s="139"/>
    </row>
    <row r="7764" spans="1:4">
      <c r="A7764" s="6"/>
      <c r="B7764" s="6"/>
      <c r="C7764" s="139"/>
      <c r="D7764" s="139"/>
    </row>
    <row r="7765" spans="1:4">
      <c r="A7765" s="6"/>
      <c r="B7765" s="6"/>
      <c r="C7765" s="139"/>
      <c r="D7765" s="139"/>
    </row>
    <row r="7766" spans="1:4">
      <c r="A7766" s="6"/>
      <c r="B7766" s="6"/>
      <c r="C7766" s="139"/>
      <c r="D7766" s="139"/>
    </row>
    <row r="7767" spans="1:4">
      <c r="A7767" s="6"/>
      <c r="B7767" s="6"/>
      <c r="C7767" s="139"/>
      <c r="D7767" s="139"/>
    </row>
    <row r="7768" spans="1:4">
      <c r="A7768" s="6"/>
      <c r="B7768" s="6"/>
      <c r="C7768" s="139"/>
      <c r="D7768" s="139"/>
    </row>
    <row r="7769" spans="1:4">
      <c r="A7769" s="6"/>
      <c r="B7769" s="6"/>
      <c r="C7769" s="139"/>
      <c r="D7769" s="139"/>
    </row>
    <row r="7770" spans="1:4">
      <c r="A7770" s="6"/>
      <c r="B7770" s="6"/>
      <c r="C7770" s="139"/>
      <c r="D7770" s="139"/>
    </row>
    <row r="7771" spans="1:4">
      <c r="A7771" s="6"/>
      <c r="B7771" s="6"/>
      <c r="C7771" s="139"/>
      <c r="D7771" s="139"/>
    </row>
    <row r="7772" spans="1:4">
      <c r="A7772" s="6"/>
      <c r="B7772" s="6"/>
      <c r="C7772" s="139"/>
      <c r="D7772" s="139"/>
    </row>
    <row r="7773" spans="1:4">
      <c r="A7773" s="6"/>
      <c r="B7773" s="6"/>
      <c r="C7773" s="139"/>
      <c r="D7773" s="139"/>
    </row>
    <row r="7774" spans="1:4">
      <c r="A7774" s="6"/>
      <c r="B7774" s="6"/>
      <c r="C7774" s="139"/>
      <c r="D7774" s="139"/>
    </row>
    <row r="7775" spans="1:4">
      <c r="A7775" s="6"/>
      <c r="B7775" s="6"/>
      <c r="C7775" s="139"/>
      <c r="D7775" s="139"/>
    </row>
    <row r="7776" spans="1:4">
      <c r="A7776" s="6"/>
      <c r="B7776" s="6"/>
      <c r="C7776" s="139"/>
      <c r="D7776" s="139"/>
    </row>
    <row r="7777" spans="1:4">
      <c r="A7777" s="6"/>
      <c r="B7777" s="6"/>
      <c r="C7777" s="139"/>
      <c r="D7777" s="139"/>
    </row>
    <row r="7778" spans="1:4">
      <c r="A7778" s="6"/>
      <c r="B7778" s="6"/>
      <c r="C7778" s="139"/>
      <c r="D7778" s="139"/>
    </row>
    <row r="7779" spans="1:4">
      <c r="A7779" s="6"/>
      <c r="B7779" s="6"/>
      <c r="C7779" s="139"/>
      <c r="D7779" s="139"/>
    </row>
    <row r="7780" spans="1:4">
      <c r="A7780" s="6"/>
      <c r="B7780" s="6"/>
      <c r="C7780" s="139"/>
      <c r="D7780" s="139"/>
    </row>
    <row r="7781" spans="1:4">
      <c r="A7781" s="6"/>
      <c r="B7781" s="6"/>
      <c r="C7781" s="139"/>
      <c r="D7781" s="139"/>
    </row>
    <row r="7782" spans="1:4">
      <c r="A7782" s="6"/>
      <c r="B7782" s="6"/>
      <c r="C7782" s="139"/>
      <c r="D7782" s="139"/>
    </row>
    <row r="7783" spans="1:4">
      <c r="A7783" s="6"/>
      <c r="B7783" s="6"/>
      <c r="C7783" s="139"/>
      <c r="D7783" s="139"/>
    </row>
    <row r="7784" spans="1:4">
      <c r="A7784" s="6"/>
      <c r="B7784" s="6"/>
      <c r="C7784" s="139"/>
      <c r="D7784" s="139"/>
    </row>
    <row r="7785" spans="1:4">
      <c r="A7785" s="6"/>
      <c r="B7785" s="6"/>
      <c r="C7785" s="139"/>
      <c r="D7785" s="139"/>
    </row>
    <row r="7786" spans="1:4">
      <c r="A7786" s="6"/>
      <c r="B7786" s="6"/>
      <c r="C7786" s="139"/>
      <c r="D7786" s="139"/>
    </row>
    <row r="7787" spans="1:4">
      <c r="A7787" s="6"/>
      <c r="B7787" s="6"/>
      <c r="C7787" s="139"/>
      <c r="D7787" s="139"/>
    </row>
    <row r="7788" spans="1:4">
      <c r="A7788" s="6"/>
      <c r="B7788" s="6"/>
      <c r="C7788" s="139"/>
      <c r="D7788" s="139"/>
    </row>
    <row r="7789" spans="1:4">
      <c r="A7789" s="6"/>
      <c r="B7789" s="6"/>
      <c r="C7789" s="139"/>
      <c r="D7789" s="139"/>
    </row>
    <row r="7790" spans="1:4">
      <c r="A7790" s="6"/>
      <c r="B7790" s="6"/>
      <c r="C7790" s="139"/>
      <c r="D7790" s="139"/>
    </row>
    <row r="7791" spans="1:4">
      <c r="A7791" s="6"/>
      <c r="B7791" s="6"/>
      <c r="C7791" s="139"/>
      <c r="D7791" s="139"/>
    </row>
    <row r="7792" spans="1:4">
      <c r="A7792" s="6"/>
      <c r="B7792" s="6"/>
      <c r="C7792" s="139"/>
      <c r="D7792" s="139"/>
    </row>
    <row r="7793" spans="1:4">
      <c r="A7793" s="6"/>
      <c r="B7793" s="6"/>
      <c r="C7793" s="139"/>
      <c r="D7793" s="139"/>
    </row>
    <row r="7794" spans="1:4">
      <c r="A7794" s="6"/>
      <c r="B7794" s="6"/>
      <c r="C7794" s="139"/>
      <c r="D7794" s="139"/>
    </row>
    <row r="7795" spans="1:4">
      <c r="A7795" s="6"/>
      <c r="B7795" s="6"/>
      <c r="C7795" s="139"/>
      <c r="D7795" s="139"/>
    </row>
    <row r="7796" spans="1:4">
      <c r="A7796" s="6"/>
      <c r="B7796" s="6"/>
      <c r="C7796" s="139"/>
      <c r="D7796" s="139"/>
    </row>
    <row r="7797" spans="1:4">
      <c r="A7797" s="6"/>
      <c r="B7797" s="6"/>
      <c r="C7797" s="139"/>
      <c r="D7797" s="139"/>
    </row>
    <row r="7798" spans="1:4">
      <c r="A7798" s="6"/>
      <c r="B7798" s="6"/>
      <c r="C7798" s="139"/>
      <c r="D7798" s="139"/>
    </row>
    <row r="7799" spans="1:4">
      <c r="A7799" s="6"/>
      <c r="B7799" s="6"/>
      <c r="C7799" s="139"/>
      <c r="D7799" s="139"/>
    </row>
    <row r="7800" spans="1:4">
      <c r="A7800" s="6"/>
      <c r="B7800" s="6"/>
      <c r="C7800" s="139"/>
      <c r="D7800" s="139"/>
    </row>
    <row r="7801" spans="1:4">
      <c r="A7801" s="6"/>
      <c r="B7801" s="6"/>
      <c r="C7801" s="139"/>
      <c r="D7801" s="139"/>
    </row>
    <row r="7802" spans="1:4">
      <c r="A7802" s="6"/>
      <c r="B7802" s="6"/>
      <c r="C7802" s="139"/>
      <c r="D7802" s="139"/>
    </row>
    <row r="7803" spans="1:4">
      <c r="A7803" s="6"/>
      <c r="B7803" s="6"/>
      <c r="C7803" s="139"/>
      <c r="D7803" s="139"/>
    </row>
    <row r="7804" spans="1:4">
      <c r="A7804" s="6"/>
      <c r="B7804" s="6"/>
      <c r="C7804" s="139"/>
      <c r="D7804" s="139"/>
    </row>
    <row r="7805" spans="1:4">
      <c r="A7805" s="6"/>
      <c r="B7805" s="6"/>
      <c r="C7805" s="139"/>
      <c r="D7805" s="139"/>
    </row>
    <row r="7806" spans="1:4">
      <c r="A7806" s="6"/>
      <c r="B7806" s="6"/>
      <c r="C7806" s="139"/>
      <c r="D7806" s="139"/>
    </row>
    <row r="7807" spans="1:4">
      <c r="A7807" s="6"/>
      <c r="B7807" s="6"/>
      <c r="C7807" s="139"/>
      <c r="D7807" s="139"/>
    </row>
    <row r="7808" spans="1:4">
      <c r="A7808" s="6"/>
      <c r="B7808" s="6"/>
      <c r="C7808" s="139"/>
      <c r="D7808" s="139"/>
    </row>
    <row r="7809" spans="1:4">
      <c r="A7809" s="6"/>
      <c r="B7809" s="6"/>
      <c r="C7809" s="139"/>
      <c r="D7809" s="139"/>
    </row>
    <row r="7810" spans="1:4">
      <c r="A7810" s="6"/>
      <c r="B7810" s="6"/>
      <c r="C7810" s="139"/>
      <c r="D7810" s="139"/>
    </row>
    <row r="7811" spans="1:4">
      <c r="A7811" s="6"/>
      <c r="B7811" s="6"/>
      <c r="C7811" s="139"/>
      <c r="D7811" s="139"/>
    </row>
    <row r="7812" spans="1:4">
      <c r="A7812" s="6"/>
      <c r="B7812" s="6"/>
      <c r="C7812" s="139"/>
      <c r="D7812" s="139"/>
    </row>
    <row r="7813" spans="1:4">
      <c r="A7813" s="6"/>
      <c r="B7813" s="6"/>
      <c r="C7813" s="139"/>
      <c r="D7813" s="139"/>
    </row>
    <row r="7814" spans="1:4">
      <c r="A7814" s="6"/>
      <c r="B7814" s="6"/>
      <c r="C7814" s="139"/>
      <c r="D7814" s="139"/>
    </row>
    <row r="7815" spans="1:4">
      <c r="A7815" s="6"/>
      <c r="B7815" s="6"/>
      <c r="C7815" s="139"/>
      <c r="D7815" s="139"/>
    </row>
    <row r="7816" spans="1:4">
      <c r="A7816" s="6"/>
      <c r="B7816" s="6"/>
      <c r="C7816" s="139"/>
      <c r="D7816" s="139"/>
    </row>
    <row r="7817" spans="1:4">
      <c r="A7817" s="6"/>
      <c r="B7817" s="6"/>
      <c r="C7817" s="139"/>
      <c r="D7817" s="139"/>
    </row>
    <row r="7818" spans="1:4">
      <c r="A7818" s="6"/>
      <c r="B7818" s="6"/>
      <c r="C7818" s="139"/>
      <c r="D7818" s="139"/>
    </row>
    <row r="7819" spans="1:4">
      <c r="A7819" s="6"/>
      <c r="B7819" s="6"/>
      <c r="C7819" s="139"/>
      <c r="D7819" s="139"/>
    </row>
    <row r="7820" spans="1:4">
      <c r="A7820" s="6"/>
      <c r="B7820" s="6"/>
      <c r="C7820" s="139"/>
      <c r="D7820" s="139"/>
    </row>
    <row r="7821" spans="1:4">
      <c r="A7821" s="6"/>
      <c r="B7821" s="6"/>
      <c r="C7821" s="139"/>
      <c r="D7821" s="139"/>
    </row>
    <row r="7822" spans="1:4">
      <c r="A7822" s="6"/>
      <c r="B7822" s="6"/>
      <c r="C7822" s="139"/>
      <c r="D7822" s="139"/>
    </row>
    <row r="7823" spans="1:4">
      <c r="A7823" s="6"/>
      <c r="B7823" s="6"/>
      <c r="C7823" s="139"/>
      <c r="D7823" s="139"/>
    </row>
    <row r="7824" spans="1:4">
      <c r="A7824" s="6"/>
      <c r="B7824" s="6"/>
      <c r="C7824" s="139"/>
      <c r="D7824" s="139"/>
    </row>
    <row r="7825" spans="1:4">
      <c r="A7825" s="6"/>
      <c r="B7825" s="6"/>
      <c r="C7825" s="139"/>
      <c r="D7825" s="139"/>
    </row>
    <row r="7826" spans="1:4">
      <c r="A7826" s="6"/>
      <c r="B7826" s="6"/>
      <c r="C7826" s="139"/>
      <c r="D7826" s="139"/>
    </row>
    <row r="7827" spans="1:4">
      <c r="A7827" s="6"/>
      <c r="B7827" s="6"/>
      <c r="C7827" s="139"/>
      <c r="D7827" s="139"/>
    </row>
    <row r="7828" spans="1:4">
      <c r="A7828" s="6"/>
      <c r="B7828" s="6"/>
      <c r="C7828" s="139"/>
      <c r="D7828" s="139"/>
    </row>
    <row r="7829" spans="1:4">
      <c r="A7829" s="6"/>
      <c r="B7829" s="6"/>
      <c r="C7829" s="139"/>
      <c r="D7829" s="139"/>
    </row>
    <row r="7830" spans="1:4">
      <c r="A7830" s="6"/>
      <c r="B7830" s="6"/>
      <c r="C7830" s="139"/>
      <c r="D7830" s="139"/>
    </row>
    <row r="7831" spans="1:4">
      <c r="A7831" s="6"/>
      <c r="B7831" s="6"/>
      <c r="C7831" s="139"/>
      <c r="D7831" s="139"/>
    </row>
    <row r="7832" spans="1:4">
      <c r="A7832" s="6"/>
      <c r="B7832" s="6"/>
      <c r="C7832" s="139"/>
      <c r="D7832" s="139"/>
    </row>
    <row r="7833" spans="1:4">
      <c r="A7833" s="6"/>
      <c r="B7833" s="6"/>
      <c r="C7833" s="139"/>
      <c r="D7833" s="139"/>
    </row>
    <row r="7834" spans="1:4">
      <c r="A7834" s="6"/>
      <c r="B7834" s="6"/>
      <c r="C7834" s="139"/>
      <c r="D7834" s="139"/>
    </row>
    <row r="7835" spans="1:4">
      <c r="A7835" s="6"/>
      <c r="B7835" s="6"/>
      <c r="C7835" s="139"/>
      <c r="D7835" s="139"/>
    </row>
    <row r="7836" spans="1:4">
      <c r="A7836" s="6"/>
      <c r="B7836" s="6"/>
      <c r="C7836" s="139"/>
      <c r="D7836" s="139"/>
    </row>
    <row r="7837" spans="1:4">
      <c r="A7837" s="6"/>
      <c r="B7837" s="6"/>
      <c r="C7837" s="139"/>
      <c r="D7837" s="139"/>
    </row>
    <row r="7838" spans="1:4">
      <c r="A7838" s="6"/>
      <c r="B7838" s="6"/>
      <c r="C7838" s="139"/>
      <c r="D7838" s="139"/>
    </row>
    <row r="7839" spans="1:4">
      <c r="A7839" s="6"/>
      <c r="B7839" s="6"/>
      <c r="C7839" s="139"/>
      <c r="D7839" s="139"/>
    </row>
    <row r="7840" spans="1:4">
      <c r="A7840" s="6"/>
      <c r="B7840" s="6"/>
      <c r="C7840" s="139"/>
      <c r="D7840" s="139"/>
    </row>
    <row r="7841" spans="1:4">
      <c r="A7841" s="6"/>
      <c r="B7841" s="6"/>
      <c r="C7841" s="139"/>
      <c r="D7841" s="139"/>
    </row>
    <row r="7842" spans="1:4">
      <c r="A7842" s="6"/>
      <c r="B7842" s="6"/>
      <c r="C7842" s="139"/>
      <c r="D7842" s="139"/>
    </row>
    <row r="7843" spans="1:4">
      <c r="A7843" s="6"/>
      <c r="B7843" s="6"/>
      <c r="C7843" s="139"/>
      <c r="D7843" s="139"/>
    </row>
    <row r="7844" spans="1:4">
      <c r="A7844" s="6"/>
      <c r="B7844" s="6"/>
      <c r="C7844" s="139"/>
      <c r="D7844" s="139"/>
    </row>
    <row r="7845" spans="1:4">
      <c r="A7845" s="6"/>
      <c r="B7845" s="6"/>
      <c r="C7845" s="139"/>
      <c r="D7845" s="139"/>
    </row>
    <row r="7846" spans="1:4">
      <c r="A7846" s="6"/>
      <c r="B7846" s="6"/>
      <c r="C7846" s="139"/>
      <c r="D7846" s="139"/>
    </row>
    <row r="7847" spans="1:4">
      <c r="A7847" s="6"/>
      <c r="B7847" s="6"/>
      <c r="C7847" s="139"/>
      <c r="D7847" s="139"/>
    </row>
    <row r="7848" spans="1:4">
      <c r="A7848" s="6"/>
      <c r="B7848" s="6"/>
      <c r="C7848" s="139"/>
      <c r="D7848" s="139"/>
    </row>
    <row r="7849" spans="1:4">
      <c r="A7849" s="6"/>
      <c r="B7849" s="6"/>
      <c r="C7849" s="139"/>
      <c r="D7849" s="139"/>
    </row>
    <row r="7850" spans="1:4">
      <c r="A7850" s="6"/>
      <c r="B7850" s="6"/>
      <c r="C7850" s="139"/>
      <c r="D7850" s="139"/>
    </row>
    <row r="7851" spans="1:4">
      <c r="A7851" s="6"/>
      <c r="B7851" s="6"/>
      <c r="C7851" s="139"/>
      <c r="D7851" s="139"/>
    </row>
    <row r="7852" spans="1:4">
      <c r="A7852" s="6"/>
      <c r="B7852" s="6"/>
      <c r="C7852" s="139"/>
      <c r="D7852" s="139"/>
    </row>
    <row r="7853" spans="1:4">
      <c r="A7853" s="6"/>
      <c r="B7853" s="6"/>
      <c r="C7853" s="139"/>
      <c r="D7853" s="139"/>
    </row>
    <row r="7854" spans="1:4">
      <c r="A7854" s="6"/>
      <c r="B7854" s="6"/>
      <c r="C7854" s="139"/>
      <c r="D7854" s="139"/>
    </row>
    <row r="7855" spans="1:4">
      <c r="A7855" s="6"/>
      <c r="B7855" s="6"/>
      <c r="C7855" s="139"/>
      <c r="D7855" s="139"/>
    </row>
    <row r="7856" spans="1:4">
      <c r="A7856" s="6"/>
      <c r="B7856" s="6"/>
      <c r="C7856" s="139"/>
      <c r="D7856" s="139"/>
    </row>
    <row r="7857" spans="1:4">
      <c r="A7857" s="6"/>
      <c r="B7857" s="6"/>
      <c r="C7857" s="139"/>
      <c r="D7857" s="139"/>
    </row>
    <row r="7858" spans="1:4">
      <c r="A7858" s="6"/>
      <c r="B7858" s="6"/>
      <c r="C7858" s="139"/>
      <c r="D7858" s="139"/>
    </row>
    <row r="7859" spans="1:4">
      <c r="A7859" s="6"/>
      <c r="B7859" s="6"/>
      <c r="C7859" s="139"/>
      <c r="D7859" s="139"/>
    </row>
    <row r="7860" spans="1:4">
      <c r="A7860" s="6"/>
      <c r="B7860" s="6"/>
      <c r="C7860" s="139"/>
      <c r="D7860" s="139"/>
    </row>
    <row r="7861" spans="1:4">
      <c r="A7861" s="6"/>
      <c r="B7861" s="6"/>
      <c r="C7861" s="139"/>
      <c r="D7861" s="139"/>
    </row>
    <row r="7862" spans="1:4">
      <c r="A7862" s="6"/>
      <c r="B7862" s="6"/>
      <c r="C7862" s="139"/>
      <c r="D7862" s="139"/>
    </row>
    <row r="7863" spans="1:4">
      <c r="A7863" s="6"/>
      <c r="B7863" s="6"/>
      <c r="C7863" s="139"/>
      <c r="D7863" s="139"/>
    </row>
    <row r="7864" spans="1:4">
      <c r="A7864" s="6"/>
      <c r="B7864" s="6"/>
      <c r="C7864" s="139"/>
      <c r="D7864" s="139"/>
    </row>
    <row r="7865" spans="1:4">
      <c r="A7865" s="6"/>
      <c r="B7865" s="6"/>
      <c r="C7865" s="139"/>
      <c r="D7865" s="139"/>
    </row>
    <row r="7866" spans="1:4">
      <c r="A7866" s="6"/>
      <c r="B7866" s="6"/>
      <c r="C7866" s="139"/>
      <c r="D7866" s="139"/>
    </row>
    <row r="7867" spans="1:4">
      <c r="A7867" s="6"/>
      <c r="B7867" s="6"/>
      <c r="C7867" s="139"/>
      <c r="D7867" s="139"/>
    </row>
    <row r="7868" spans="1:4">
      <c r="A7868" s="6"/>
      <c r="B7868" s="6"/>
      <c r="C7868" s="139"/>
      <c r="D7868" s="139"/>
    </row>
    <row r="7869" spans="1:4">
      <c r="A7869" s="6"/>
      <c r="B7869" s="6"/>
      <c r="C7869" s="139"/>
      <c r="D7869" s="139"/>
    </row>
    <row r="7870" spans="1:4">
      <c r="A7870" s="6"/>
      <c r="B7870" s="6"/>
      <c r="C7870" s="139"/>
      <c r="D7870" s="139"/>
    </row>
    <row r="7871" spans="1:4">
      <c r="A7871" s="6"/>
      <c r="B7871" s="6"/>
      <c r="C7871" s="139"/>
      <c r="D7871" s="139"/>
    </row>
    <row r="7872" spans="1:4">
      <c r="A7872" s="6"/>
      <c r="B7872" s="6"/>
      <c r="C7872" s="139"/>
      <c r="D7872" s="139"/>
    </row>
    <row r="7873" spans="1:4">
      <c r="A7873" s="6"/>
      <c r="B7873" s="6"/>
      <c r="C7873" s="139"/>
      <c r="D7873" s="139"/>
    </row>
    <row r="7874" spans="1:4">
      <c r="A7874" s="6"/>
      <c r="B7874" s="6"/>
      <c r="C7874" s="139"/>
      <c r="D7874" s="139"/>
    </row>
    <row r="7875" spans="1:4">
      <c r="A7875" s="6"/>
      <c r="B7875" s="6"/>
      <c r="C7875" s="139"/>
      <c r="D7875" s="139"/>
    </row>
    <row r="7876" spans="1:4">
      <c r="A7876" s="6"/>
      <c r="B7876" s="6"/>
      <c r="C7876" s="139"/>
      <c r="D7876" s="139"/>
    </row>
    <row r="7877" spans="1:4">
      <c r="A7877" s="6"/>
      <c r="B7877" s="6"/>
      <c r="C7877" s="139"/>
      <c r="D7877" s="139"/>
    </row>
    <row r="7878" spans="1:4">
      <c r="A7878" s="6"/>
      <c r="B7878" s="6"/>
      <c r="C7878" s="139"/>
      <c r="D7878" s="139"/>
    </row>
    <row r="7879" spans="1:4">
      <c r="A7879" s="6"/>
      <c r="B7879" s="6"/>
      <c r="C7879" s="139"/>
      <c r="D7879" s="139"/>
    </row>
    <row r="7880" spans="1:4">
      <c r="A7880" s="6"/>
      <c r="B7880" s="6"/>
      <c r="C7880" s="139"/>
      <c r="D7880" s="139"/>
    </row>
    <row r="7881" spans="1:4">
      <c r="A7881" s="6"/>
      <c r="B7881" s="6"/>
      <c r="C7881" s="139"/>
      <c r="D7881" s="139"/>
    </row>
    <row r="7882" spans="1:4">
      <c r="A7882" s="6"/>
      <c r="B7882" s="6"/>
      <c r="C7882" s="139"/>
      <c r="D7882" s="139"/>
    </row>
    <row r="7883" spans="1:4">
      <c r="A7883" s="6"/>
      <c r="B7883" s="6"/>
      <c r="C7883" s="139"/>
      <c r="D7883" s="139"/>
    </row>
    <row r="7884" spans="1:4">
      <c r="A7884" s="6"/>
      <c r="B7884" s="6"/>
      <c r="C7884" s="139"/>
      <c r="D7884" s="139"/>
    </row>
    <row r="7885" spans="1:4">
      <c r="A7885" s="6"/>
      <c r="B7885" s="6"/>
      <c r="C7885" s="139"/>
      <c r="D7885" s="139"/>
    </row>
    <row r="7886" spans="1:4">
      <c r="A7886" s="6"/>
      <c r="B7886" s="6"/>
      <c r="C7886" s="139"/>
      <c r="D7886" s="139"/>
    </row>
    <row r="7887" spans="1:4">
      <c r="A7887" s="6"/>
      <c r="B7887" s="6"/>
      <c r="C7887" s="139"/>
      <c r="D7887" s="139"/>
    </row>
    <row r="7888" spans="1:4">
      <c r="A7888" s="6"/>
      <c r="B7888" s="6"/>
      <c r="C7888" s="139"/>
      <c r="D7888" s="139"/>
    </row>
    <row r="7889" spans="1:4">
      <c r="A7889" s="6"/>
      <c r="B7889" s="6"/>
      <c r="C7889" s="139"/>
      <c r="D7889" s="139"/>
    </row>
    <row r="7890" spans="1:4">
      <c r="A7890" s="6"/>
      <c r="B7890" s="6"/>
      <c r="C7890" s="139"/>
      <c r="D7890" s="139"/>
    </row>
    <row r="7891" spans="1:4">
      <c r="A7891" s="6"/>
      <c r="B7891" s="6"/>
      <c r="C7891" s="139"/>
      <c r="D7891" s="139"/>
    </row>
    <row r="7892" spans="1:4">
      <c r="A7892" s="6"/>
      <c r="B7892" s="6"/>
      <c r="C7892" s="139"/>
      <c r="D7892" s="139"/>
    </row>
    <row r="7893" spans="1:4">
      <c r="A7893" s="6"/>
      <c r="B7893" s="6"/>
      <c r="C7893" s="139"/>
      <c r="D7893" s="139"/>
    </row>
    <row r="7894" spans="1:4">
      <c r="A7894" s="6"/>
      <c r="B7894" s="6"/>
      <c r="C7894" s="139"/>
      <c r="D7894" s="139"/>
    </row>
    <row r="7895" spans="1:4">
      <c r="A7895" s="6"/>
      <c r="B7895" s="6"/>
      <c r="C7895" s="139"/>
      <c r="D7895" s="139"/>
    </row>
    <row r="7896" spans="1:4">
      <c r="A7896" s="6"/>
      <c r="B7896" s="6"/>
      <c r="C7896" s="139"/>
      <c r="D7896" s="139"/>
    </row>
    <row r="7897" spans="1:4">
      <c r="A7897" s="6"/>
      <c r="B7897" s="6"/>
      <c r="C7897" s="139"/>
      <c r="D7897" s="139"/>
    </row>
    <row r="7898" spans="1:4">
      <c r="A7898" s="6"/>
      <c r="B7898" s="6"/>
      <c r="C7898" s="139"/>
      <c r="D7898" s="139"/>
    </row>
    <row r="7899" spans="1:4">
      <c r="A7899" s="6"/>
      <c r="B7899" s="6"/>
      <c r="C7899" s="139"/>
      <c r="D7899" s="139"/>
    </row>
    <row r="7900" spans="1:4">
      <c r="A7900" s="6"/>
      <c r="B7900" s="6"/>
      <c r="C7900" s="139"/>
      <c r="D7900" s="139"/>
    </row>
    <row r="7901" spans="1:4">
      <c r="A7901" s="6"/>
      <c r="B7901" s="6"/>
      <c r="C7901" s="139"/>
      <c r="D7901" s="139"/>
    </row>
    <row r="7902" spans="1:4">
      <c r="A7902" s="6"/>
      <c r="B7902" s="6"/>
      <c r="C7902" s="139"/>
      <c r="D7902" s="139"/>
    </row>
    <row r="7903" spans="1:4">
      <c r="A7903" s="6"/>
      <c r="B7903" s="6"/>
      <c r="C7903" s="139"/>
      <c r="D7903" s="139"/>
    </row>
    <row r="7904" spans="1:4">
      <c r="A7904" s="6"/>
      <c r="B7904" s="6"/>
      <c r="C7904" s="139"/>
      <c r="D7904" s="139"/>
    </row>
    <row r="7905" spans="1:4">
      <c r="A7905" s="6"/>
      <c r="B7905" s="6"/>
      <c r="C7905" s="139"/>
      <c r="D7905" s="139"/>
    </row>
    <row r="7906" spans="1:4">
      <c r="A7906" s="6"/>
      <c r="B7906" s="6"/>
      <c r="C7906" s="139"/>
      <c r="D7906" s="139"/>
    </row>
    <row r="7907" spans="1:4">
      <c r="A7907" s="6"/>
      <c r="B7907" s="6"/>
      <c r="C7907" s="139"/>
      <c r="D7907" s="139"/>
    </row>
    <row r="7908" spans="1:4">
      <c r="A7908" s="6"/>
      <c r="B7908" s="6"/>
      <c r="C7908" s="139"/>
      <c r="D7908" s="139"/>
    </row>
    <row r="7909" spans="1:4">
      <c r="A7909" s="6"/>
      <c r="B7909" s="6"/>
      <c r="C7909" s="139"/>
      <c r="D7909" s="139"/>
    </row>
    <row r="7910" spans="1:4">
      <c r="A7910" s="6"/>
      <c r="B7910" s="6"/>
      <c r="C7910" s="139"/>
      <c r="D7910" s="139"/>
    </row>
    <row r="7911" spans="1:4">
      <c r="A7911" s="6"/>
      <c r="B7911" s="6"/>
      <c r="C7911" s="139"/>
      <c r="D7911" s="139"/>
    </row>
    <row r="7912" spans="1:4">
      <c r="A7912" s="6"/>
      <c r="B7912" s="6"/>
      <c r="C7912" s="139"/>
      <c r="D7912" s="139"/>
    </row>
    <row r="7913" spans="1:4">
      <c r="A7913" s="6"/>
      <c r="B7913" s="6"/>
      <c r="C7913" s="139"/>
      <c r="D7913" s="139"/>
    </row>
    <row r="7914" spans="1:4">
      <c r="A7914" s="6"/>
      <c r="B7914" s="6"/>
      <c r="C7914" s="139"/>
      <c r="D7914" s="139"/>
    </row>
    <row r="7915" spans="1:4">
      <c r="A7915" s="6"/>
      <c r="B7915" s="6"/>
      <c r="C7915" s="139"/>
      <c r="D7915" s="139"/>
    </row>
    <row r="7916" spans="1:4">
      <c r="A7916" s="6"/>
      <c r="B7916" s="6"/>
      <c r="C7916" s="139"/>
      <c r="D7916" s="139"/>
    </row>
    <row r="7917" spans="1:4">
      <c r="A7917" s="6"/>
      <c r="B7917" s="6"/>
      <c r="C7917" s="139"/>
      <c r="D7917" s="139"/>
    </row>
    <row r="7918" spans="1:4">
      <c r="A7918" s="6"/>
      <c r="B7918" s="6"/>
      <c r="C7918" s="139"/>
      <c r="D7918" s="139"/>
    </row>
    <row r="7919" spans="1:4">
      <c r="A7919" s="6"/>
      <c r="B7919" s="6"/>
      <c r="C7919" s="139"/>
      <c r="D7919" s="139"/>
    </row>
    <row r="7920" spans="1:4">
      <c r="A7920" s="6"/>
      <c r="B7920" s="6"/>
      <c r="C7920" s="139"/>
      <c r="D7920" s="139"/>
    </row>
    <row r="7921" spans="1:4">
      <c r="A7921" s="6"/>
      <c r="B7921" s="6"/>
      <c r="C7921" s="139"/>
      <c r="D7921" s="139"/>
    </row>
    <row r="7922" spans="1:4">
      <c r="A7922" s="6"/>
      <c r="B7922" s="6"/>
      <c r="C7922" s="139"/>
      <c r="D7922" s="139"/>
    </row>
    <row r="7923" spans="1:4">
      <c r="A7923" s="6"/>
      <c r="B7923" s="6"/>
      <c r="C7923" s="139"/>
      <c r="D7923" s="139"/>
    </row>
    <row r="7924" spans="1:4">
      <c r="A7924" s="6"/>
      <c r="B7924" s="6"/>
      <c r="C7924" s="139"/>
      <c r="D7924" s="139"/>
    </row>
    <row r="7925" spans="1:4">
      <c r="A7925" s="6"/>
      <c r="B7925" s="6"/>
      <c r="C7925" s="139"/>
      <c r="D7925" s="139"/>
    </row>
    <row r="7926" spans="1:4">
      <c r="A7926" s="6"/>
      <c r="B7926" s="6"/>
      <c r="C7926" s="139"/>
      <c r="D7926" s="139"/>
    </row>
    <row r="7927" spans="1:4">
      <c r="A7927" s="6"/>
      <c r="B7927" s="6"/>
      <c r="C7927" s="139"/>
      <c r="D7927" s="139"/>
    </row>
    <row r="7928" spans="1:4">
      <c r="A7928" s="6"/>
      <c r="B7928" s="6"/>
      <c r="C7928" s="139"/>
      <c r="D7928" s="139"/>
    </row>
    <row r="7929" spans="1:4">
      <c r="A7929" s="6"/>
      <c r="B7929" s="6"/>
      <c r="C7929" s="139"/>
      <c r="D7929" s="139"/>
    </row>
    <row r="7930" spans="1:4">
      <c r="A7930" s="6"/>
      <c r="B7930" s="6"/>
      <c r="C7930" s="139"/>
      <c r="D7930" s="139"/>
    </row>
    <row r="7931" spans="1:4">
      <c r="A7931" s="6"/>
      <c r="B7931" s="6"/>
      <c r="C7931" s="139"/>
      <c r="D7931" s="139"/>
    </row>
    <row r="7932" spans="1:4">
      <c r="A7932" s="6"/>
      <c r="B7932" s="6"/>
      <c r="C7932" s="139"/>
      <c r="D7932" s="139"/>
    </row>
    <row r="7933" spans="1:4">
      <c r="A7933" s="6"/>
      <c r="B7933" s="6"/>
      <c r="C7933" s="139"/>
      <c r="D7933" s="139"/>
    </row>
    <row r="7934" spans="1:4">
      <c r="A7934" s="6"/>
      <c r="B7934" s="6"/>
      <c r="C7934" s="139"/>
      <c r="D7934" s="139"/>
    </row>
    <row r="7935" spans="1:4">
      <c r="A7935" s="6"/>
      <c r="B7935" s="6"/>
      <c r="C7935" s="139"/>
      <c r="D7935" s="139"/>
    </row>
    <row r="7936" spans="1:4">
      <c r="A7936" s="6"/>
      <c r="B7936" s="6"/>
      <c r="C7936" s="139"/>
      <c r="D7936" s="139"/>
    </row>
    <row r="7937" spans="1:4">
      <c r="A7937" s="6"/>
      <c r="B7937" s="6"/>
      <c r="C7937" s="139"/>
      <c r="D7937" s="139"/>
    </row>
    <row r="7938" spans="1:4">
      <c r="A7938" s="6"/>
      <c r="B7938" s="6"/>
      <c r="C7938" s="139"/>
      <c r="D7938" s="139"/>
    </row>
    <row r="7939" spans="1:4">
      <c r="A7939" s="6"/>
      <c r="B7939" s="6"/>
      <c r="C7939" s="139"/>
      <c r="D7939" s="139"/>
    </row>
    <row r="7940" spans="1:4">
      <c r="A7940" s="6"/>
      <c r="B7940" s="6"/>
      <c r="C7940" s="139"/>
      <c r="D7940" s="139"/>
    </row>
    <row r="7941" spans="1:4">
      <c r="A7941" s="6"/>
      <c r="B7941" s="6"/>
      <c r="C7941" s="139"/>
      <c r="D7941" s="139"/>
    </row>
    <row r="7942" spans="1:4">
      <c r="A7942" s="6"/>
      <c r="B7942" s="6"/>
      <c r="C7942" s="139"/>
      <c r="D7942" s="139"/>
    </row>
    <row r="7943" spans="1:4">
      <c r="A7943" s="6"/>
      <c r="B7943" s="6"/>
      <c r="C7943" s="139"/>
      <c r="D7943" s="139"/>
    </row>
    <row r="7944" spans="1:4">
      <c r="A7944" s="6"/>
      <c r="B7944" s="6"/>
      <c r="C7944" s="139"/>
      <c r="D7944" s="139"/>
    </row>
    <row r="7945" spans="1:4">
      <c r="A7945" s="6"/>
      <c r="B7945" s="6"/>
      <c r="C7945" s="139"/>
      <c r="D7945" s="139"/>
    </row>
    <row r="7946" spans="1:4">
      <c r="A7946" s="6"/>
      <c r="B7946" s="6"/>
      <c r="C7946" s="139"/>
      <c r="D7946" s="139"/>
    </row>
    <row r="7947" spans="1:4">
      <c r="A7947" s="6"/>
      <c r="B7947" s="6"/>
      <c r="C7947" s="139"/>
      <c r="D7947" s="139"/>
    </row>
    <row r="7948" spans="1:4">
      <c r="A7948" s="6"/>
      <c r="B7948" s="6"/>
      <c r="C7948" s="139"/>
      <c r="D7948" s="139"/>
    </row>
    <row r="7949" spans="1:4">
      <c r="A7949" s="6"/>
      <c r="B7949" s="6"/>
      <c r="C7949" s="139"/>
      <c r="D7949" s="139"/>
    </row>
    <row r="7950" spans="1:4">
      <c r="A7950" s="6"/>
      <c r="B7950" s="6"/>
      <c r="C7950" s="139"/>
      <c r="D7950" s="139"/>
    </row>
    <row r="7951" spans="1:4">
      <c r="A7951" s="6"/>
      <c r="B7951" s="6"/>
      <c r="C7951" s="139"/>
      <c r="D7951" s="139"/>
    </row>
    <row r="7952" spans="1:4">
      <c r="A7952" s="6"/>
      <c r="B7952" s="6"/>
      <c r="C7952" s="139"/>
      <c r="D7952" s="139"/>
    </row>
    <row r="7953" spans="1:4">
      <c r="A7953" s="6"/>
      <c r="B7953" s="6"/>
      <c r="C7953" s="139"/>
      <c r="D7953" s="139"/>
    </row>
    <row r="7954" spans="1:4">
      <c r="A7954" s="6"/>
      <c r="B7954" s="6"/>
      <c r="C7954" s="139"/>
      <c r="D7954" s="139"/>
    </row>
    <row r="7955" spans="1:4">
      <c r="A7955" s="6"/>
      <c r="B7955" s="6"/>
      <c r="C7955" s="139"/>
      <c r="D7955" s="139"/>
    </row>
    <row r="7956" spans="1:4">
      <c r="A7956" s="6"/>
      <c r="B7956" s="6"/>
      <c r="C7956" s="139"/>
      <c r="D7956" s="139"/>
    </row>
    <row r="7957" spans="1:4">
      <c r="A7957" s="6"/>
      <c r="B7957" s="6"/>
      <c r="C7957" s="139"/>
      <c r="D7957" s="139"/>
    </row>
    <row r="7958" spans="1:4">
      <c r="A7958" s="6"/>
      <c r="B7958" s="6"/>
      <c r="C7958" s="139"/>
      <c r="D7958" s="139"/>
    </row>
    <row r="7959" spans="1:4">
      <c r="A7959" s="6"/>
      <c r="B7959" s="6"/>
      <c r="C7959" s="139"/>
      <c r="D7959" s="139"/>
    </row>
    <row r="7960" spans="1:4">
      <c r="A7960" s="6"/>
      <c r="B7960" s="6"/>
      <c r="C7960" s="139"/>
      <c r="D7960" s="139"/>
    </row>
    <row r="7961" spans="1:4">
      <c r="A7961" s="6"/>
      <c r="B7961" s="6"/>
      <c r="C7961" s="139"/>
      <c r="D7961" s="139"/>
    </row>
    <row r="7962" spans="1:4">
      <c r="A7962" s="6"/>
      <c r="B7962" s="6"/>
      <c r="C7962" s="139"/>
      <c r="D7962" s="139"/>
    </row>
    <row r="7963" spans="1:4">
      <c r="A7963" s="6"/>
      <c r="B7963" s="6"/>
      <c r="C7963" s="139"/>
      <c r="D7963" s="139"/>
    </row>
    <row r="7964" spans="1:4">
      <c r="A7964" s="6"/>
      <c r="B7964" s="6"/>
      <c r="C7964" s="139"/>
      <c r="D7964" s="139"/>
    </row>
    <row r="7965" spans="1:4">
      <c r="A7965" s="6"/>
      <c r="B7965" s="6"/>
      <c r="C7965" s="139"/>
      <c r="D7965" s="139"/>
    </row>
    <row r="7966" spans="1:4">
      <c r="A7966" s="6"/>
      <c r="B7966" s="6"/>
      <c r="C7966" s="139"/>
      <c r="D7966" s="139"/>
    </row>
    <row r="7967" spans="1:4">
      <c r="A7967" s="6"/>
      <c r="B7967" s="6"/>
      <c r="C7967" s="139"/>
      <c r="D7967" s="139"/>
    </row>
    <row r="7968" spans="1:4">
      <c r="A7968" s="6"/>
      <c r="B7968" s="6"/>
      <c r="C7968" s="139"/>
      <c r="D7968" s="139"/>
    </row>
    <row r="7969" spans="1:4">
      <c r="A7969" s="6"/>
      <c r="B7969" s="6"/>
      <c r="C7969" s="139"/>
      <c r="D7969" s="139"/>
    </row>
    <row r="7970" spans="1:4">
      <c r="A7970" s="6"/>
      <c r="B7970" s="6"/>
      <c r="C7970" s="139"/>
      <c r="D7970" s="139"/>
    </row>
    <row r="7971" spans="1:4">
      <c r="A7971" s="6"/>
      <c r="B7971" s="6"/>
      <c r="C7971" s="139"/>
      <c r="D7971" s="139"/>
    </row>
    <row r="7972" spans="1:4">
      <c r="A7972" s="6"/>
      <c r="B7972" s="6"/>
      <c r="C7972" s="139"/>
      <c r="D7972" s="139"/>
    </row>
    <row r="7973" spans="1:4">
      <c r="A7973" s="6"/>
      <c r="B7973" s="6"/>
      <c r="C7973" s="139"/>
      <c r="D7973" s="139"/>
    </row>
    <row r="7974" spans="1:4">
      <c r="A7974" s="6"/>
      <c r="B7974" s="6"/>
      <c r="C7974" s="139"/>
      <c r="D7974" s="139"/>
    </row>
    <row r="7975" spans="1:4">
      <c r="A7975" s="6"/>
      <c r="B7975" s="6"/>
      <c r="C7975" s="139"/>
      <c r="D7975" s="139"/>
    </row>
    <row r="7976" spans="1:4">
      <c r="A7976" s="6"/>
      <c r="B7976" s="6"/>
      <c r="C7976" s="139"/>
      <c r="D7976" s="139"/>
    </row>
    <row r="7977" spans="1:4">
      <c r="A7977" s="6"/>
      <c r="B7977" s="6"/>
      <c r="C7977" s="139"/>
      <c r="D7977" s="139"/>
    </row>
    <row r="7978" spans="1:4">
      <c r="A7978" s="6"/>
      <c r="B7978" s="6"/>
      <c r="C7978" s="139"/>
      <c r="D7978" s="139"/>
    </row>
    <row r="7979" spans="1:4">
      <c r="A7979" s="6"/>
      <c r="B7979" s="6"/>
      <c r="C7979" s="139"/>
      <c r="D7979" s="139"/>
    </row>
    <row r="7980" spans="1:4">
      <c r="A7980" s="6"/>
      <c r="B7980" s="6"/>
      <c r="C7980" s="139"/>
      <c r="D7980" s="139"/>
    </row>
    <row r="7981" spans="1:4">
      <c r="A7981" s="6"/>
      <c r="B7981" s="6"/>
      <c r="C7981" s="139"/>
      <c r="D7981" s="139"/>
    </row>
    <row r="7982" spans="1:4">
      <c r="A7982" s="6"/>
      <c r="B7982" s="6"/>
      <c r="C7982" s="139"/>
      <c r="D7982" s="139"/>
    </row>
    <row r="7983" spans="1:4">
      <c r="A7983" s="6"/>
      <c r="B7983" s="6"/>
      <c r="C7983" s="139"/>
      <c r="D7983" s="139"/>
    </row>
    <row r="7984" spans="1:4">
      <c r="A7984" s="6"/>
      <c r="B7984" s="6"/>
      <c r="C7984" s="139"/>
      <c r="D7984" s="139"/>
    </row>
    <row r="7985" spans="1:4">
      <c r="A7985" s="6"/>
      <c r="B7985" s="6"/>
      <c r="C7985" s="139"/>
      <c r="D7985" s="139"/>
    </row>
    <row r="7986" spans="1:4">
      <c r="A7986" s="6"/>
      <c r="B7986" s="6"/>
      <c r="C7986" s="139"/>
      <c r="D7986" s="139"/>
    </row>
    <row r="7987" spans="1:4">
      <c r="A7987" s="6"/>
      <c r="B7987" s="6"/>
      <c r="C7987" s="139"/>
      <c r="D7987" s="139"/>
    </row>
    <row r="7988" spans="1:4">
      <c r="A7988" s="6"/>
      <c r="B7988" s="6"/>
      <c r="C7988" s="139"/>
      <c r="D7988" s="139"/>
    </row>
    <row r="7989" spans="1:4">
      <c r="A7989" s="6"/>
      <c r="B7989" s="6"/>
      <c r="C7989" s="139"/>
      <c r="D7989" s="139"/>
    </row>
    <row r="7990" spans="1:4">
      <c r="A7990" s="6"/>
      <c r="B7990" s="6"/>
      <c r="C7990" s="139"/>
      <c r="D7990" s="139"/>
    </row>
    <row r="7991" spans="1:4">
      <c r="A7991" s="6"/>
      <c r="B7991" s="6"/>
      <c r="C7991" s="139"/>
      <c r="D7991" s="139"/>
    </row>
    <row r="7992" spans="1:4">
      <c r="A7992" s="6"/>
      <c r="B7992" s="6"/>
      <c r="C7992" s="139"/>
      <c r="D7992" s="139"/>
    </row>
    <row r="7993" spans="1:4">
      <c r="A7993" s="6"/>
      <c r="B7993" s="6"/>
      <c r="C7993" s="139"/>
      <c r="D7993" s="139"/>
    </row>
    <row r="7994" spans="1:4">
      <c r="A7994" s="6"/>
      <c r="B7994" s="6"/>
      <c r="C7994" s="139"/>
      <c r="D7994" s="139"/>
    </row>
    <row r="7995" spans="1:4">
      <c r="A7995" s="6"/>
      <c r="B7995" s="6"/>
      <c r="C7995" s="139"/>
      <c r="D7995" s="139"/>
    </row>
    <row r="7996" spans="1:4">
      <c r="A7996" s="6"/>
      <c r="B7996" s="6"/>
      <c r="C7996" s="139"/>
      <c r="D7996" s="139"/>
    </row>
    <row r="7997" spans="1:4">
      <c r="A7997" s="6"/>
      <c r="B7997" s="6"/>
      <c r="C7997" s="139"/>
      <c r="D7997" s="139"/>
    </row>
    <row r="7998" spans="1:4">
      <c r="A7998" s="6"/>
      <c r="B7998" s="6"/>
      <c r="C7998" s="139"/>
      <c r="D7998" s="139"/>
    </row>
    <row r="7999" spans="1:4">
      <c r="A7999" s="6"/>
      <c r="B7999" s="6"/>
      <c r="C7999" s="139"/>
      <c r="D7999" s="139"/>
    </row>
    <row r="8000" spans="1:4">
      <c r="A8000" s="6"/>
      <c r="B8000" s="6"/>
      <c r="C8000" s="139"/>
      <c r="D8000" s="139"/>
    </row>
    <row r="8001" spans="1:4">
      <c r="A8001" s="6"/>
      <c r="B8001" s="6"/>
      <c r="C8001" s="139"/>
      <c r="D8001" s="139"/>
    </row>
    <row r="8002" spans="1:4">
      <c r="A8002" s="6"/>
      <c r="B8002" s="6"/>
      <c r="C8002" s="139"/>
      <c r="D8002" s="139"/>
    </row>
    <row r="8003" spans="1:4">
      <c r="A8003" s="6"/>
      <c r="B8003" s="6"/>
      <c r="C8003" s="139"/>
      <c r="D8003" s="139"/>
    </row>
    <row r="8004" spans="1:4">
      <c r="A8004" s="6"/>
      <c r="B8004" s="6"/>
      <c r="C8004" s="139"/>
      <c r="D8004" s="139"/>
    </row>
    <row r="8005" spans="1:4">
      <c r="A8005" s="6"/>
      <c r="B8005" s="6"/>
      <c r="C8005" s="139"/>
      <c r="D8005" s="139"/>
    </row>
    <row r="8006" spans="1:4">
      <c r="A8006" s="6"/>
      <c r="B8006" s="6"/>
      <c r="C8006" s="139"/>
      <c r="D8006" s="139"/>
    </row>
    <row r="8007" spans="1:4">
      <c r="A8007" s="6"/>
      <c r="B8007" s="6"/>
      <c r="C8007" s="139"/>
      <c r="D8007" s="139"/>
    </row>
    <row r="8008" spans="1:4">
      <c r="A8008" s="6"/>
      <c r="B8008" s="6"/>
      <c r="C8008" s="139"/>
      <c r="D8008" s="139"/>
    </row>
    <row r="8009" spans="1:4">
      <c r="A8009" s="6"/>
      <c r="B8009" s="6"/>
      <c r="C8009" s="139"/>
      <c r="D8009" s="139"/>
    </row>
    <row r="8010" spans="1:4">
      <c r="A8010" s="6"/>
      <c r="B8010" s="6"/>
      <c r="C8010" s="139"/>
      <c r="D8010" s="139"/>
    </row>
    <row r="8011" spans="1:4">
      <c r="A8011" s="6"/>
      <c r="B8011" s="6"/>
      <c r="C8011" s="139"/>
      <c r="D8011" s="139"/>
    </row>
    <row r="8012" spans="1:4">
      <c r="A8012" s="6"/>
      <c r="B8012" s="6"/>
      <c r="C8012" s="139"/>
      <c r="D8012" s="139"/>
    </row>
    <row r="8013" spans="1:4">
      <c r="A8013" s="6"/>
      <c r="B8013" s="6"/>
      <c r="C8013" s="139"/>
      <c r="D8013" s="139"/>
    </row>
    <row r="8014" spans="1:4">
      <c r="A8014" s="6"/>
      <c r="B8014" s="6"/>
      <c r="C8014" s="139"/>
      <c r="D8014" s="139"/>
    </row>
    <row r="8015" spans="1:4">
      <c r="A8015" s="6"/>
      <c r="B8015" s="6"/>
      <c r="C8015" s="139"/>
      <c r="D8015" s="139"/>
    </row>
    <row r="8016" spans="1:4">
      <c r="A8016" s="6"/>
      <c r="B8016" s="6"/>
      <c r="C8016" s="139"/>
      <c r="D8016" s="139"/>
    </row>
    <row r="8017" spans="1:4">
      <c r="A8017" s="6"/>
      <c r="B8017" s="6"/>
      <c r="C8017" s="139"/>
      <c r="D8017" s="139"/>
    </row>
    <row r="8018" spans="1:4">
      <c r="A8018" s="6"/>
      <c r="B8018" s="6"/>
      <c r="C8018" s="139"/>
      <c r="D8018" s="139"/>
    </row>
    <row r="8019" spans="1:4">
      <c r="A8019" s="6"/>
      <c r="B8019" s="6"/>
      <c r="C8019" s="139"/>
      <c r="D8019" s="139"/>
    </row>
    <row r="8020" spans="1:4">
      <c r="A8020" s="6"/>
      <c r="B8020" s="6"/>
      <c r="C8020" s="139"/>
      <c r="D8020" s="139"/>
    </row>
    <row r="8021" spans="1:4">
      <c r="A8021" s="6"/>
      <c r="B8021" s="6"/>
      <c r="C8021" s="139"/>
      <c r="D8021" s="139"/>
    </row>
    <row r="8022" spans="1:4">
      <c r="A8022" s="6"/>
      <c r="B8022" s="6"/>
      <c r="C8022" s="139"/>
      <c r="D8022" s="139"/>
    </row>
    <row r="8023" spans="1:4">
      <c r="A8023" s="6"/>
      <c r="B8023" s="6"/>
      <c r="C8023" s="139"/>
      <c r="D8023" s="139"/>
    </row>
    <row r="8024" spans="1:4">
      <c r="A8024" s="6"/>
      <c r="B8024" s="6"/>
      <c r="C8024" s="139"/>
      <c r="D8024" s="139"/>
    </row>
    <row r="8025" spans="1:4">
      <c r="A8025" s="6"/>
      <c r="B8025" s="6"/>
      <c r="C8025" s="139"/>
      <c r="D8025" s="139"/>
    </row>
    <row r="8026" spans="1:4">
      <c r="A8026" s="6"/>
      <c r="B8026" s="6"/>
      <c r="C8026" s="139"/>
      <c r="D8026" s="139"/>
    </row>
    <row r="8027" spans="1:4">
      <c r="A8027" s="6"/>
      <c r="B8027" s="6"/>
      <c r="C8027" s="139"/>
      <c r="D8027" s="139"/>
    </row>
    <row r="8028" spans="1:4">
      <c r="A8028" s="6"/>
      <c r="B8028" s="6"/>
      <c r="C8028" s="139"/>
      <c r="D8028" s="139"/>
    </row>
    <row r="8029" spans="1:4">
      <c r="A8029" s="6"/>
      <c r="B8029" s="6"/>
      <c r="C8029" s="139"/>
      <c r="D8029" s="139"/>
    </row>
    <row r="8030" spans="1:4">
      <c r="A8030" s="6"/>
      <c r="B8030" s="6"/>
      <c r="C8030" s="139"/>
      <c r="D8030" s="139"/>
    </row>
    <row r="8031" spans="1:4">
      <c r="A8031" s="6"/>
      <c r="B8031" s="6"/>
      <c r="C8031" s="139"/>
      <c r="D8031" s="139"/>
    </row>
    <row r="8032" spans="1:4">
      <c r="A8032" s="6"/>
      <c r="B8032" s="6"/>
      <c r="C8032" s="139"/>
      <c r="D8032" s="139"/>
    </row>
    <row r="8033" spans="1:4">
      <c r="A8033" s="6"/>
      <c r="B8033" s="6"/>
      <c r="C8033" s="139"/>
      <c r="D8033" s="139"/>
    </row>
    <row r="8034" spans="1:4">
      <c r="A8034" s="6"/>
      <c r="B8034" s="6"/>
      <c r="C8034" s="139"/>
      <c r="D8034" s="139"/>
    </row>
    <row r="8035" spans="1:4">
      <c r="A8035" s="6"/>
      <c r="B8035" s="6"/>
      <c r="C8035" s="139"/>
      <c r="D8035" s="139"/>
    </row>
    <row r="8036" spans="1:4">
      <c r="A8036" s="6"/>
      <c r="B8036" s="6"/>
      <c r="C8036" s="139"/>
      <c r="D8036" s="139"/>
    </row>
    <row r="8037" spans="1:4">
      <c r="A8037" s="6"/>
      <c r="B8037" s="6"/>
      <c r="C8037" s="139"/>
      <c r="D8037" s="139"/>
    </row>
    <row r="8038" spans="1:4">
      <c r="A8038" s="6"/>
      <c r="B8038" s="6"/>
      <c r="C8038" s="139"/>
      <c r="D8038" s="139"/>
    </row>
    <row r="8039" spans="1:4">
      <c r="A8039" s="6"/>
      <c r="B8039" s="6"/>
      <c r="C8039" s="139"/>
      <c r="D8039" s="139"/>
    </row>
    <row r="8040" spans="1:4">
      <c r="A8040" s="6"/>
      <c r="B8040" s="6"/>
      <c r="C8040" s="139"/>
      <c r="D8040" s="139"/>
    </row>
    <row r="8041" spans="1:4">
      <c r="A8041" s="6"/>
      <c r="B8041" s="6"/>
      <c r="C8041" s="139"/>
      <c r="D8041" s="139"/>
    </row>
    <row r="8042" spans="1:4">
      <c r="A8042" s="6"/>
      <c r="B8042" s="6"/>
      <c r="C8042" s="139"/>
      <c r="D8042" s="139"/>
    </row>
    <row r="8043" spans="1:4">
      <c r="A8043" s="6"/>
      <c r="B8043" s="6"/>
      <c r="C8043" s="139"/>
      <c r="D8043" s="139"/>
    </row>
    <row r="8044" spans="1:4">
      <c r="A8044" s="6"/>
      <c r="B8044" s="6"/>
      <c r="C8044" s="139"/>
      <c r="D8044" s="139"/>
    </row>
    <row r="8045" spans="1:4">
      <c r="A8045" s="6"/>
      <c r="B8045" s="6"/>
      <c r="C8045" s="139"/>
      <c r="D8045" s="139"/>
    </row>
    <row r="8046" spans="1:4">
      <c r="A8046" s="6"/>
      <c r="B8046" s="6"/>
      <c r="C8046" s="139"/>
      <c r="D8046" s="139"/>
    </row>
    <row r="8047" spans="1:4">
      <c r="A8047" s="6"/>
      <c r="B8047" s="6"/>
      <c r="C8047" s="139"/>
      <c r="D8047" s="139"/>
    </row>
    <row r="8048" spans="1:4">
      <c r="A8048" s="6"/>
      <c r="B8048" s="6"/>
      <c r="C8048" s="139"/>
      <c r="D8048" s="139"/>
    </row>
    <row r="8049" spans="1:4">
      <c r="A8049" s="6"/>
      <c r="B8049" s="6"/>
      <c r="C8049" s="139"/>
      <c r="D8049" s="139"/>
    </row>
    <row r="8050" spans="1:4">
      <c r="A8050" s="6"/>
      <c r="B8050" s="6"/>
      <c r="C8050" s="139"/>
      <c r="D8050" s="139"/>
    </row>
    <row r="8051" spans="1:4">
      <c r="A8051" s="6"/>
      <c r="B8051" s="6"/>
      <c r="C8051" s="139"/>
      <c r="D8051" s="139"/>
    </row>
    <row r="8052" spans="1:4">
      <c r="A8052" s="6"/>
      <c r="B8052" s="6"/>
      <c r="C8052" s="139"/>
      <c r="D8052" s="139"/>
    </row>
    <row r="8053" spans="1:4">
      <c r="A8053" s="6"/>
      <c r="B8053" s="6"/>
      <c r="C8053" s="139"/>
      <c r="D8053" s="139"/>
    </row>
    <row r="8054" spans="1:4">
      <c r="A8054" s="6"/>
      <c r="B8054" s="6"/>
      <c r="C8054" s="139"/>
      <c r="D8054" s="139"/>
    </row>
    <row r="8055" spans="1:4">
      <c r="A8055" s="6"/>
      <c r="B8055" s="6"/>
      <c r="C8055" s="139"/>
      <c r="D8055" s="139"/>
    </row>
    <row r="8056" spans="1:4">
      <c r="A8056" s="6"/>
      <c r="B8056" s="6"/>
      <c r="C8056" s="139"/>
      <c r="D8056" s="139"/>
    </row>
    <row r="8057" spans="1:4">
      <c r="A8057" s="6"/>
      <c r="B8057" s="6"/>
      <c r="C8057" s="139"/>
      <c r="D8057" s="139"/>
    </row>
    <row r="8058" spans="1:4">
      <c r="A8058" s="6"/>
      <c r="B8058" s="6"/>
      <c r="C8058" s="139"/>
      <c r="D8058" s="139"/>
    </row>
    <row r="8059" spans="1:4">
      <c r="A8059" s="6"/>
      <c r="B8059" s="6"/>
      <c r="C8059" s="139"/>
      <c r="D8059" s="139"/>
    </row>
    <row r="8060" spans="1:4">
      <c r="A8060" s="6"/>
      <c r="B8060" s="6"/>
      <c r="C8060" s="139"/>
      <c r="D8060" s="139"/>
    </row>
    <row r="8061" spans="1:4">
      <c r="A8061" s="6"/>
      <c r="B8061" s="6"/>
      <c r="C8061" s="139"/>
      <c r="D8061" s="139"/>
    </row>
    <row r="8062" spans="1:4">
      <c r="A8062" s="6"/>
      <c r="B8062" s="6"/>
      <c r="C8062" s="139"/>
      <c r="D8062" s="139"/>
    </row>
    <row r="8063" spans="1:4">
      <c r="A8063" s="6"/>
      <c r="B8063" s="6"/>
      <c r="C8063" s="139"/>
      <c r="D8063" s="139"/>
    </row>
    <row r="8064" spans="1:4">
      <c r="A8064" s="6"/>
      <c r="B8064" s="6"/>
      <c r="C8064" s="139"/>
      <c r="D8064" s="139"/>
    </row>
    <row r="8065" spans="1:4">
      <c r="A8065" s="6"/>
      <c r="B8065" s="6"/>
      <c r="C8065" s="139"/>
      <c r="D8065" s="139"/>
    </row>
    <row r="8066" spans="1:4">
      <c r="A8066" s="6"/>
      <c r="B8066" s="6"/>
      <c r="C8066" s="139"/>
      <c r="D8066" s="139"/>
    </row>
    <row r="8067" spans="1:4">
      <c r="A8067" s="6"/>
      <c r="B8067" s="6"/>
      <c r="C8067" s="139"/>
      <c r="D8067" s="139"/>
    </row>
    <row r="8068" spans="1:4">
      <c r="A8068" s="6"/>
      <c r="B8068" s="6"/>
      <c r="C8068" s="139"/>
      <c r="D8068" s="139"/>
    </row>
    <row r="8069" spans="1:4">
      <c r="A8069" s="6"/>
      <c r="B8069" s="6"/>
      <c r="C8069" s="139"/>
      <c r="D8069" s="139"/>
    </row>
    <row r="8070" spans="1:4">
      <c r="A8070" s="6"/>
      <c r="B8070" s="6"/>
      <c r="C8070" s="139"/>
      <c r="D8070" s="139"/>
    </row>
    <row r="8071" spans="1:4">
      <c r="A8071" s="6"/>
      <c r="B8071" s="6"/>
      <c r="C8071" s="139"/>
      <c r="D8071" s="139"/>
    </row>
    <row r="8072" spans="1:4">
      <c r="A8072" s="6"/>
      <c r="B8072" s="6"/>
      <c r="C8072" s="139"/>
      <c r="D8072" s="139"/>
    </row>
    <row r="8073" spans="1:4">
      <c r="A8073" s="6"/>
      <c r="B8073" s="6"/>
      <c r="C8073" s="139"/>
      <c r="D8073" s="139"/>
    </row>
    <row r="8074" spans="1:4">
      <c r="A8074" s="6"/>
      <c r="B8074" s="6"/>
      <c r="C8074" s="139"/>
      <c r="D8074" s="139"/>
    </row>
    <row r="8075" spans="1:4">
      <c r="A8075" s="6"/>
      <c r="B8075" s="6"/>
      <c r="C8075" s="139"/>
      <c r="D8075" s="139"/>
    </row>
    <row r="8076" spans="1:4">
      <c r="A8076" s="6"/>
      <c r="B8076" s="6"/>
      <c r="C8076" s="139"/>
      <c r="D8076" s="139"/>
    </row>
    <row r="8077" spans="1:4">
      <c r="A8077" s="6"/>
      <c r="B8077" s="6"/>
      <c r="C8077" s="139"/>
      <c r="D8077" s="139"/>
    </row>
    <row r="8078" spans="1:4">
      <c r="A8078" s="6"/>
      <c r="B8078" s="6"/>
      <c r="C8078" s="139"/>
      <c r="D8078" s="139"/>
    </row>
    <row r="8079" spans="1:4">
      <c r="A8079" s="6"/>
      <c r="B8079" s="6"/>
      <c r="C8079" s="139"/>
      <c r="D8079" s="139"/>
    </row>
    <row r="8080" spans="1:4">
      <c r="A8080" s="6"/>
      <c r="B8080" s="6"/>
      <c r="C8080" s="139"/>
      <c r="D8080" s="139"/>
    </row>
    <row r="8081" spans="1:4">
      <c r="A8081" s="6"/>
      <c r="B8081" s="6"/>
      <c r="C8081" s="139"/>
      <c r="D8081" s="139"/>
    </row>
    <row r="8082" spans="1:4">
      <c r="A8082" s="6"/>
      <c r="B8082" s="6"/>
      <c r="C8082" s="139"/>
      <c r="D8082" s="139"/>
    </row>
    <row r="8083" spans="1:4">
      <c r="A8083" s="6"/>
      <c r="B8083" s="6"/>
      <c r="C8083" s="139"/>
      <c r="D8083" s="139"/>
    </row>
    <row r="8084" spans="1:4">
      <c r="A8084" s="6"/>
      <c r="B8084" s="6"/>
      <c r="C8084" s="139"/>
      <c r="D8084" s="139"/>
    </row>
    <row r="8085" spans="1:4">
      <c r="A8085" s="6"/>
      <c r="B8085" s="6"/>
      <c r="C8085" s="139"/>
      <c r="D8085" s="139"/>
    </row>
    <row r="8086" spans="1:4">
      <c r="A8086" s="6"/>
      <c r="B8086" s="6"/>
      <c r="C8086" s="139"/>
      <c r="D8086" s="139"/>
    </row>
    <row r="8087" spans="1:4">
      <c r="A8087" s="6"/>
      <c r="B8087" s="6"/>
      <c r="C8087" s="139"/>
      <c r="D8087" s="139"/>
    </row>
    <row r="8088" spans="1:4">
      <c r="A8088" s="6"/>
      <c r="B8088" s="6"/>
      <c r="C8088" s="139"/>
      <c r="D8088" s="139"/>
    </row>
    <row r="8089" spans="1:4">
      <c r="A8089" s="6"/>
      <c r="B8089" s="6"/>
      <c r="C8089" s="139"/>
      <c r="D8089" s="139"/>
    </row>
    <row r="8090" spans="1:4">
      <c r="A8090" s="6"/>
      <c r="B8090" s="6"/>
      <c r="C8090" s="139"/>
      <c r="D8090" s="139"/>
    </row>
    <row r="8091" spans="1:4">
      <c r="A8091" s="6"/>
      <c r="B8091" s="6"/>
      <c r="C8091" s="139"/>
      <c r="D8091" s="139"/>
    </row>
    <row r="8092" spans="1:4">
      <c r="A8092" s="6"/>
      <c r="B8092" s="6"/>
      <c r="C8092" s="139"/>
      <c r="D8092" s="139"/>
    </row>
    <row r="8093" spans="1:4">
      <c r="A8093" s="6"/>
      <c r="B8093" s="6"/>
      <c r="C8093" s="139"/>
      <c r="D8093" s="139"/>
    </row>
    <row r="8094" spans="1:4">
      <c r="A8094" s="6"/>
      <c r="B8094" s="6"/>
      <c r="C8094" s="139"/>
      <c r="D8094" s="139"/>
    </row>
    <row r="8095" spans="1:4">
      <c r="A8095" s="6"/>
      <c r="B8095" s="6"/>
      <c r="C8095" s="139"/>
      <c r="D8095" s="139"/>
    </row>
    <row r="8096" spans="1:4">
      <c r="A8096" s="6"/>
      <c r="B8096" s="6"/>
      <c r="C8096" s="139"/>
      <c r="D8096" s="139"/>
    </row>
    <row r="8097" spans="1:4">
      <c r="A8097" s="6"/>
      <c r="B8097" s="6"/>
      <c r="C8097" s="139"/>
      <c r="D8097" s="139"/>
    </row>
    <row r="8098" spans="1:4">
      <c r="A8098" s="6"/>
      <c r="B8098" s="6"/>
      <c r="C8098" s="139"/>
      <c r="D8098" s="139"/>
    </row>
    <row r="8099" spans="1:4">
      <c r="A8099" s="6"/>
      <c r="B8099" s="6"/>
      <c r="C8099" s="139"/>
      <c r="D8099" s="139"/>
    </row>
    <row r="8100" spans="1:4">
      <c r="A8100" s="6"/>
      <c r="B8100" s="6"/>
      <c r="C8100" s="139"/>
      <c r="D8100" s="139"/>
    </row>
    <row r="8101" spans="1:4">
      <c r="A8101" s="6"/>
      <c r="B8101" s="6"/>
      <c r="C8101" s="139"/>
      <c r="D8101" s="139"/>
    </row>
    <row r="8102" spans="1:4">
      <c r="A8102" s="6"/>
      <c r="B8102" s="6"/>
      <c r="C8102" s="139"/>
      <c r="D8102" s="139"/>
    </row>
    <row r="8103" spans="1:4">
      <c r="A8103" s="6"/>
      <c r="B8103" s="6"/>
      <c r="C8103" s="139"/>
      <c r="D8103" s="139"/>
    </row>
    <row r="8104" spans="1:4">
      <c r="A8104" s="6"/>
      <c r="B8104" s="6"/>
      <c r="C8104" s="139"/>
      <c r="D8104" s="139"/>
    </row>
    <row r="8105" spans="1:4">
      <c r="A8105" s="6"/>
      <c r="B8105" s="6"/>
      <c r="C8105" s="139"/>
      <c r="D8105" s="139"/>
    </row>
    <row r="8106" spans="1:4">
      <c r="A8106" s="6"/>
      <c r="B8106" s="6"/>
      <c r="C8106" s="139"/>
      <c r="D8106" s="139"/>
    </row>
    <row r="8107" spans="1:4">
      <c r="A8107" s="6"/>
      <c r="B8107" s="6"/>
      <c r="C8107" s="139"/>
      <c r="D8107" s="139"/>
    </row>
    <row r="8108" spans="1:4">
      <c r="A8108" s="6"/>
      <c r="B8108" s="6"/>
      <c r="C8108" s="139"/>
      <c r="D8108" s="139"/>
    </row>
    <row r="8109" spans="1:4">
      <c r="A8109" s="6"/>
      <c r="B8109" s="6"/>
      <c r="C8109" s="139"/>
      <c r="D8109" s="139"/>
    </row>
    <row r="8110" spans="1:4">
      <c r="A8110" s="6"/>
      <c r="B8110" s="6"/>
      <c r="C8110" s="139"/>
      <c r="D8110" s="139"/>
    </row>
    <row r="8111" spans="1:4">
      <c r="A8111" s="6"/>
      <c r="B8111" s="6"/>
      <c r="C8111" s="139"/>
      <c r="D8111" s="139"/>
    </row>
    <row r="8112" spans="1:4">
      <c r="A8112" s="6"/>
      <c r="B8112" s="6"/>
      <c r="C8112" s="139"/>
      <c r="D8112" s="139"/>
    </row>
    <row r="8113" spans="1:4">
      <c r="A8113" s="6"/>
      <c r="B8113" s="6"/>
      <c r="C8113" s="139"/>
      <c r="D8113" s="139"/>
    </row>
    <row r="8114" spans="1:4">
      <c r="A8114" s="6"/>
      <c r="B8114" s="6"/>
      <c r="C8114" s="139"/>
      <c r="D8114" s="139"/>
    </row>
    <row r="8115" spans="1:4">
      <c r="A8115" s="6"/>
      <c r="B8115" s="6"/>
      <c r="C8115" s="139"/>
      <c r="D8115" s="139"/>
    </row>
    <row r="8116" spans="1:4">
      <c r="A8116" s="6"/>
      <c r="B8116" s="6"/>
      <c r="C8116" s="139"/>
      <c r="D8116" s="139"/>
    </row>
    <row r="8117" spans="1:4">
      <c r="A8117" s="6"/>
      <c r="B8117" s="6"/>
      <c r="C8117" s="139"/>
      <c r="D8117" s="139"/>
    </row>
    <row r="8118" spans="1:4">
      <c r="A8118" s="6"/>
      <c r="B8118" s="6"/>
      <c r="C8118" s="139"/>
      <c r="D8118" s="139"/>
    </row>
    <row r="8119" spans="1:4">
      <c r="A8119" s="6"/>
      <c r="B8119" s="6"/>
      <c r="C8119" s="139"/>
      <c r="D8119" s="139"/>
    </row>
    <row r="8120" spans="1:4">
      <c r="A8120" s="6"/>
      <c r="B8120" s="6"/>
      <c r="C8120" s="139"/>
      <c r="D8120" s="139"/>
    </row>
    <row r="8121" spans="1:4">
      <c r="A8121" s="6"/>
      <c r="B8121" s="6"/>
      <c r="C8121" s="139"/>
      <c r="D8121" s="139"/>
    </row>
    <row r="8122" spans="1:4">
      <c r="A8122" s="6"/>
      <c r="B8122" s="6"/>
      <c r="C8122" s="139"/>
      <c r="D8122" s="139"/>
    </row>
    <row r="8123" spans="1:4">
      <c r="A8123" s="6"/>
      <c r="B8123" s="6"/>
      <c r="C8123" s="139"/>
      <c r="D8123" s="139"/>
    </row>
    <row r="8124" spans="1:4">
      <c r="A8124" s="6"/>
      <c r="B8124" s="6"/>
      <c r="C8124" s="139"/>
      <c r="D8124" s="139"/>
    </row>
    <row r="8125" spans="1:4">
      <c r="A8125" s="6"/>
      <c r="B8125" s="6"/>
      <c r="C8125" s="139"/>
      <c r="D8125" s="139"/>
    </row>
    <row r="8126" spans="1:4">
      <c r="A8126" s="6"/>
      <c r="B8126" s="6"/>
      <c r="C8126" s="139"/>
      <c r="D8126" s="139"/>
    </row>
    <row r="8127" spans="1:4">
      <c r="A8127" s="6"/>
      <c r="B8127" s="6"/>
      <c r="C8127" s="139"/>
      <c r="D8127" s="139"/>
    </row>
    <row r="8128" spans="1:4">
      <c r="A8128" s="6"/>
      <c r="B8128" s="6"/>
      <c r="C8128" s="139"/>
      <c r="D8128" s="139"/>
    </row>
    <row r="8129" spans="1:4">
      <c r="A8129" s="6"/>
      <c r="B8129" s="6"/>
      <c r="C8129" s="139"/>
      <c r="D8129" s="139"/>
    </row>
    <row r="8130" spans="1:4">
      <c r="A8130" s="6"/>
      <c r="B8130" s="6"/>
      <c r="C8130" s="139"/>
      <c r="D8130" s="139"/>
    </row>
    <row r="8131" spans="1:4">
      <c r="A8131" s="6"/>
      <c r="B8131" s="6"/>
      <c r="C8131" s="139"/>
      <c r="D8131" s="139"/>
    </row>
    <row r="8132" spans="1:4">
      <c r="A8132" s="6"/>
      <c r="B8132" s="6"/>
      <c r="C8132" s="139"/>
      <c r="D8132" s="139"/>
    </row>
    <row r="8133" spans="1:4">
      <c r="A8133" s="6"/>
      <c r="B8133" s="6"/>
      <c r="C8133" s="139"/>
      <c r="D8133" s="139"/>
    </row>
    <row r="8134" spans="1:4">
      <c r="A8134" s="6"/>
      <c r="B8134" s="6"/>
      <c r="C8134" s="139"/>
      <c r="D8134" s="139"/>
    </row>
    <row r="8135" spans="1:4">
      <c r="A8135" s="6"/>
      <c r="B8135" s="6"/>
      <c r="C8135" s="139"/>
      <c r="D8135" s="139"/>
    </row>
    <row r="8136" spans="1:4">
      <c r="A8136" s="6"/>
      <c r="B8136" s="6"/>
      <c r="C8136" s="139"/>
      <c r="D8136" s="139"/>
    </row>
    <row r="8137" spans="1:4">
      <c r="A8137" s="6"/>
      <c r="B8137" s="6"/>
      <c r="C8137" s="139"/>
      <c r="D8137" s="139"/>
    </row>
    <row r="8138" spans="1:4">
      <c r="A8138" s="6"/>
      <c r="B8138" s="6"/>
      <c r="C8138" s="139"/>
      <c r="D8138" s="139"/>
    </row>
    <row r="8139" spans="1:4">
      <c r="A8139" s="6"/>
      <c r="B8139" s="6"/>
      <c r="C8139" s="139"/>
      <c r="D8139" s="139"/>
    </row>
    <row r="8140" spans="1:4">
      <c r="A8140" s="6"/>
      <c r="B8140" s="6"/>
      <c r="C8140" s="139"/>
      <c r="D8140" s="139"/>
    </row>
    <row r="8141" spans="1:4">
      <c r="A8141" s="6"/>
      <c r="B8141" s="6"/>
      <c r="C8141" s="139"/>
      <c r="D8141" s="139"/>
    </row>
    <row r="8142" spans="1:4">
      <c r="A8142" s="6"/>
      <c r="B8142" s="6"/>
      <c r="C8142" s="139"/>
      <c r="D8142" s="139"/>
    </row>
    <row r="8143" spans="1:4">
      <c r="A8143" s="6"/>
      <c r="B8143" s="6"/>
      <c r="C8143" s="139"/>
      <c r="D8143" s="139"/>
    </row>
    <row r="8144" spans="1:4">
      <c r="A8144" s="6"/>
      <c r="B8144" s="6"/>
      <c r="C8144" s="139"/>
      <c r="D8144" s="139"/>
    </row>
    <row r="8145" spans="1:4">
      <c r="A8145" s="6"/>
      <c r="B8145" s="6"/>
      <c r="C8145" s="139"/>
      <c r="D8145" s="139"/>
    </row>
    <row r="8146" spans="1:4">
      <c r="A8146" s="6"/>
      <c r="B8146" s="6"/>
      <c r="C8146" s="139"/>
      <c r="D8146" s="139"/>
    </row>
    <row r="8147" spans="1:4">
      <c r="A8147" s="6"/>
      <c r="B8147" s="6"/>
      <c r="C8147" s="139"/>
      <c r="D8147" s="139"/>
    </row>
    <row r="8148" spans="1:4">
      <c r="A8148" s="6"/>
      <c r="B8148" s="6"/>
      <c r="C8148" s="139"/>
      <c r="D8148" s="139"/>
    </row>
    <row r="8149" spans="1:4">
      <c r="A8149" s="6"/>
      <c r="B8149" s="6"/>
      <c r="C8149" s="139"/>
      <c r="D8149" s="139"/>
    </row>
    <row r="8150" spans="1:4">
      <c r="A8150" s="6"/>
      <c r="B8150" s="6"/>
      <c r="C8150" s="139"/>
      <c r="D8150" s="139"/>
    </row>
    <row r="8151" spans="1:4">
      <c r="A8151" s="6"/>
      <c r="B8151" s="6"/>
      <c r="C8151" s="139"/>
      <c r="D8151" s="139"/>
    </row>
    <row r="8152" spans="1:4">
      <c r="A8152" s="6"/>
      <c r="B8152" s="6"/>
      <c r="C8152" s="139"/>
      <c r="D8152" s="139"/>
    </row>
    <row r="8153" spans="1:4">
      <c r="A8153" s="6"/>
      <c r="B8153" s="6"/>
      <c r="C8153" s="139"/>
      <c r="D8153" s="139"/>
    </row>
    <row r="8154" spans="1:4">
      <c r="A8154" s="6"/>
      <c r="B8154" s="6"/>
      <c r="C8154" s="139"/>
      <c r="D8154" s="139"/>
    </row>
    <row r="8155" spans="1:4">
      <c r="A8155" s="6"/>
      <c r="B8155" s="6"/>
      <c r="C8155" s="139"/>
      <c r="D8155" s="139"/>
    </row>
    <row r="8156" spans="1:4">
      <c r="A8156" s="6"/>
      <c r="B8156" s="6"/>
      <c r="C8156" s="139"/>
      <c r="D8156" s="139"/>
    </row>
    <row r="8157" spans="1:4">
      <c r="A8157" s="6"/>
      <c r="B8157" s="6"/>
      <c r="C8157" s="139"/>
      <c r="D8157" s="139"/>
    </row>
    <row r="8158" spans="1:4">
      <c r="A8158" s="6"/>
      <c r="B8158" s="6"/>
      <c r="C8158" s="139"/>
      <c r="D8158" s="139"/>
    </row>
    <row r="8159" spans="1:4">
      <c r="A8159" s="6"/>
      <c r="B8159" s="6"/>
      <c r="C8159" s="139"/>
      <c r="D8159" s="139"/>
    </row>
    <row r="8160" spans="1:4">
      <c r="A8160" s="6"/>
      <c r="B8160" s="6"/>
      <c r="C8160" s="139"/>
      <c r="D8160" s="139"/>
    </row>
    <row r="8161" spans="1:4">
      <c r="A8161" s="6"/>
      <c r="B8161" s="6"/>
      <c r="C8161" s="139"/>
      <c r="D8161" s="139"/>
    </row>
    <row r="8162" spans="1:4">
      <c r="A8162" s="6"/>
      <c r="B8162" s="6"/>
      <c r="C8162" s="139"/>
      <c r="D8162" s="139"/>
    </row>
    <row r="8163" spans="1:4">
      <c r="A8163" s="6"/>
      <c r="B8163" s="6"/>
      <c r="C8163" s="139"/>
      <c r="D8163" s="139"/>
    </row>
    <row r="8164" spans="1:4">
      <c r="A8164" s="6"/>
      <c r="B8164" s="6"/>
      <c r="C8164" s="139"/>
      <c r="D8164" s="139"/>
    </row>
    <row r="8165" spans="1:4">
      <c r="A8165" s="6"/>
      <c r="B8165" s="6"/>
      <c r="C8165" s="139"/>
      <c r="D8165" s="139"/>
    </row>
    <row r="8166" spans="1:4">
      <c r="A8166" s="6"/>
      <c r="B8166" s="6"/>
      <c r="C8166" s="139"/>
      <c r="D8166" s="139"/>
    </row>
    <row r="8167" spans="1:4">
      <c r="A8167" s="6"/>
      <c r="B8167" s="6"/>
      <c r="C8167" s="139"/>
      <c r="D8167" s="139"/>
    </row>
    <row r="8168" spans="1:4">
      <c r="A8168" s="6"/>
      <c r="B8168" s="6"/>
      <c r="C8168" s="139"/>
      <c r="D8168" s="139"/>
    </row>
    <row r="8169" spans="1:4">
      <c r="A8169" s="6"/>
      <c r="B8169" s="6"/>
      <c r="C8169" s="139"/>
      <c r="D8169" s="139"/>
    </row>
    <row r="8170" spans="1:4">
      <c r="A8170" s="6"/>
      <c r="B8170" s="6"/>
      <c r="C8170" s="139"/>
      <c r="D8170" s="139"/>
    </row>
    <row r="8171" spans="1:4">
      <c r="A8171" s="6"/>
      <c r="B8171" s="6"/>
      <c r="C8171" s="139"/>
      <c r="D8171" s="139"/>
    </row>
    <row r="8172" spans="1:4">
      <c r="A8172" s="6"/>
      <c r="B8172" s="6"/>
      <c r="C8172" s="139"/>
      <c r="D8172" s="139"/>
    </row>
    <row r="8173" spans="1:4">
      <c r="A8173" s="6"/>
      <c r="B8173" s="6"/>
      <c r="C8173" s="139"/>
      <c r="D8173" s="139"/>
    </row>
    <row r="8174" spans="1:4">
      <c r="A8174" s="6"/>
      <c r="B8174" s="6"/>
      <c r="C8174" s="139"/>
      <c r="D8174" s="139"/>
    </row>
    <row r="8175" spans="1:4">
      <c r="A8175" s="6"/>
      <c r="B8175" s="6"/>
      <c r="C8175" s="139"/>
      <c r="D8175" s="139"/>
    </row>
    <row r="8176" spans="1:4">
      <c r="A8176" s="6"/>
      <c r="B8176" s="6"/>
      <c r="C8176" s="139"/>
      <c r="D8176" s="139"/>
    </row>
    <row r="8177" spans="1:4">
      <c r="A8177" s="6"/>
      <c r="B8177" s="6"/>
      <c r="C8177" s="139"/>
      <c r="D8177" s="139"/>
    </row>
    <row r="8178" spans="1:4">
      <c r="A8178" s="6"/>
      <c r="B8178" s="6"/>
      <c r="C8178" s="139"/>
      <c r="D8178" s="139"/>
    </row>
    <row r="8179" spans="1:4">
      <c r="A8179" s="6"/>
      <c r="B8179" s="6"/>
      <c r="C8179" s="139"/>
      <c r="D8179" s="139"/>
    </row>
    <row r="8180" spans="1:4">
      <c r="A8180" s="6"/>
      <c r="B8180" s="6"/>
      <c r="C8180" s="139"/>
      <c r="D8180" s="139"/>
    </row>
    <row r="8181" spans="1:4">
      <c r="A8181" s="6"/>
      <c r="B8181" s="6"/>
      <c r="C8181" s="139"/>
      <c r="D8181" s="139"/>
    </row>
    <row r="8182" spans="1:4">
      <c r="A8182" s="6"/>
      <c r="B8182" s="6"/>
      <c r="C8182" s="139"/>
      <c r="D8182" s="139"/>
    </row>
    <row r="8183" spans="1:4">
      <c r="A8183" s="6"/>
      <c r="B8183" s="6"/>
      <c r="C8183" s="139"/>
      <c r="D8183" s="139"/>
    </row>
    <row r="8184" spans="1:4">
      <c r="A8184" s="6"/>
      <c r="B8184" s="6"/>
      <c r="C8184" s="139"/>
      <c r="D8184" s="139"/>
    </row>
    <row r="8185" spans="1:4">
      <c r="A8185" s="6"/>
      <c r="B8185" s="6"/>
      <c r="C8185" s="139"/>
      <c r="D8185" s="139"/>
    </row>
    <row r="8186" spans="1:4">
      <c r="A8186" s="6"/>
      <c r="B8186" s="6"/>
      <c r="C8186" s="139"/>
      <c r="D8186" s="139"/>
    </row>
    <row r="8187" spans="1:4">
      <c r="A8187" s="6"/>
      <c r="B8187" s="6"/>
      <c r="C8187" s="139"/>
      <c r="D8187" s="139"/>
    </row>
    <row r="8188" spans="1:4">
      <c r="A8188" s="6"/>
      <c r="B8188" s="6"/>
      <c r="C8188" s="139"/>
      <c r="D8188" s="139"/>
    </row>
    <row r="8189" spans="1:4">
      <c r="A8189" s="6"/>
      <c r="B8189" s="6"/>
      <c r="C8189" s="139"/>
      <c r="D8189" s="139"/>
    </row>
    <row r="8190" spans="1:4">
      <c r="A8190" s="6"/>
      <c r="B8190" s="6"/>
      <c r="C8190" s="139"/>
      <c r="D8190" s="139"/>
    </row>
    <row r="8191" spans="1:4">
      <c r="A8191" s="6"/>
      <c r="B8191" s="6"/>
      <c r="C8191" s="139"/>
      <c r="D8191" s="139"/>
    </row>
    <row r="8192" spans="1:4">
      <c r="A8192" s="6"/>
      <c r="B8192" s="6"/>
      <c r="C8192" s="139"/>
      <c r="D8192" s="139"/>
    </row>
    <row r="8193" spans="1:4">
      <c r="A8193" s="6"/>
      <c r="B8193" s="6"/>
      <c r="C8193" s="139"/>
      <c r="D8193" s="139"/>
    </row>
    <row r="8194" spans="1:4">
      <c r="A8194" s="6"/>
      <c r="B8194" s="6"/>
      <c r="C8194" s="139"/>
      <c r="D8194" s="139"/>
    </row>
    <row r="8195" spans="1:4">
      <c r="A8195" s="6"/>
      <c r="B8195" s="6"/>
      <c r="C8195" s="139"/>
      <c r="D8195" s="139"/>
    </row>
    <row r="8196" spans="1:4">
      <c r="A8196" s="6"/>
      <c r="B8196" s="6"/>
      <c r="C8196" s="139"/>
      <c r="D8196" s="139"/>
    </row>
    <row r="8197" spans="1:4">
      <c r="A8197" s="6"/>
      <c r="B8197" s="6"/>
      <c r="C8197" s="139"/>
      <c r="D8197" s="139"/>
    </row>
    <row r="8198" spans="1:4">
      <c r="A8198" s="6"/>
      <c r="B8198" s="6"/>
      <c r="C8198" s="139"/>
      <c r="D8198" s="139"/>
    </row>
    <row r="8199" spans="1:4">
      <c r="A8199" s="6"/>
      <c r="B8199" s="6"/>
      <c r="C8199" s="139"/>
      <c r="D8199" s="139"/>
    </row>
    <row r="8200" spans="1:4">
      <c r="A8200" s="6"/>
      <c r="B8200" s="6"/>
      <c r="C8200" s="139"/>
      <c r="D8200" s="139"/>
    </row>
    <row r="8201" spans="1:4">
      <c r="A8201" s="6"/>
      <c r="B8201" s="6"/>
      <c r="C8201" s="139"/>
      <c r="D8201" s="139"/>
    </row>
    <row r="8202" spans="1:4">
      <c r="A8202" s="6"/>
      <c r="B8202" s="6"/>
      <c r="C8202" s="139"/>
      <c r="D8202" s="139"/>
    </row>
    <row r="8203" spans="1:4">
      <c r="A8203" s="6"/>
      <c r="B8203" s="6"/>
      <c r="C8203" s="139"/>
      <c r="D8203" s="139"/>
    </row>
    <row r="8204" spans="1:4">
      <c r="A8204" s="6"/>
      <c r="B8204" s="6"/>
      <c r="C8204" s="139"/>
      <c r="D8204" s="139"/>
    </row>
    <row r="8205" spans="1:4">
      <c r="A8205" s="6"/>
      <c r="B8205" s="6"/>
      <c r="C8205" s="139"/>
      <c r="D8205" s="139"/>
    </row>
    <row r="8206" spans="1:4">
      <c r="A8206" s="6"/>
      <c r="B8206" s="6"/>
      <c r="C8206" s="139"/>
      <c r="D8206" s="139"/>
    </row>
    <row r="8207" spans="1:4">
      <c r="A8207" s="6"/>
      <c r="B8207" s="6"/>
      <c r="C8207" s="139"/>
      <c r="D8207" s="139"/>
    </row>
    <row r="8208" spans="1:4">
      <c r="A8208" s="6"/>
      <c r="B8208" s="6"/>
      <c r="C8208" s="139"/>
      <c r="D8208" s="139"/>
    </row>
    <row r="8209" spans="1:4">
      <c r="A8209" s="6"/>
      <c r="B8209" s="6"/>
      <c r="C8209" s="139"/>
      <c r="D8209" s="139"/>
    </row>
    <row r="8210" spans="1:4">
      <c r="A8210" s="6"/>
      <c r="B8210" s="6"/>
      <c r="C8210" s="139"/>
      <c r="D8210" s="139"/>
    </row>
    <row r="8211" spans="1:4">
      <c r="A8211" s="6"/>
      <c r="B8211" s="6"/>
      <c r="C8211" s="139"/>
      <c r="D8211" s="139"/>
    </row>
    <row r="8212" spans="1:4">
      <c r="A8212" s="6"/>
      <c r="B8212" s="6"/>
      <c r="C8212" s="139"/>
      <c r="D8212" s="139"/>
    </row>
    <row r="8213" spans="1:4">
      <c r="A8213" s="6"/>
      <c r="B8213" s="6"/>
      <c r="C8213" s="139"/>
      <c r="D8213" s="139"/>
    </row>
    <row r="8214" spans="1:4">
      <c r="A8214" s="6"/>
      <c r="B8214" s="6"/>
      <c r="C8214" s="139"/>
      <c r="D8214" s="139"/>
    </row>
    <row r="8215" spans="1:4">
      <c r="A8215" s="6"/>
      <c r="B8215" s="6"/>
      <c r="C8215" s="139"/>
      <c r="D8215" s="139"/>
    </row>
    <row r="8216" spans="1:4">
      <c r="A8216" s="6"/>
      <c r="B8216" s="6"/>
      <c r="C8216" s="139"/>
      <c r="D8216" s="139"/>
    </row>
    <row r="8217" spans="1:4">
      <c r="A8217" s="6"/>
      <c r="B8217" s="6"/>
      <c r="C8217" s="139"/>
      <c r="D8217" s="139"/>
    </row>
    <row r="8218" spans="1:4">
      <c r="A8218" s="6"/>
      <c r="B8218" s="6"/>
      <c r="C8218" s="139"/>
      <c r="D8218" s="139"/>
    </row>
    <row r="8219" spans="1:4">
      <c r="A8219" s="6"/>
      <c r="B8219" s="6"/>
      <c r="C8219" s="139"/>
      <c r="D8219" s="139"/>
    </row>
    <row r="8220" spans="1:4">
      <c r="A8220" s="6"/>
      <c r="B8220" s="6"/>
      <c r="C8220" s="139"/>
      <c r="D8220" s="139"/>
    </row>
    <row r="8221" spans="1:4">
      <c r="A8221" s="6"/>
      <c r="B8221" s="6"/>
      <c r="C8221" s="139"/>
      <c r="D8221" s="139"/>
    </row>
    <row r="8222" spans="1:4">
      <c r="A8222" s="6"/>
      <c r="B8222" s="6"/>
      <c r="C8222" s="139"/>
      <c r="D8222" s="139"/>
    </row>
    <row r="8223" spans="1:4">
      <c r="A8223" s="6"/>
      <c r="B8223" s="6"/>
      <c r="C8223" s="139"/>
      <c r="D8223" s="139"/>
    </row>
    <row r="8224" spans="1:4">
      <c r="A8224" s="6"/>
      <c r="B8224" s="6"/>
      <c r="C8224" s="139"/>
      <c r="D8224" s="139"/>
    </row>
    <row r="8225" spans="1:4">
      <c r="A8225" s="6"/>
      <c r="B8225" s="6"/>
      <c r="C8225" s="139"/>
      <c r="D8225" s="139"/>
    </row>
    <row r="8226" spans="1:4">
      <c r="A8226" s="6"/>
      <c r="B8226" s="6"/>
      <c r="C8226" s="139"/>
      <c r="D8226" s="139"/>
    </row>
    <row r="8227" spans="1:4">
      <c r="A8227" s="6"/>
      <c r="B8227" s="6"/>
      <c r="C8227" s="139"/>
      <c r="D8227" s="139"/>
    </row>
    <row r="8228" spans="1:4">
      <c r="A8228" s="6"/>
      <c r="B8228" s="6"/>
      <c r="C8228" s="139"/>
      <c r="D8228" s="139"/>
    </row>
    <row r="8229" spans="1:4">
      <c r="A8229" s="6"/>
      <c r="B8229" s="6"/>
      <c r="C8229" s="139"/>
      <c r="D8229" s="139"/>
    </row>
    <row r="8230" spans="1:4">
      <c r="A8230" s="6"/>
      <c r="B8230" s="6"/>
      <c r="C8230" s="139"/>
      <c r="D8230" s="139"/>
    </row>
    <row r="8231" spans="1:4">
      <c r="A8231" s="6"/>
      <c r="B8231" s="6"/>
      <c r="C8231" s="139"/>
      <c r="D8231" s="139"/>
    </row>
    <row r="8232" spans="1:4">
      <c r="A8232" s="6"/>
      <c r="B8232" s="6"/>
      <c r="C8232" s="139"/>
      <c r="D8232" s="139"/>
    </row>
    <row r="8233" spans="1:4">
      <c r="A8233" s="6"/>
      <c r="B8233" s="6"/>
      <c r="C8233" s="139"/>
      <c r="D8233" s="139"/>
    </row>
    <row r="8234" spans="1:4">
      <c r="A8234" s="6"/>
      <c r="B8234" s="6"/>
      <c r="C8234" s="139"/>
      <c r="D8234" s="139"/>
    </row>
    <row r="8235" spans="1:4">
      <c r="A8235" s="6"/>
      <c r="B8235" s="6"/>
      <c r="C8235" s="139"/>
      <c r="D8235" s="139"/>
    </row>
    <row r="8236" spans="1:4">
      <c r="A8236" s="6"/>
      <c r="B8236" s="6"/>
      <c r="C8236" s="139"/>
      <c r="D8236" s="139"/>
    </row>
    <row r="8237" spans="1:4">
      <c r="A8237" s="6"/>
      <c r="B8237" s="6"/>
      <c r="C8237" s="139"/>
      <c r="D8237" s="139"/>
    </row>
    <row r="8238" spans="1:4">
      <c r="A8238" s="6"/>
      <c r="B8238" s="6"/>
      <c r="C8238" s="139"/>
      <c r="D8238" s="139"/>
    </row>
    <row r="8239" spans="1:4">
      <c r="A8239" s="6"/>
      <c r="B8239" s="6"/>
      <c r="C8239" s="139"/>
      <c r="D8239" s="139"/>
    </row>
    <row r="8240" spans="1:4">
      <c r="A8240" s="6"/>
      <c r="B8240" s="6"/>
      <c r="C8240" s="139"/>
      <c r="D8240" s="139"/>
    </row>
    <row r="8241" spans="1:4">
      <c r="A8241" s="6"/>
      <c r="B8241" s="6"/>
      <c r="C8241" s="139"/>
      <c r="D8241" s="139"/>
    </row>
    <row r="8242" spans="1:4">
      <c r="A8242" s="6"/>
      <c r="B8242" s="6"/>
      <c r="C8242" s="139"/>
      <c r="D8242" s="139"/>
    </row>
    <row r="8243" spans="1:4">
      <c r="A8243" s="6"/>
      <c r="B8243" s="6"/>
      <c r="C8243" s="139"/>
      <c r="D8243" s="139"/>
    </row>
    <row r="8244" spans="1:4">
      <c r="A8244" s="6"/>
      <c r="B8244" s="6"/>
      <c r="C8244" s="139"/>
      <c r="D8244" s="139"/>
    </row>
    <row r="8245" spans="1:4">
      <c r="A8245" s="6"/>
      <c r="B8245" s="6"/>
      <c r="C8245" s="139"/>
      <c r="D8245" s="139"/>
    </row>
    <row r="8246" spans="1:4">
      <c r="A8246" s="6"/>
      <c r="B8246" s="6"/>
      <c r="C8246" s="139"/>
      <c r="D8246" s="139"/>
    </row>
    <row r="8247" spans="1:4">
      <c r="A8247" s="6"/>
      <c r="B8247" s="6"/>
      <c r="C8247" s="139"/>
      <c r="D8247" s="139"/>
    </row>
    <row r="8248" spans="1:4">
      <c r="A8248" s="6"/>
      <c r="B8248" s="6"/>
      <c r="C8248" s="139"/>
      <c r="D8248" s="139"/>
    </row>
    <row r="8249" spans="1:4">
      <c r="A8249" s="6"/>
      <c r="B8249" s="6"/>
      <c r="C8249" s="139"/>
      <c r="D8249" s="139"/>
    </row>
    <row r="8250" spans="1:4">
      <c r="A8250" s="6"/>
      <c r="B8250" s="6"/>
      <c r="C8250" s="139"/>
      <c r="D8250" s="139"/>
    </row>
    <row r="8251" spans="1:4">
      <c r="A8251" s="6"/>
      <c r="B8251" s="6"/>
      <c r="C8251" s="139"/>
      <c r="D8251" s="139"/>
    </row>
    <row r="8252" spans="1:4">
      <c r="A8252" s="6"/>
      <c r="B8252" s="6"/>
      <c r="C8252" s="139"/>
      <c r="D8252" s="139"/>
    </row>
    <row r="8253" spans="1:4">
      <c r="A8253" s="6"/>
      <c r="B8253" s="6"/>
      <c r="C8253" s="139"/>
      <c r="D8253" s="139"/>
    </row>
    <row r="8254" spans="1:4">
      <c r="A8254" s="6"/>
      <c r="B8254" s="6"/>
      <c r="C8254" s="139"/>
      <c r="D8254" s="139"/>
    </row>
    <row r="8255" spans="1:4">
      <c r="A8255" s="6"/>
      <c r="B8255" s="6"/>
      <c r="C8255" s="139"/>
      <c r="D8255" s="139"/>
    </row>
    <row r="8256" spans="1:4">
      <c r="A8256" s="6"/>
      <c r="B8256" s="6"/>
      <c r="C8256" s="139"/>
      <c r="D8256" s="139"/>
    </row>
    <row r="8257" spans="1:4">
      <c r="A8257" s="6"/>
      <c r="B8257" s="6"/>
      <c r="C8257" s="139"/>
      <c r="D8257" s="139"/>
    </row>
    <row r="8258" spans="1:4">
      <c r="A8258" s="6"/>
      <c r="B8258" s="6"/>
      <c r="C8258" s="139"/>
      <c r="D8258" s="139"/>
    </row>
    <row r="8259" spans="1:4">
      <c r="A8259" s="6"/>
      <c r="B8259" s="6"/>
      <c r="C8259" s="139"/>
      <c r="D8259" s="139"/>
    </row>
    <row r="8260" spans="1:4">
      <c r="A8260" s="6"/>
      <c r="B8260" s="6"/>
      <c r="C8260" s="139"/>
      <c r="D8260" s="139"/>
    </row>
    <row r="8261" spans="1:4">
      <c r="A8261" s="6"/>
      <c r="B8261" s="6"/>
      <c r="C8261" s="139"/>
      <c r="D8261" s="139"/>
    </row>
    <row r="8262" spans="1:4">
      <c r="A8262" s="6"/>
      <c r="B8262" s="6"/>
      <c r="C8262" s="139"/>
      <c r="D8262" s="139"/>
    </row>
    <row r="8263" spans="1:4">
      <c r="A8263" s="6"/>
      <c r="B8263" s="6"/>
      <c r="C8263" s="139"/>
      <c r="D8263" s="139"/>
    </row>
    <row r="8264" spans="1:4">
      <c r="A8264" s="6"/>
      <c r="B8264" s="6"/>
      <c r="C8264" s="139"/>
      <c r="D8264" s="139"/>
    </row>
    <row r="8265" spans="1:4">
      <c r="A8265" s="6"/>
      <c r="B8265" s="6"/>
      <c r="C8265" s="139"/>
      <c r="D8265" s="139"/>
    </row>
    <row r="8266" spans="1:4">
      <c r="A8266" s="6"/>
      <c r="B8266" s="6"/>
      <c r="C8266" s="139"/>
      <c r="D8266" s="139"/>
    </row>
    <row r="8267" spans="1:4">
      <c r="A8267" s="6"/>
      <c r="B8267" s="6"/>
      <c r="C8267" s="139"/>
      <c r="D8267" s="139"/>
    </row>
    <row r="8268" spans="1:4">
      <c r="A8268" s="6"/>
      <c r="B8268" s="6"/>
      <c r="C8268" s="139"/>
      <c r="D8268" s="139"/>
    </row>
    <row r="8269" spans="1:4">
      <c r="A8269" s="6"/>
      <c r="B8269" s="6"/>
      <c r="C8269" s="139"/>
      <c r="D8269" s="139"/>
    </row>
    <row r="8270" spans="1:4">
      <c r="A8270" s="6"/>
      <c r="B8270" s="6"/>
      <c r="C8270" s="139"/>
      <c r="D8270" s="139"/>
    </row>
    <row r="8271" spans="1:4">
      <c r="A8271" s="6"/>
      <c r="B8271" s="6"/>
      <c r="C8271" s="139"/>
      <c r="D8271" s="139"/>
    </row>
    <row r="8272" spans="1:4">
      <c r="A8272" s="6"/>
      <c r="B8272" s="6"/>
      <c r="C8272" s="139"/>
      <c r="D8272" s="139"/>
    </row>
    <row r="8273" spans="1:4">
      <c r="A8273" s="6"/>
      <c r="B8273" s="6"/>
      <c r="C8273" s="139"/>
      <c r="D8273" s="139"/>
    </row>
    <row r="8274" spans="1:4">
      <c r="A8274" s="6"/>
      <c r="B8274" s="6"/>
      <c r="C8274" s="139"/>
      <c r="D8274" s="139"/>
    </row>
    <row r="8275" spans="1:4">
      <c r="A8275" s="6"/>
      <c r="B8275" s="6"/>
      <c r="C8275" s="139"/>
      <c r="D8275" s="139"/>
    </row>
    <row r="8276" spans="1:4">
      <c r="A8276" s="6"/>
      <c r="B8276" s="6"/>
      <c r="C8276" s="139"/>
      <c r="D8276" s="139"/>
    </row>
    <row r="8277" spans="1:4">
      <c r="A8277" s="6"/>
      <c r="B8277" s="6"/>
      <c r="C8277" s="139"/>
      <c r="D8277" s="139"/>
    </row>
    <row r="8278" spans="1:4">
      <c r="A8278" s="6"/>
      <c r="B8278" s="6"/>
      <c r="C8278" s="139"/>
      <c r="D8278" s="139"/>
    </row>
    <row r="8279" spans="1:4">
      <c r="A8279" s="6"/>
      <c r="B8279" s="6"/>
      <c r="C8279" s="139"/>
      <c r="D8279" s="139"/>
    </row>
    <row r="8280" spans="1:4">
      <c r="A8280" s="6"/>
      <c r="B8280" s="6"/>
      <c r="C8280" s="139"/>
      <c r="D8280" s="139"/>
    </row>
    <row r="8281" spans="1:4">
      <c r="A8281" s="6"/>
      <c r="B8281" s="6"/>
      <c r="C8281" s="139"/>
      <c r="D8281" s="139"/>
    </row>
    <row r="8282" spans="1:4">
      <c r="A8282" s="6"/>
      <c r="B8282" s="6"/>
      <c r="C8282" s="139"/>
      <c r="D8282" s="139"/>
    </row>
    <row r="8283" spans="1:4">
      <c r="A8283" s="6"/>
      <c r="B8283" s="6"/>
      <c r="C8283" s="139"/>
      <c r="D8283" s="139"/>
    </row>
    <row r="8284" spans="1:4">
      <c r="A8284" s="6"/>
      <c r="B8284" s="6"/>
      <c r="C8284" s="139"/>
      <c r="D8284" s="139"/>
    </row>
    <row r="8285" spans="1:4">
      <c r="A8285" s="6"/>
      <c r="B8285" s="6"/>
      <c r="C8285" s="139"/>
      <c r="D8285" s="139"/>
    </row>
    <row r="8286" spans="1:4">
      <c r="A8286" s="6"/>
      <c r="B8286" s="6"/>
      <c r="C8286" s="139"/>
      <c r="D8286" s="139"/>
    </row>
    <row r="8287" spans="1:4">
      <c r="A8287" s="6"/>
      <c r="B8287" s="6"/>
      <c r="C8287" s="139"/>
      <c r="D8287" s="139"/>
    </row>
    <row r="8288" spans="1:4">
      <c r="A8288" s="6"/>
      <c r="B8288" s="6"/>
      <c r="C8288" s="139"/>
      <c r="D8288" s="139"/>
    </row>
    <row r="8289" spans="1:4">
      <c r="A8289" s="6"/>
      <c r="B8289" s="6"/>
      <c r="C8289" s="139"/>
      <c r="D8289" s="139"/>
    </row>
    <row r="8290" spans="1:4">
      <c r="A8290" s="6"/>
      <c r="B8290" s="6"/>
      <c r="C8290" s="139"/>
      <c r="D8290" s="139"/>
    </row>
    <row r="8291" spans="1:4">
      <c r="A8291" s="6"/>
      <c r="B8291" s="6"/>
      <c r="C8291" s="139"/>
      <c r="D8291" s="139"/>
    </row>
    <row r="8292" spans="1:4">
      <c r="A8292" s="6"/>
      <c r="B8292" s="6"/>
      <c r="C8292" s="139"/>
      <c r="D8292" s="139"/>
    </row>
    <row r="8293" spans="1:4">
      <c r="A8293" s="6"/>
      <c r="B8293" s="6"/>
      <c r="C8293" s="139"/>
      <c r="D8293" s="139"/>
    </row>
    <row r="8294" spans="1:4">
      <c r="A8294" s="6"/>
      <c r="B8294" s="6"/>
      <c r="C8294" s="139"/>
      <c r="D8294" s="139"/>
    </row>
    <row r="8295" spans="1:4">
      <c r="A8295" s="6"/>
      <c r="B8295" s="6"/>
      <c r="C8295" s="139"/>
      <c r="D8295" s="139"/>
    </row>
    <row r="8296" spans="1:4">
      <c r="A8296" s="6"/>
      <c r="B8296" s="6"/>
      <c r="C8296" s="139"/>
      <c r="D8296" s="139"/>
    </row>
    <row r="8297" spans="1:4">
      <c r="A8297" s="6"/>
      <c r="B8297" s="6"/>
      <c r="C8297" s="139"/>
      <c r="D8297" s="139"/>
    </row>
    <row r="8298" spans="1:4">
      <c r="A8298" s="6"/>
      <c r="B8298" s="6"/>
      <c r="C8298" s="139"/>
      <c r="D8298" s="139"/>
    </row>
    <row r="8299" spans="1:4">
      <c r="A8299" s="6"/>
      <c r="B8299" s="6"/>
      <c r="C8299" s="139"/>
      <c r="D8299" s="139"/>
    </row>
    <row r="8300" spans="1:4">
      <c r="A8300" s="6"/>
      <c r="B8300" s="6"/>
      <c r="C8300" s="139"/>
      <c r="D8300" s="139"/>
    </row>
    <row r="8301" spans="1:4">
      <c r="A8301" s="6"/>
      <c r="B8301" s="6"/>
      <c r="C8301" s="139"/>
      <c r="D8301" s="139"/>
    </row>
    <row r="8302" spans="1:4">
      <c r="A8302" s="6"/>
      <c r="B8302" s="6"/>
      <c r="C8302" s="139"/>
      <c r="D8302" s="139"/>
    </row>
    <row r="8303" spans="1:4">
      <c r="A8303" s="6"/>
      <c r="B8303" s="6"/>
      <c r="C8303" s="139"/>
      <c r="D8303" s="139"/>
    </row>
    <row r="8304" spans="1:4">
      <c r="A8304" s="6"/>
      <c r="B8304" s="6"/>
      <c r="C8304" s="139"/>
      <c r="D8304" s="139"/>
    </row>
    <row r="8305" spans="1:4">
      <c r="A8305" s="6"/>
      <c r="B8305" s="6"/>
      <c r="C8305" s="139"/>
      <c r="D8305" s="139"/>
    </row>
    <row r="8306" spans="1:4">
      <c r="A8306" s="6"/>
      <c r="B8306" s="6"/>
      <c r="C8306" s="139"/>
      <c r="D8306" s="139"/>
    </row>
    <row r="8307" spans="1:4">
      <c r="A8307" s="6"/>
      <c r="B8307" s="6"/>
      <c r="C8307" s="139"/>
      <c r="D8307" s="139"/>
    </row>
    <row r="8308" spans="1:4">
      <c r="A8308" s="6"/>
      <c r="B8308" s="6"/>
      <c r="C8308" s="139"/>
      <c r="D8308" s="139"/>
    </row>
    <row r="8309" spans="1:4">
      <c r="A8309" s="6"/>
      <c r="B8309" s="6"/>
      <c r="C8309" s="139"/>
      <c r="D8309" s="139"/>
    </row>
    <row r="8310" spans="1:4">
      <c r="A8310" s="6"/>
      <c r="B8310" s="6"/>
      <c r="C8310" s="139"/>
      <c r="D8310" s="139"/>
    </row>
    <row r="8311" spans="1:4">
      <c r="A8311" s="6"/>
      <c r="B8311" s="6"/>
      <c r="C8311" s="139"/>
      <c r="D8311" s="139"/>
    </row>
    <row r="8312" spans="1:4">
      <c r="A8312" s="6"/>
      <c r="B8312" s="6"/>
      <c r="C8312" s="139"/>
      <c r="D8312" s="139"/>
    </row>
    <row r="8313" spans="1:4">
      <c r="A8313" s="6"/>
      <c r="B8313" s="6"/>
      <c r="C8313" s="139"/>
      <c r="D8313" s="139"/>
    </row>
    <row r="8314" spans="1:4">
      <c r="A8314" s="6"/>
      <c r="B8314" s="6"/>
      <c r="C8314" s="139"/>
      <c r="D8314" s="139"/>
    </row>
    <row r="8315" spans="1:4">
      <c r="A8315" s="6"/>
      <c r="B8315" s="6"/>
      <c r="C8315" s="139"/>
      <c r="D8315" s="139"/>
    </row>
    <row r="8316" spans="1:4">
      <c r="A8316" s="6"/>
      <c r="B8316" s="6"/>
      <c r="C8316" s="139"/>
      <c r="D8316" s="139"/>
    </row>
    <row r="8317" spans="1:4">
      <c r="A8317" s="6"/>
      <c r="B8317" s="6"/>
      <c r="C8317" s="139"/>
      <c r="D8317" s="139"/>
    </row>
    <row r="8318" spans="1:4">
      <c r="A8318" s="6"/>
      <c r="B8318" s="6"/>
      <c r="C8318" s="139"/>
      <c r="D8318" s="139"/>
    </row>
    <row r="8319" spans="1:4">
      <c r="A8319" s="6"/>
      <c r="B8319" s="6"/>
      <c r="C8319" s="139"/>
      <c r="D8319" s="139"/>
    </row>
    <row r="8320" spans="1:4">
      <c r="A8320" s="6"/>
      <c r="B8320" s="6"/>
      <c r="C8320" s="139"/>
      <c r="D8320" s="139"/>
    </row>
    <row r="8321" spans="1:4">
      <c r="A8321" s="6"/>
      <c r="B8321" s="6"/>
      <c r="C8321" s="139"/>
      <c r="D8321" s="139"/>
    </row>
    <row r="8322" spans="1:4">
      <c r="A8322" s="6"/>
      <c r="B8322" s="6"/>
      <c r="C8322" s="139"/>
      <c r="D8322" s="139"/>
    </row>
    <row r="8323" spans="1:4">
      <c r="A8323" s="6"/>
      <c r="B8323" s="6"/>
      <c r="C8323" s="139"/>
      <c r="D8323" s="139"/>
    </row>
    <row r="8324" spans="1:4">
      <c r="A8324" s="6"/>
      <c r="B8324" s="6"/>
      <c r="C8324" s="139"/>
      <c r="D8324" s="139"/>
    </row>
    <row r="8325" spans="1:4">
      <c r="A8325" s="6"/>
      <c r="B8325" s="6"/>
      <c r="C8325" s="139"/>
      <c r="D8325" s="139"/>
    </row>
    <row r="8326" spans="1:4">
      <c r="A8326" s="6"/>
      <c r="B8326" s="6"/>
      <c r="C8326" s="139"/>
      <c r="D8326" s="139"/>
    </row>
    <row r="8327" spans="1:4">
      <c r="A8327" s="6"/>
      <c r="B8327" s="6"/>
      <c r="C8327" s="139"/>
      <c r="D8327" s="139"/>
    </row>
    <row r="8328" spans="1:4">
      <c r="A8328" s="6"/>
      <c r="B8328" s="6"/>
      <c r="C8328" s="139"/>
      <c r="D8328" s="139"/>
    </row>
    <row r="8329" spans="1:4">
      <c r="A8329" s="6"/>
      <c r="B8329" s="6"/>
      <c r="C8329" s="139"/>
      <c r="D8329" s="139"/>
    </row>
    <row r="8330" spans="1:4">
      <c r="A8330" s="6"/>
      <c r="B8330" s="6"/>
      <c r="C8330" s="139"/>
      <c r="D8330" s="139"/>
    </row>
    <row r="8331" spans="1:4">
      <c r="A8331" s="6"/>
      <c r="B8331" s="6"/>
      <c r="C8331" s="139"/>
      <c r="D8331" s="139"/>
    </row>
    <row r="8332" spans="1:4">
      <c r="A8332" s="6"/>
      <c r="B8332" s="6"/>
      <c r="C8332" s="139"/>
      <c r="D8332" s="139"/>
    </row>
    <row r="8333" spans="1:4">
      <c r="A8333" s="6"/>
      <c r="B8333" s="6"/>
      <c r="C8333" s="139"/>
      <c r="D8333" s="139"/>
    </row>
    <row r="8334" spans="1:4">
      <c r="A8334" s="6"/>
      <c r="B8334" s="6"/>
      <c r="C8334" s="139"/>
      <c r="D8334" s="139"/>
    </row>
    <row r="8335" spans="1:4">
      <c r="A8335" s="6"/>
      <c r="B8335" s="6"/>
      <c r="C8335" s="139"/>
      <c r="D8335" s="139"/>
    </row>
    <row r="8336" spans="1:4">
      <c r="A8336" s="6"/>
      <c r="B8336" s="6"/>
      <c r="C8336" s="139"/>
      <c r="D8336" s="139"/>
    </row>
    <row r="8337" spans="1:4">
      <c r="A8337" s="6"/>
      <c r="B8337" s="6"/>
      <c r="C8337" s="139"/>
      <c r="D8337" s="139"/>
    </row>
    <row r="8338" spans="1:4">
      <c r="A8338" s="6"/>
      <c r="B8338" s="6"/>
      <c r="C8338" s="139"/>
      <c r="D8338" s="139"/>
    </row>
    <row r="8339" spans="1:4">
      <c r="A8339" s="6"/>
      <c r="B8339" s="6"/>
      <c r="C8339" s="139"/>
      <c r="D8339" s="139"/>
    </row>
    <row r="8340" spans="1:4">
      <c r="A8340" s="6"/>
      <c r="B8340" s="6"/>
      <c r="C8340" s="139"/>
      <c r="D8340" s="139"/>
    </row>
    <row r="8341" spans="1:4">
      <c r="A8341" s="6"/>
      <c r="B8341" s="6"/>
      <c r="C8341" s="139"/>
      <c r="D8341" s="139"/>
    </row>
    <row r="8342" spans="1:4">
      <c r="A8342" s="6"/>
      <c r="B8342" s="6"/>
      <c r="C8342" s="139"/>
      <c r="D8342" s="139"/>
    </row>
    <row r="8343" spans="1:4">
      <c r="A8343" s="6"/>
      <c r="B8343" s="6"/>
      <c r="C8343" s="139"/>
      <c r="D8343" s="139"/>
    </row>
    <row r="8344" spans="1:4">
      <c r="A8344" s="6"/>
      <c r="B8344" s="6"/>
      <c r="C8344" s="139"/>
      <c r="D8344" s="139"/>
    </row>
    <row r="8345" spans="1:4">
      <c r="A8345" s="6"/>
      <c r="B8345" s="6"/>
      <c r="C8345" s="139"/>
      <c r="D8345" s="139"/>
    </row>
    <row r="8346" spans="1:4">
      <c r="A8346" s="6"/>
      <c r="B8346" s="6"/>
      <c r="C8346" s="139"/>
      <c r="D8346" s="139"/>
    </row>
    <row r="8347" spans="1:4">
      <c r="A8347" s="6"/>
      <c r="B8347" s="6"/>
      <c r="C8347" s="139"/>
      <c r="D8347" s="139"/>
    </row>
    <row r="8348" spans="1:4">
      <c r="A8348" s="6"/>
      <c r="B8348" s="6"/>
      <c r="C8348" s="139"/>
      <c r="D8348" s="139"/>
    </row>
    <row r="8349" spans="1:4">
      <c r="A8349" s="6"/>
      <c r="B8349" s="6"/>
      <c r="C8349" s="139"/>
      <c r="D8349" s="139"/>
    </row>
    <row r="8350" spans="1:4">
      <c r="A8350" s="6"/>
      <c r="B8350" s="6"/>
      <c r="C8350" s="139"/>
      <c r="D8350" s="139"/>
    </row>
    <row r="8351" spans="1:4">
      <c r="A8351" s="6"/>
      <c r="B8351" s="6"/>
      <c r="C8351" s="139"/>
      <c r="D8351" s="139"/>
    </row>
    <row r="8352" spans="1:4">
      <c r="A8352" s="6"/>
      <c r="B8352" s="6"/>
      <c r="C8352" s="139"/>
      <c r="D8352" s="139"/>
    </row>
    <row r="8353" spans="1:4">
      <c r="A8353" s="6"/>
      <c r="B8353" s="6"/>
      <c r="C8353" s="139"/>
      <c r="D8353" s="139"/>
    </row>
    <row r="8354" spans="1:4">
      <c r="A8354" s="6"/>
      <c r="B8354" s="6"/>
      <c r="C8354" s="139"/>
      <c r="D8354" s="139"/>
    </row>
    <row r="8355" spans="1:4">
      <c r="A8355" s="6"/>
      <c r="B8355" s="6"/>
      <c r="C8355" s="139"/>
      <c r="D8355" s="139"/>
    </row>
    <row r="8356" spans="1:4">
      <c r="A8356" s="6"/>
      <c r="B8356" s="6"/>
      <c r="C8356" s="139"/>
      <c r="D8356" s="139"/>
    </row>
    <row r="8357" spans="1:4">
      <c r="A8357" s="6"/>
      <c r="B8357" s="6"/>
      <c r="C8357" s="139"/>
      <c r="D8357" s="139"/>
    </row>
    <row r="8358" spans="1:4">
      <c r="A8358" s="6"/>
      <c r="B8358" s="6"/>
      <c r="C8358" s="139"/>
      <c r="D8358" s="139"/>
    </row>
    <row r="8359" spans="1:4">
      <c r="A8359" s="6"/>
      <c r="B8359" s="6"/>
      <c r="C8359" s="139"/>
      <c r="D8359" s="139"/>
    </row>
    <row r="8360" spans="1:4">
      <c r="A8360" s="6"/>
      <c r="B8360" s="6"/>
      <c r="C8360" s="139"/>
      <c r="D8360" s="139"/>
    </row>
    <row r="8361" spans="1:4">
      <c r="A8361" s="6"/>
      <c r="B8361" s="6"/>
      <c r="C8361" s="139"/>
      <c r="D8361" s="139"/>
    </row>
    <row r="8362" spans="1:4">
      <c r="A8362" s="6"/>
      <c r="B8362" s="6"/>
      <c r="C8362" s="139"/>
      <c r="D8362" s="139"/>
    </row>
    <row r="8363" spans="1:4">
      <c r="A8363" s="6"/>
      <c r="B8363" s="6"/>
      <c r="C8363" s="139"/>
      <c r="D8363" s="139"/>
    </row>
    <row r="8364" spans="1:4">
      <c r="A8364" s="6"/>
      <c r="B8364" s="6"/>
      <c r="C8364" s="139"/>
      <c r="D8364" s="139"/>
    </row>
    <row r="8365" spans="1:4">
      <c r="A8365" s="6"/>
      <c r="B8365" s="6"/>
      <c r="C8365" s="139"/>
      <c r="D8365" s="139"/>
    </row>
    <row r="8366" spans="1:4">
      <c r="A8366" s="6"/>
      <c r="B8366" s="6"/>
      <c r="C8366" s="139"/>
      <c r="D8366" s="139"/>
    </row>
    <row r="8367" spans="1:4">
      <c r="A8367" s="6"/>
      <c r="B8367" s="6"/>
      <c r="C8367" s="139"/>
      <c r="D8367" s="139"/>
    </row>
    <row r="8368" spans="1:4">
      <c r="A8368" s="6"/>
      <c r="B8368" s="6"/>
      <c r="C8368" s="139"/>
      <c r="D8368" s="139"/>
    </row>
    <row r="8369" spans="1:4">
      <c r="A8369" s="6"/>
      <c r="B8369" s="6"/>
      <c r="C8369" s="139"/>
      <c r="D8369" s="139"/>
    </row>
    <row r="8370" spans="1:4">
      <c r="A8370" s="6"/>
      <c r="B8370" s="6"/>
      <c r="C8370" s="139"/>
      <c r="D8370" s="139"/>
    </row>
    <row r="8371" spans="1:4">
      <c r="A8371" s="6"/>
      <c r="B8371" s="6"/>
      <c r="C8371" s="139"/>
      <c r="D8371" s="139"/>
    </row>
    <row r="8372" spans="1:4">
      <c r="A8372" s="6"/>
      <c r="B8372" s="6"/>
      <c r="C8372" s="139"/>
      <c r="D8372" s="139"/>
    </row>
    <row r="8373" spans="1:4">
      <c r="A8373" s="6"/>
      <c r="B8373" s="6"/>
      <c r="C8373" s="139"/>
      <c r="D8373" s="139"/>
    </row>
    <row r="8374" spans="1:4">
      <c r="A8374" s="6"/>
      <c r="B8374" s="6"/>
      <c r="C8374" s="139"/>
      <c r="D8374" s="139"/>
    </row>
    <row r="8375" spans="1:4">
      <c r="A8375" s="6"/>
      <c r="B8375" s="6"/>
      <c r="C8375" s="139"/>
      <c r="D8375" s="139"/>
    </row>
    <row r="8376" spans="1:4">
      <c r="A8376" s="6"/>
      <c r="B8376" s="6"/>
      <c r="C8376" s="139"/>
      <c r="D8376" s="139"/>
    </row>
    <row r="8377" spans="1:4">
      <c r="A8377" s="6"/>
      <c r="B8377" s="6"/>
      <c r="C8377" s="139"/>
      <c r="D8377" s="139"/>
    </row>
    <row r="8378" spans="1:4">
      <c r="A8378" s="6"/>
      <c r="B8378" s="6"/>
      <c r="C8378" s="139"/>
      <c r="D8378" s="139"/>
    </row>
    <row r="8379" spans="1:4">
      <c r="A8379" s="6"/>
      <c r="B8379" s="6"/>
      <c r="C8379" s="139"/>
      <c r="D8379" s="139"/>
    </row>
    <row r="8380" spans="1:4">
      <c r="A8380" s="6"/>
      <c r="B8380" s="6"/>
      <c r="C8380" s="139"/>
      <c r="D8380" s="139"/>
    </row>
    <row r="8381" spans="1:4">
      <c r="A8381" s="6"/>
      <c r="B8381" s="6"/>
      <c r="C8381" s="139"/>
      <c r="D8381" s="139"/>
    </row>
    <row r="8382" spans="1:4">
      <c r="A8382" s="6"/>
      <c r="B8382" s="6"/>
      <c r="C8382" s="139"/>
      <c r="D8382" s="139"/>
    </row>
    <row r="8383" spans="1:4">
      <c r="A8383" s="6"/>
      <c r="B8383" s="6"/>
      <c r="C8383" s="139"/>
      <c r="D8383" s="139"/>
    </row>
    <row r="8384" spans="1:4">
      <c r="A8384" s="6"/>
      <c r="B8384" s="6"/>
      <c r="C8384" s="139"/>
      <c r="D8384" s="139"/>
    </row>
    <row r="8385" spans="1:4">
      <c r="A8385" s="6"/>
      <c r="B8385" s="6"/>
      <c r="C8385" s="139"/>
      <c r="D8385" s="139"/>
    </row>
    <row r="8386" spans="1:4">
      <c r="A8386" s="6"/>
      <c r="B8386" s="6"/>
      <c r="C8386" s="139"/>
      <c r="D8386" s="139"/>
    </row>
    <row r="8387" spans="1:4">
      <c r="A8387" s="6"/>
      <c r="B8387" s="6"/>
      <c r="C8387" s="139"/>
      <c r="D8387" s="139"/>
    </row>
    <row r="8388" spans="1:4">
      <c r="A8388" s="6"/>
      <c r="B8388" s="6"/>
      <c r="C8388" s="139"/>
      <c r="D8388" s="139"/>
    </row>
    <row r="8389" spans="1:4">
      <c r="A8389" s="6"/>
      <c r="B8389" s="6"/>
      <c r="C8389" s="139"/>
      <c r="D8389" s="139"/>
    </row>
    <row r="8390" spans="1:4">
      <c r="A8390" s="6"/>
      <c r="B8390" s="6"/>
      <c r="C8390" s="139"/>
      <c r="D8390" s="139"/>
    </row>
    <row r="8391" spans="1:4">
      <c r="A8391" s="6"/>
      <c r="B8391" s="6"/>
      <c r="C8391" s="139"/>
      <c r="D8391" s="139"/>
    </row>
    <row r="8392" spans="1:4">
      <c r="A8392" s="6"/>
      <c r="B8392" s="6"/>
      <c r="C8392" s="139"/>
      <c r="D8392" s="139"/>
    </row>
    <row r="8393" spans="1:4">
      <c r="A8393" s="6"/>
      <c r="B8393" s="6"/>
      <c r="C8393" s="139"/>
      <c r="D8393" s="139"/>
    </row>
    <row r="8394" spans="1:4">
      <c r="A8394" s="6"/>
      <c r="B8394" s="6"/>
      <c r="C8394" s="139"/>
      <c r="D8394" s="139"/>
    </row>
    <row r="8395" spans="1:4">
      <c r="A8395" s="6"/>
      <c r="B8395" s="6"/>
      <c r="C8395" s="139"/>
      <c r="D8395" s="139"/>
    </row>
    <row r="8396" spans="1:4">
      <c r="A8396" s="6"/>
      <c r="B8396" s="6"/>
      <c r="C8396" s="139"/>
      <c r="D8396" s="139"/>
    </row>
    <row r="8397" spans="1:4">
      <c r="A8397" s="6"/>
      <c r="B8397" s="6"/>
      <c r="C8397" s="139"/>
      <c r="D8397" s="139"/>
    </row>
    <row r="8398" spans="1:4">
      <c r="A8398" s="6"/>
      <c r="B8398" s="6"/>
      <c r="C8398" s="139"/>
      <c r="D8398" s="139"/>
    </row>
    <row r="8399" spans="1:4">
      <c r="A8399" s="6"/>
      <c r="B8399" s="6"/>
      <c r="C8399" s="139"/>
      <c r="D8399" s="139"/>
    </row>
    <row r="8400" spans="1:4">
      <c r="A8400" s="6"/>
      <c r="B8400" s="6"/>
      <c r="C8400" s="139"/>
      <c r="D8400" s="139"/>
    </row>
    <row r="8401" spans="1:4">
      <c r="A8401" s="6"/>
      <c r="B8401" s="6"/>
      <c r="C8401" s="139"/>
      <c r="D8401" s="139"/>
    </row>
    <row r="8402" spans="1:4">
      <c r="A8402" s="6"/>
      <c r="B8402" s="6"/>
      <c r="C8402" s="139"/>
      <c r="D8402" s="139"/>
    </row>
    <row r="8403" spans="1:4">
      <c r="A8403" s="6"/>
      <c r="B8403" s="6"/>
      <c r="C8403" s="139"/>
      <c r="D8403" s="139"/>
    </row>
    <row r="8404" spans="1:4">
      <c r="A8404" s="6"/>
      <c r="B8404" s="6"/>
      <c r="C8404" s="139"/>
      <c r="D8404" s="139"/>
    </row>
    <row r="8405" spans="1:4">
      <c r="A8405" s="6"/>
      <c r="B8405" s="6"/>
      <c r="C8405" s="139"/>
      <c r="D8405" s="139"/>
    </row>
    <row r="8406" spans="1:4">
      <c r="A8406" s="6"/>
      <c r="B8406" s="6"/>
      <c r="C8406" s="139"/>
      <c r="D8406" s="139"/>
    </row>
    <row r="8407" spans="1:4">
      <c r="A8407" s="6"/>
      <c r="B8407" s="6"/>
      <c r="C8407" s="139"/>
      <c r="D8407" s="139"/>
    </row>
    <row r="8408" spans="1:4">
      <c r="A8408" s="6"/>
      <c r="B8408" s="6"/>
      <c r="C8408" s="139"/>
      <c r="D8408" s="139"/>
    </row>
    <row r="8409" spans="1:4">
      <c r="A8409" s="6"/>
      <c r="B8409" s="6"/>
      <c r="C8409" s="139"/>
      <c r="D8409" s="139"/>
    </row>
    <row r="8410" spans="1:4">
      <c r="A8410" s="6"/>
      <c r="B8410" s="6"/>
      <c r="C8410" s="139"/>
      <c r="D8410" s="139"/>
    </row>
    <row r="8411" spans="1:4">
      <c r="A8411" s="6"/>
      <c r="B8411" s="6"/>
      <c r="C8411" s="139"/>
      <c r="D8411" s="139"/>
    </row>
    <row r="8412" spans="1:4">
      <c r="A8412" s="6"/>
      <c r="B8412" s="6"/>
      <c r="C8412" s="139"/>
      <c r="D8412" s="139"/>
    </row>
    <row r="8413" spans="1:4">
      <c r="A8413" s="6"/>
      <c r="B8413" s="6"/>
      <c r="C8413" s="139"/>
      <c r="D8413" s="139"/>
    </row>
    <row r="8414" spans="1:4">
      <c r="A8414" s="6"/>
      <c r="B8414" s="6"/>
      <c r="C8414" s="139"/>
      <c r="D8414" s="139"/>
    </row>
    <row r="8415" spans="1:4">
      <c r="A8415" s="6"/>
      <c r="B8415" s="6"/>
      <c r="C8415" s="139"/>
      <c r="D8415" s="139"/>
    </row>
    <row r="8416" spans="1:4">
      <c r="A8416" s="6"/>
      <c r="B8416" s="6"/>
      <c r="C8416" s="139"/>
      <c r="D8416" s="139"/>
    </row>
    <row r="8417" spans="1:4">
      <c r="A8417" s="6"/>
      <c r="B8417" s="6"/>
      <c r="C8417" s="139"/>
      <c r="D8417" s="139"/>
    </row>
    <row r="8418" spans="1:4">
      <c r="A8418" s="6"/>
      <c r="B8418" s="6"/>
      <c r="C8418" s="139"/>
      <c r="D8418" s="139"/>
    </row>
    <row r="8419" spans="1:4">
      <c r="A8419" s="6"/>
      <c r="B8419" s="6"/>
      <c r="C8419" s="139"/>
      <c r="D8419" s="139"/>
    </row>
    <row r="8420" spans="1:4">
      <c r="A8420" s="6"/>
      <c r="B8420" s="6"/>
      <c r="C8420" s="139"/>
      <c r="D8420" s="139"/>
    </row>
    <row r="8421" spans="1:4">
      <c r="A8421" s="6"/>
      <c r="B8421" s="6"/>
      <c r="C8421" s="139"/>
      <c r="D8421" s="139"/>
    </row>
    <row r="8422" spans="1:4">
      <c r="A8422" s="6"/>
      <c r="B8422" s="6"/>
      <c r="C8422" s="139"/>
      <c r="D8422" s="139"/>
    </row>
    <row r="8423" spans="1:4">
      <c r="A8423" s="6"/>
      <c r="B8423" s="6"/>
      <c r="C8423" s="139"/>
      <c r="D8423" s="139"/>
    </row>
    <row r="8424" spans="1:4">
      <c r="A8424" s="6"/>
      <c r="B8424" s="6"/>
      <c r="C8424" s="139"/>
      <c r="D8424" s="139"/>
    </row>
    <row r="8425" spans="1:4">
      <c r="A8425" s="6"/>
      <c r="B8425" s="6"/>
      <c r="C8425" s="139"/>
      <c r="D8425" s="139"/>
    </row>
    <row r="8426" spans="1:4">
      <c r="A8426" s="6"/>
      <c r="B8426" s="6"/>
      <c r="C8426" s="139"/>
      <c r="D8426" s="139"/>
    </row>
    <row r="8427" spans="1:4">
      <c r="A8427" s="6"/>
      <c r="B8427" s="6"/>
      <c r="C8427" s="139"/>
      <c r="D8427" s="139"/>
    </row>
    <row r="8428" spans="1:4">
      <c r="A8428" s="6"/>
      <c r="B8428" s="6"/>
      <c r="C8428" s="139"/>
      <c r="D8428" s="139"/>
    </row>
    <row r="8429" spans="1:4">
      <c r="A8429" s="6"/>
      <c r="B8429" s="6"/>
      <c r="C8429" s="139"/>
      <c r="D8429" s="139"/>
    </row>
    <row r="8430" spans="1:4">
      <c r="A8430" s="6"/>
      <c r="B8430" s="6"/>
      <c r="C8430" s="139"/>
      <c r="D8430" s="139"/>
    </row>
    <row r="8431" spans="1:4">
      <c r="A8431" s="6"/>
      <c r="B8431" s="6"/>
      <c r="C8431" s="139"/>
      <c r="D8431" s="139"/>
    </row>
    <row r="8432" spans="1:4">
      <c r="A8432" s="6"/>
      <c r="B8432" s="6"/>
      <c r="C8432" s="139"/>
      <c r="D8432" s="139"/>
    </row>
    <row r="8433" spans="1:4">
      <c r="A8433" s="6"/>
      <c r="B8433" s="6"/>
      <c r="C8433" s="139"/>
      <c r="D8433" s="139"/>
    </row>
    <row r="8434" spans="1:4">
      <c r="A8434" s="6"/>
      <c r="B8434" s="6"/>
      <c r="C8434" s="139"/>
      <c r="D8434" s="139"/>
    </row>
    <row r="8435" spans="1:4">
      <c r="A8435" s="6"/>
      <c r="B8435" s="6"/>
      <c r="C8435" s="139"/>
      <c r="D8435" s="139"/>
    </row>
    <row r="8436" spans="1:4">
      <c r="A8436" s="6"/>
      <c r="B8436" s="6"/>
      <c r="C8436" s="139"/>
      <c r="D8436" s="139"/>
    </row>
    <row r="8437" spans="1:4">
      <c r="A8437" s="6"/>
      <c r="B8437" s="6"/>
      <c r="C8437" s="139"/>
      <c r="D8437" s="139"/>
    </row>
    <row r="8438" spans="1:4">
      <c r="A8438" s="6"/>
      <c r="B8438" s="6"/>
      <c r="C8438" s="139"/>
      <c r="D8438" s="139"/>
    </row>
    <row r="8439" spans="1:4">
      <c r="A8439" s="6"/>
      <c r="B8439" s="6"/>
      <c r="C8439" s="139"/>
      <c r="D8439" s="139"/>
    </row>
    <row r="8440" spans="1:4">
      <c r="A8440" s="6"/>
      <c r="B8440" s="6"/>
      <c r="C8440" s="139"/>
      <c r="D8440" s="139"/>
    </row>
    <row r="8441" spans="1:4">
      <c r="A8441" s="6"/>
      <c r="B8441" s="6"/>
      <c r="C8441" s="139"/>
      <c r="D8441" s="139"/>
    </row>
    <row r="8442" spans="1:4">
      <c r="A8442" s="6"/>
      <c r="B8442" s="6"/>
      <c r="C8442" s="139"/>
      <c r="D8442" s="139"/>
    </row>
    <row r="8443" spans="1:4">
      <c r="A8443" s="6"/>
      <c r="B8443" s="6"/>
      <c r="C8443" s="139"/>
      <c r="D8443" s="139"/>
    </row>
    <row r="8444" spans="1:4">
      <c r="A8444" s="6"/>
      <c r="B8444" s="6"/>
      <c r="C8444" s="139"/>
      <c r="D8444" s="139"/>
    </row>
    <row r="8445" spans="1:4">
      <c r="A8445" s="6"/>
      <c r="B8445" s="6"/>
      <c r="C8445" s="139"/>
      <c r="D8445" s="139"/>
    </row>
    <row r="8446" spans="1:4">
      <c r="A8446" s="6"/>
      <c r="B8446" s="6"/>
      <c r="C8446" s="139"/>
      <c r="D8446" s="139"/>
    </row>
    <row r="8447" spans="1:4">
      <c r="A8447" s="6"/>
      <c r="B8447" s="6"/>
      <c r="C8447" s="139"/>
      <c r="D8447" s="139"/>
    </row>
    <row r="8448" spans="1:4">
      <c r="A8448" s="6"/>
      <c r="B8448" s="6"/>
      <c r="C8448" s="139"/>
      <c r="D8448" s="139"/>
    </row>
    <row r="8449" spans="1:4">
      <c r="A8449" s="6"/>
      <c r="B8449" s="6"/>
      <c r="C8449" s="139"/>
      <c r="D8449" s="139"/>
    </row>
    <row r="8450" spans="1:4">
      <c r="A8450" s="6"/>
      <c r="B8450" s="6"/>
      <c r="C8450" s="139"/>
      <c r="D8450" s="139"/>
    </row>
    <row r="8451" spans="1:4">
      <c r="A8451" s="6"/>
      <c r="B8451" s="6"/>
      <c r="C8451" s="139"/>
      <c r="D8451" s="139"/>
    </row>
    <row r="8452" spans="1:4">
      <c r="A8452" s="6"/>
      <c r="B8452" s="6"/>
      <c r="C8452" s="139"/>
      <c r="D8452" s="139"/>
    </row>
    <row r="8453" spans="1:4">
      <c r="A8453" s="6"/>
      <c r="B8453" s="6"/>
      <c r="C8453" s="139"/>
      <c r="D8453" s="139"/>
    </row>
    <row r="8454" spans="1:4">
      <c r="A8454" s="6"/>
      <c r="B8454" s="6"/>
      <c r="C8454" s="139"/>
      <c r="D8454" s="139"/>
    </row>
    <row r="8455" spans="1:4">
      <c r="A8455" s="6"/>
      <c r="B8455" s="6"/>
      <c r="C8455" s="139"/>
      <c r="D8455" s="139"/>
    </row>
    <row r="8456" spans="1:4">
      <c r="A8456" s="6"/>
      <c r="B8456" s="6"/>
      <c r="C8456" s="139"/>
      <c r="D8456" s="139"/>
    </row>
    <row r="8457" spans="1:4">
      <c r="A8457" s="6"/>
      <c r="B8457" s="6"/>
      <c r="C8457" s="139"/>
      <c r="D8457" s="139"/>
    </row>
    <row r="8458" spans="1:4">
      <c r="A8458" s="6"/>
      <c r="B8458" s="6"/>
      <c r="C8458" s="139"/>
      <c r="D8458" s="139"/>
    </row>
    <row r="8459" spans="1:4">
      <c r="A8459" s="6"/>
      <c r="B8459" s="6"/>
      <c r="C8459" s="139"/>
      <c r="D8459" s="139"/>
    </row>
    <row r="8460" spans="1:4">
      <c r="A8460" s="6"/>
      <c r="B8460" s="6"/>
      <c r="C8460" s="139"/>
      <c r="D8460" s="139"/>
    </row>
    <row r="8461" spans="1:4">
      <c r="A8461" s="6"/>
      <c r="B8461" s="6"/>
      <c r="C8461" s="139"/>
      <c r="D8461" s="139"/>
    </row>
    <row r="8462" spans="1:4">
      <c r="A8462" s="6"/>
      <c r="B8462" s="6"/>
      <c r="C8462" s="139"/>
      <c r="D8462" s="139"/>
    </row>
    <row r="8463" spans="1:4">
      <c r="A8463" s="6"/>
      <c r="B8463" s="6"/>
      <c r="C8463" s="139"/>
      <c r="D8463" s="139"/>
    </row>
    <row r="8464" spans="1:4">
      <c r="A8464" s="6"/>
      <c r="B8464" s="6"/>
      <c r="C8464" s="139"/>
      <c r="D8464" s="139"/>
    </row>
    <row r="8465" spans="1:4">
      <c r="A8465" s="6"/>
      <c r="B8465" s="6"/>
      <c r="C8465" s="139"/>
      <c r="D8465" s="139"/>
    </row>
    <row r="8466" spans="1:4">
      <c r="A8466" s="6"/>
      <c r="B8466" s="6"/>
      <c r="C8466" s="139"/>
      <c r="D8466" s="139"/>
    </row>
    <row r="8467" spans="1:4">
      <c r="A8467" s="6"/>
      <c r="B8467" s="6"/>
      <c r="C8467" s="139"/>
      <c r="D8467" s="139"/>
    </row>
    <row r="8468" spans="1:4">
      <c r="A8468" s="6"/>
      <c r="B8468" s="6"/>
      <c r="C8468" s="139"/>
      <c r="D8468" s="139"/>
    </row>
    <row r="8469" spans="1:4">
      <c r="A8469" s="6"/>
      <c r="B8469" s="6"/>
      <c r="C8469" s="139"/>
      <c r="D8469" s="139"/>
    </row>
    <row r="8470" spans="1:4">
      <c r="A8470" s="6"/>
      <c r="B8470" s="6"/>
      <c r="C8470" s="139"/>
      <c r="D8470" s="139"/>
    </row>
    <row r="8471" spans="1:4">
      <c r="A8471" s="6"/>
      <c r="B8471" s="6"/>
      <c r="C8471" s="139"/>
      <c r="D8471" s="139"/>
    </row>
    <row r="8472" spans="1:4">
      <c r="A8472" s="6"/>
      <c r="B8472" s="6"/>
      <c r="C8472" s="139"/>
      <c r="D8472" s="139"/>
    </row>
    <row r="8473" spans="1:4">
      <c r="A8473" s="6"/>
      <c r="B8473" s="6"/>
      <c r="C8473" s="139"/>
      <c r="D8473" s="139"/>
    </row>
    <row r="8474" spans="1:4">
      <c r="A8474" s="6"/>
      <c r="B8474" s="6"/>
      <c r="C8474" s="139"/>
      <c r="D8474" s="139"/>
    </row>
    <row r="8475" spans="1:4">
      <c r="A8475" s="6"/>
      <c r="B8475" s="6"/>
      <c r="C8475" s="139"/>
      <c r="D8475" s="139"/>
    </row>
    <row r="8476" spans="1:4">
      <c r="A8476" s="6"/>
      <c r="B8476" s="6"/>
      <c r="C8476" s="139"/>
      <c r="D8476" s="139"/>
    </row>
    <row r="8477" spans="1:4">
      <c r="A8477" s="6"/>
      <c r="B8477" s="6"/>
      <c r="C8477" s="139"/>
      <c r="D8477" s="139"/>
    </row>
    <row r="8478" spans="1:4">
      <c r="A8478" s="6"/>
      <c r="B8478" s="6"/>
      <c r="C8478" s="139"/>
      <c r="D8478" s="139"/>
    </row>
    <row r="8479" spans="1:4">
      <c r="A8479" s="6"/>
      <c r="B8479" s="6"/>
      <c r="C8479" s="139"/>
      <c r="D8479" s="139"/>
    </row>
    <row r="8480" spans="1:4">
      <c r="A8480" s="6"/>
      <c r="B8480" s="6"/>
      <c r="C8480" s="139"/>
      <c r="D8480" s="139"/>
    </row>
    <row r="8481" spans="1:4">
      <c r="A8481" s="6"/>
      <c r="B8481" s="6"/>
      <c r="C8481" s="139"/>
      <c r="D8481" s="139"/>
    </row>
    <row r="8482" spans="1:4">
      <c r="A8482" s="6"/>
      <c r="B8482" s="6"/>
      <c r="C8482" s="139"/>
      <c r="D8482" s="139"/>
    </row>
    <row r="8483" spans="1:4">
      <c r="A8483" s="6"/>
      <c r="B8483" s="6"/>
      <c r="C8483" s="139"/>
      <c r="D8483" s="139"/>
    </row>
    <row r="8484" spans="1:4">
      <c r="A8484" s="6"/>
      <c r="B8484" s="6"/>
      <c r="C8484" s="139"/>
      <c r="D8484" s="139"/>
    </row>
    <row r="8485" spans="1:4">
      <c r="A8485" s="6"/>
      <c r="B8485" s="6"/>
      <c r="C8485" s="139"/>
      <c r="D8485" s="139"/>
    </row>
    <row r="8486" spans="1:4">
      <c r="A8486" s="6"/>
      <c r="B8486" s="6"/>
      <c r="C8486" s="139"/>
      <c r="D8486" s="139"/>
    </row>
    <row r="8487" spans="1:4">
      <c r="A8487" s="6"/>
      <c r="B8487" s="6"/>
      <c r="C8487" s="139"/>
      <c r="D8487" s="139"/>
    </row>
    <row r="8488" spans="1:4">
      <c r="A8488" s="6"/>
      <c r="B8488" s="6"/>
      <c r="C8488" s="139"/>
      <c r="D8488" s="139"/>
    </row>
    <row r="8489" spans="1:4">
      <c r="A8489" s="6"/>
      <c r="B8489" s="6"/>
      <c r="C8489" s="139"/>
      <c r="D8489" s="139"/>
    </row>
    <row r="8490" spans="1:4">
      <c r="A8490" s="6"/>
      <c r="B8490" s="6"/>
      <c r="C8490" s="139"/>
      <c r="D8490" s="139"/>
    </row>
    <row r="8491" spans="1:4">
      <c r="A8491" s="6"/>
      <c r="B8491" s="6"/>
      <c r="C8491" s="139"/>
      <c r="D8491" s="139"/>
    </row>
    <row r="8492" spans="1:4">
      <c r="A8492" s="6"/>
      <c r="B8492" s="6"/>
      <c r="C8492" s="139"/>
      <c r="D8492" s="139"/>
    </row>
    <row r="8493" spans="1:4">
      <c r="A8493" s="6"/>
      <c r="B8493" s="6"/>
      <c r="C8493" s="139"/>
      <c r="D8493" s="139"/>
    </row>
    <row r="8494" spans="1:4">
      <c r="A8494" s="6"/>
      <c r="B8494" s="6"/>
      <c r="C8494" s="139"/>
      <c r="D8494" s="139"/>
    </row>
    <row r="8495" spans="1:4">
      <c r="A8495" s="6"/>
      <c r="B8495" s="6"/>
      <c r="C8495" s="139"/>
      <c r="D8495" s="139"/>
    </row>
    <row r="8496" spans="1:4">
      <c r="A8496" s="6"/>
      <c r="B8496" s="6"/>
      <c r="C8496" s="139"/>
      <c r="D8496" s="139"/>
    </row>
    <row r="8497" spans="1:4">
      <c r="A8497" s="6"/>
      <c r="B8497" s="6"/>
      <c r="C8497" s="139"/>
      <c r="D8497" s="139"/>
    </row>
    <row r="8498" spans="1:4">
      <c r="A8498" s="6"/>
      <c r="B8498" s="6"/>
      <c r="C8498" s="139"/>
      <c r="D8498" s="139"/>
    </row>
    <row r="8499" spans="1:4">
      <c r="A8499" s="6"/>
      <c r="B8499" s="6"/>
      <c r="C8499" s="139"/>
      <c r="D8499" s="139"/>
    </row>
    <row r="8500" spans="1:4">
      <c r="A8500" s="6"/>
      <c r="B8500" s="6"/>
      <c r="C8500" s="139"/>
      <c r="D8500" s="139"/>
    </row>
    <row r="8501" spans="1:4">
      <c r="A8501" s="6"/>
      <c r="B8501" s="6"/>
      <c r="C8501" s="139"/>
      <c r="D8501" s="139"/>
    </row>
    <row r="8502" spans="1:4">
      <c r="A8502" s="6"/>
      <c r="B8502" s="6"/>
      <c r="C8502" s="139"/>
      <c r="D8502" s="139"/>
    </row>
    <row r="8503" spans="1:4">
      <c r="A8503" s="6"/>
      <c r="B8503" s="6"/>
      <c r="C8503" s="139"/>
      <c r="D8503" s="139"/>
    </row>
    <row r="8504" spans="1:4">
      <c r="A8504" s="6"/>
      <c r="B8504" s="6"/>
      <c r="C8504" s="139"/>
      <c r="D8504" s="139"/>
    </row>
    <row r="8505" spans="1:4">
      <c r="A8505" s="6"/>
      <c r="B8505" s="6"/>
      <c r="C8505" s="139"/>
      <c r="D8505" s="139"/>
    </row>
    <row r="8506" spans="1:4">
      <c r="A8506" s="6"/>
      <c r="B8506" s="6"/>
      <c r="C8506" s="139"/>
      <c r="D8506" s="139"/>
    </row>
    <row r="8507" spans="1:4">
      <c r="A8507" s="6"/>
      <c r="B8507" s="6"/>
      <c r="C8507" s="139"/>
      <c r="D8507" s="139"/>
    </row>
    <row r="8508" spans="1:4">
      <c r="A8508" s="6"/>
      <c r="B8508" s="6"/>
      <c r="C8508" s="139"/>
      <c r="D8508" s="139"/>
    </row>
    <row r="8509" spans="1:4">
      <c r="A8509" s="6"/>
      <c r="B8509" s="6"/>
      <c r="C8509" s="139"/>
      <c r="D8509" s="139"/>
    </row>
    <row r="8510" spans="1:4">
      <c r="A8510" s="6"/>
      <c r="B8510" s="6"/>
      <c r="C8510" s="139"/>
      <c r="D8510" s="139"/>
    </row>
    <row r="8511" spans="1:4">
      <c r="A8511" s="6"/>
      <c r="B8511" s="6"/>
      <c r="C8511" s="139"/>
      <c r="D8511" s="139"/>
    </row>
    <row r="8512" spans="1:4">
      <c r="A8512" s="6"/>
      <c r="B8512" s="6"/>
      <c r="C8512" s="139"/>
      <c r="D8512" s="139"/>
    </row>
    <row r="8513" spans="1:4">
      <c r="A8513" s="6"/>
      <c r="B8513" s="6"/>
      <c r="C8513" s="139"/>
      <c r="D8513" s="139"/>
    </row>
    <row r="8514" spans="1:4">
      <c r="A8514" s="6"/>
      <c r="B8514" s="6"/>
      <c r="C8514" s="139"/>
      <c r="D8514" s="139"/>
    </row>
    <row r="8515" spans="1:4">
      <c r="A8515" s="6"/>
      <c r="B8515" s="6"/>
      <c r="C8515" s="139"/>
      <c r="D8515" s="139"/>
    </row>
    <row r="8516" spans="1:4">
      <c r="A8516" s="6"/>
      <c r="B8516" s="6"/>
      <c r="C8516" s="139"/>
      <c r="D8516" s="139"/>
    </row>
    <row r="8517" spans="1:4">
      <c r="A8517" s="6"/>
      <c r="B8517" s="6"/>
      <c r="C8517" s="139"/>
      <c r="D8517" s="139"/>
    </row>
    <row r="8518" spans="1:4">
      <c r="A8518" s="6"/>
      <c r="B8518" s="6"/>
      <c r="C8518" s="139"/>
      <c r="D8518" s="139"/>
    </row>
    <row r="8519" spans="1:4">
      <c r="A8519" s="6"/>
      <c r="B8519" s="6"/>
      <c r="C8519" s="139"/>
      <c r="D8519" s="139"/>
    </row>
    <row r="8520" spans="1:4">
      <c r="A8520" s="6"/>
      <c r="B8520" s="6"/>
      <c r="C8520" s="139"/>
      <c r="D8520" s="139"/>
    </row>
    <row r="8521" spans="1:4">
      <c r="A8521" s="6"/>
      <c r="B8521" s="6"/>
      <c r="C8521" s="139"/>
      <c r="D8521" s="139"/>
    </row>
    <row r="8522" spans="1:4">
      <c r="A8522" s="6"/>
      <c r="B8522" s="6"/>
      <c r="C8522" s="139"/>
      <c r="D8522" s="139"/>
    </row>
    <row r="8523" spans="1:4">
      <c r="A8523" s="6"/>
      <c r="B8523" s="6"/>
      <c r="C8523" s="139"/>
      <c r="D8523" s="139"/>
    </row>
    <row r="8524" spans="1:4">
      <c r="A8524" s="6"/>
      <c r="B8524" s="6"/>
      <c r="C8524" s="139"/>
      <c r="D8524" s="139"/>
    </row>
    <row r="8525" spans="1:4">
      <c r="A8525" s="6"/>
      <c r="B8525" s="6"/>
      <c r="C8525" s="139"/>
      <c r="D8525" s="139"/>
    </row>
    <row r="8526" spans="1:4">
      <c r="A8526" s="6"/>
      <c r="B8526" s="6"/>
      <c r="C8526" s="139"/>
      <c r="D8526" s="139"/>
    </row>
    <row r="8527" spans="1:4">
      <c r="A8527" s="6"/>
      <c r="B8527" s="6"/>
      <c r="C8527" s="139"/>
      <c r="D8527" s="139"/>
    </row>
    <row r="8528" spans="1:4">
      <c r="A8528" s="6"/>
      <c r="B8528" s="6"/>
      <c r="C8528" s="139"/>
      <c r="D8528" s="139"/>
    </row>
    <row r="8529" spans="1:4">
      <c r="A8529" s="6"/>
      <c r="B8529" s="6"/>
      <c r="C8529" s="139"/>
      <c r="D8529" s="139"/>
    </row>
    <row r="8530" spans="1:4">
      <c r="A8530" s="6"/>
      <c r="B8530" s="6"/>
      <c r="C8530" s="139"/>
      <c r="D8530" s="139"/>
    </row>
    <row r="8531" spans="1:4">
      <c r="A8531" s="6"/>
      <c r="B8531" s="6"/>
      <c r="C8531" s="139"/>
      <c r="D8531" s="139"/>
    </row>
    <row r="8532" spans="1:4">
      <c r="A8532" s="6"/>
      <c r="B8532" s="6"/>
      <c r="C8532" s="139"/>
      <c r="D8532" s="139"/>
    </row>
    <row r="8533" spans="1:4">
      <c r="A8533" s="6"/>
      <c r="B8533" s="6"/>
      <c r="C8533" s="139"/>
      <c r="D8533" s="139"/>
    </row>
    <row r="8534" spans="1:4">
      <c r="A8534" s="6"/>
      <c r="B8534" s="6"/>
      <c r="C8534" s="139"/>
      <c r="D8534" s="139"/>
    </row>
    <row r="8535" spans="1:4">
      <c r="A8535" s="6"/>
      <c r="B8535" s="6"/>
      <c r="C8535" s="139"/>
      <c r="D8535" s="139"/>
    </row>
    <row r="8536" spans="1:4">
      <c r="A8536" s="6"/>
      <c r="B8536" s="6"/>
      <c r="C8536" s="139"/>
      <c r="D8536" s="139"/>
    </row>
    <row r="8537" spans="1:4">
      <c r="A8537" s="6"/>
      <c r="B8537" s="6"/>
      <c r="C8537" s="139"/>
      <c r="D8537" s="139"/>
    </row>
    <row r="8538" spans="1:4">
      <c r="A8538" s="6"/>
      <c r="B8538" s="6"/>
      <c r="C8538" s="139"/>
      <c r="D8538" s="139"/>
    </row>
    <row r="8539" spans="1:4">
      <c r="A8539" s="6"/>
      <c r="B8539" s="6"/>
      <c r="C8539" s="139"/>
      <c r="D8539" s="139"/>
    </row>
    <row r="8540" spans="1:4">
      <c r="A8540" s="6"/>
      <c r="B8540" s="6"/>
      <c r="C8540" s="139"/>
      <c r="D8540" s="139"/>
    </row>
    <row r="8541" spans="1:4">
      <c r="A8541" s="6"/>
      <c r="B8541" s="6"/>
      <c r="C8541" s="139"/>
      <c r="D8541" s="139"/>
    </row>
    <row r="8542" spans="1:4">
      <c r="A8542" s="6"/>
      <c r="B8542" s="6"/>
      <c r="C8542" s="139"/>
      <c r="D8542" s="139"/>
    </row>
    <row r="8543" spans="1:4">
      <c r="A8543" s="6"/>
      <c r="B8543" s="6"/>
      <c r="C8543" s="139"/>
      <c r="D8543" s="139"/>
    </row>
    <row r="8544" spans="1:4">
      <c r="A8544" s="6"/>
      <c r="B8544" s="6"/>
      <c r="C8544" s="139"/>
      <c r="D8544" s="139"/>
    </row>
    <row r="8545" spans="1:4">
      <c r="A8545" s="6"/>
      <c r="B8545" s="6"/>
      <c r="C8545" s="139"/>
      <c r="D8545" s="139"/>
    </row>
    <row r="8546" spans="1:4">
      <c r="A8546" s="6"/>
      <c r="B8546" s="6"/>
      <c r="C8546" s="139"/>
      <c r="D8546" s="139"/>
    </row>
    <row r="8547" spans="1:4">
      <c r="A8547" s="6"/>
      <c r="B8547" s="6"/>
      <c r="C8547" s="139"/>
      <c r="D8547" s="139"/>
    </row>
    <row r="8548" spans="1:4">
      <c r="A8548" s="6"/>
      <c r="B8548" s="6"/>
      <c r="C8548" s="139"/>
      <c r="D8548" s="139"/>
    </row>
    <row r="8549" spans="1:4">
      <c r="A8549" s="6"/>
      <c r="B8549" s="6"/>
      <c r="C8549" s="139"/>
      <c r="D8549" s="139"/>
    </row>
    <row r="8550" spans="1:4">
      <c r="A8550" s="6"/>
      <c r="B8550" s="6"/>
      <c r="C8550" s="139"/>
      <c r="D8550" s="139"/>
    </row>
    <row r="8551" spans="1:4">
      <c r="A8551" s="6"/>
      <c r="B8551" s="6"/>
      <c r="C8551" s="139"/>
      <c r="D8551" s="139"/>
    </row>
    <row r="8552" spans="1:4">
      <c r="A8552" s="6"/>
      <c r="B8552" s="6"/>
      <c r="C8552" s="139"/>
      <c r="D8552" s="139"/>
    </row>
    <row r="8553" spans="1:4">
      <c r="A8553" s="6"/>
      <c r="B8553" s="6"/>
      <c r="C8553" s="139"/>
      <c r="D8553" s="139"/>
    </row>
    <row r="8554" spans="1:4">
      <c r="A8554" s="6"/>
      <c r="B8554" s="6"/>
      <c r="C8554" s="139"/>
      <c r="D8554" s="139"/>
    </row>
    <row r="8555" spans="1:4">
      <c r="A8555" s="6"/>
      <c r="B8555" s="6"/>
      <c r="C8555" s="139"/>
      <c r="D8555" s="139"/>
    </row>
    <row r="8556" spans="1:4">
      <c r="A8556" s="6"/>
      <c r="B8556" s="6"/>
      <c r="C8556" s="139"/>
      <c r="D8556" s="139"/>
    </row>
    <row r="8557" spans="1:4">
      <c r="A8557" s="6"/>
      <c r="B8557" s="6"/>
      <c r="C8557" s="139"/>
      <c r="D8557" s="139"/>
    </row>
    <row r="8558" spans="1:4">
      <c r="A8558" s="6"/>
      <c r="B8558" s="6"/>
      <c r="C8558" s="139"/>
      <c r="D8558" s="139"/>
    </row>
    <row r="8559" spans="1:4">
      <c r="A8559" s="6"/>
      <c r="B8559" s="6"/>
      <c r="C8559" s="139"/>
      <c r="D8559" s="139"/>
    </row>
    <row r="8560" spans="1:4">
      <c r="A8560" s="6"/>
      <c r="B8560" s="6"/>
      <c r="C8560" s="139"/>
      <c r="D8560" s="139"/>
    </row>
    <row r="8561" spans="1:4">
      <c r="A8561" s="6"/>
      <c r="B8561" s="6"/>
      <c r="C8561" s="139"/>
      <c r="D8561" s="139"/>
    </row>
    <row r="8562" spans="1:4">
      <c r="A8562" s="6"/>
      <c r="B8562" s="6"/>
      <c r="C8562" s="139"/>
      <c r="D8562" s="139"/>
    </row>
    <row r="8563" spans="1:4">
      <c r="A8563" s="6"/>
      <c r="B8563" s="6"/>
      <c r="C8563" s="139"/>
      <c r="D8563" s="139"/>
    </row>
    <row r="8564" spans="1:4">
      <c r="A8564" s="6"/>
      <c r="B8564" s="6"/>
      <c r="C8564" s="139"/>
      <c r="D8564" s="139"/>
    </row>
    <row r="8565" spans="1:4">
      <c r="A8565" s="6"/>
      <c r="B8565" s="6"/>
      <c r="C8565" s="139"/>
      <c r="D8565" s="139"/>
    </row>
    <row r="8566" spans="1:4">
      <c r="A8566" s="6"/>
      <c r="B8566" s="6"/>
      <c r="C8566" s="139"/>
      <c r="D8566" s="139"/>
    </row>
    <row r="8567" spans="1:4">
      <c r="A8567" s="6"/>
      <c r="B8567" s="6"/>
      <c r="C8567" s="139"/>
      <c r="D8567" s="139"/>
    </row>
    <row r="8568" spans="1:4">
      <c r="A8568" s="6"/>
      <c r="B8568" s="6"/>
      <c r="C8568" s="139"/>
      <c r="D8568" s="139"/>
    </row>
    <row r="8569" spans="1:4">
      <c r="A8569" s="6"/>
      <c r="B8569" s="6"/>
      <c r="C8569" s="139"/>
      <c r="D8569" s="139"/>
    </row>
    <row r="8570" spans="1:4">
      <c r="A8570" s="6"/>
      <c r="B8570" s="6"/>
      <c r="C8570" s="139"/>
      <c r="D8570" s="139"/>
    </row>
    <row r="8571" spans="1:4">
      <c r="A8571" s="6"/>
      <c r="B8571" s="6"/>
      <c r="C8571" s="139"/>
      <c r="D8571" s="139"/>
    </row>
    <row r="8572" spans="1:4">
      <c r="A8572" s="6"/>
      <c r="B8572" s="6"/>
      <c r="C8572" s="139"/>
      <c r="D8572" s="139"/>
    </row>
    <row r="8573" spans="1:4">
      <c r="A8573" s="6"/>
      <c r="B8573" s="6"/>
      <c r="C8573" s="139"/>
      <c r="D8573" s="139"/>
    </row>
    <row r="8574" spans="1:4">
      <c r="A8574" s="6"/>
      <c r="B8574" s="6"/>
      <c r="C8574" s="139"/>
      <c r="D8574" s="139"/>
    </row>
    <row r="8575" spans="1:4">
      <c r="A8575" s="6"/>
      <c r="B8575" s="6"/>
      <c r="C8575" s="139"/>
      <c r="D8575" s="139"/>
    </row>
    <row r="8576" spans="1:4">
      <c r="A8576" s="6"/>
      <c r="B8576" s="6"/>
      <c r="C8576" s="139"/>
      <c r="D8576" s="139"/>
    </row>
    <row r="8577" spans="1:4">
      <c r="A8577" s="6"/>
      <c r="B8577" s="6"/>
      <c r="C8577" s="139"/>
      <c r="D8577" s="139"/>
    </row>
    <row r="8578" spans="1:4">
      <c r="A8578" s="6"/>
      <c r="B8578" s="6"/>
      <c r="C8578" s="139"/>
      <c r="D8578" s="139"/>
    </row>
    <row r="8579" spans="1:4">
      <c r="A8579" s="6"/>
      <c r="B8579" s="6"/>
      <c r="C8579" s="139"/>
      <c r="D8579" s="139"/>
    </row>
    <row r="8580" spans="1:4">
      <c r="A8580" s="6"/>
      <c r="B8580" s="6"/>
      <c r="C8580" s="139"/>
      <c r="D8580" s="139"/>
    </row>
    <row r="8581" spans="1:4">
      <c r="A8581" s="6"/>
      <c r="B8581" s="6"/>
      <c r="C8581" s="139"/>
      <c r="D8581" s="139"/>
    </row>
    <row r="8582" spans="1:4">
      <c r="A8582" s="6"/>
      <c r="B8582" s="6"/>
      <c r="C8582" s="139"/>
      <c r="D8582" s="139"/>
    </row>
    <row r="8583" spans="1:4">
      <c r="A8583" s="6"/>
      <c r="B8583" s="6"/>
      <c r="C8583" s="139"/>
      <c r="D8583" s="139"/>
    </row>
    <row r="8584" spans="1:4">
      <c r="A8584" s="6"/>
      <c r="B8584" s="6"/>
      <c r="C8584" s="139"/>
      <c r="D8584" s="139"/>
    </row>
    <row r="8585" spans="1:4">
      <c r="A8585" s="6"/>
      <c r="B8585" s="6"/>
      <c r="C8585" s="139"/>
      <c r="D8585" s="139"/>
    </row>
    <row r="8586" spans="1:4">
      <c r="A8586" s="6"/>
      <c r="B8586" s="6"/>
      <c r="C8586" s="139"/>
      <c r="D8586" s="139"/>
    </row>
    <row r="8587" spans="1:4">
      <c r="A8587" s="6"/>
      <c r="B8587" s="6"/>
      <c r="C8587" s="139"/>
      <c r="D8587" s="139"/>
    </row>
    <row r="8588" spans="1:4">
      <c r="A8588" s="6"/>
      <c r="B8588" s="6"/>
      <c r="C8588" s="139"/>
      <c r="D8588" s="139"/>
    </row>
    <row r="8589" spans="1:4">
      <c r="A8589" s="6"/>
      <c r="B8589" s="6"/>
      <c r="C8589" s="139"/>
      <c r="D8589" s="139"/>
    </row>
    <row r="8590" spans="1:4">
      <c r="A8590" s="6"/>
      <c r="B8590" s="6"/>
      <c r="C8590" s="139"/>
      <c r="D8590" s="139"/>
    </row>
    <row r="8591" spans="1:4">
      <c r="A8591" s="6"/>
      <c r="B8591" s="6"/>
      <c r="C8591" s="139"/>
      <c r="D8591" s="139"/>
    </row>
    <row r="8592" spans="1:4">
      <c r="A8592" s="6"/>
      <c r="B8592" s="6"/>
      <c r="C8592" s="139"/>
      <c r="D8592" s="139"/>
    </row>
    <row r="8593" spans="1:4">
      <c r="A8593" s="6"/>
      <c r="B8593" s="6"/>
      <c r="C8593" s="139"/>
      <c r="D8593" s="139"/>
    </row>
    <row r="8594" spans="1:4">
      <c r="A8594" s="6"/>
      <c r="B8594" s="6"/>
      <c r="C8594" s="139"/>
      <c r="D8594" s="139"/>
    </row>
    <row r="8595" spans="1:4">
      <c r="A8595" s="6"/>
      <c r="B8595" s="6"/>
      <c r="C8595" s="139"/>
      <c r="D8595" s="139"/>
    </row>
    <row r="8596" spans="1:4">
      <c r="A8596" s="6"/>
      <c r="B8596" s="6"/>
      <c r="C8596" s="139"/>
      <c r="D8596" s="139"/>
    </row>
    <row r="8597" spans="1:4">
      <c r="A8597" s="6"/>
      <c r="B8597" s="6"/>
      <c r="C8597" s="139"/>
      <c r="D8597" s="139"/>
    </row>
    <row r="8598" spans="1:4">
      <c r="A8598" s="6"/>
      <c r="B8598" s="6"/>
      <c r="C8598" s="139"/>
      <c r="D8598" s="139"/>
    </row>
    <row r="8599" spans="1:4">
      <c r="A8599" s="6"/>
      <c r="B8599" s="6"/>
      <c r="C8599" s="139"/>
      <c r="D8599" s="139"/>
    </row>
    <row r="8600" spans="1:4">
      <c r="A8600" s="6"/>
      <c r="B8600" s="6"/>
      <c r="C8600" s="139"/>
      <c r="D8600" s="139"/>
    </row>
    <row r="8601" spans="1:4">
      <c r="A8601" s="6"/>
      <c r="B8601" s="6"/>
      <c r="C8601" s="139"/>
      <c r="D8601" s="139"/>
    </row>
    <row r="8602" spans="1:4">
      <c r="A8602" s="6"/>
      <c r="B8602" s="6"/>
      <c r="C8602" s="139"/>
      <c r="D8602" s="139"/>
    </row>
    <row r="8603" spans="1:4">
      <c r="A8603" s="6"/>
      <c r="B8603" s="6"/>
      <c r="C8603" s="139"/>
      <c r="D8603" s="139"/>
    </row>
    <row r="8604" spans="1:4">
      <c r="A8604" s="6"/>
      <c r="B8604" s="6"/>
      <c r="C8604" s="139"/>
      <c r="D8604" s="139"/>
    </row>
    <row r="8605" spans="1:4">
      <c r="A8605" s="6"/>
      <c r="B8605" s="6"/>
      <c r="C8605" s="139"/>
      <c r="D8605" s="139"/>
    </row>
    <row r="8606" spans="1:4">
      <c r="A8606" s="6"/>
      <c r="B8606" s="6"/>
      <c r="C8606" s="139"/>
      <c r="D8606" s="139"/>
    </row>
    <row r="8607" spans="1:4">
      <c r="A8607" s="6"/>
      <c r="B8607" s="6"/>
      <c r="C8607" s="139"/>
      <c r="D8607" s="139"/>
    </row>
    <row r="8608" spans="1:4">
      <c r="A8608" s="6"/>
      <c r="B8608" s="6"/>
      <c r="C8608" s="139"/>
      <c r="D8608" s="139"/>
    </row>
    <row r="8609" spans="1:4">
      <c r="A8609" s="6"/>
      <c r="B8609" s="6"/>
      <c r="C8609" s="139"/>
      <c r="D8609" s="139"/>
    </row>
    <row r="8610" spans="1:4">
      <c r="A8610" s="6"/>
      <c r="B8610" s="6"/>
      <c r="C8610" s="139"/>
      <c r="D8610" s="139"/>
    </row>
    <row r="8611" spans="1:4">
      <c r="A8611" s="6"/>
      <c r="B8611" s="6"/>
      <c r="C8611" s="139"/>
      <c r="D8611" s="139"/>
    </row>
    <row r="8612" spans="1:4">
      <c r="A8612" s="6"/>
      <c r="B8612" s="6"/>
      <c r="C8612" s="139"/>
      <c r="D8612" s="139"/>
    </row>
    <row r="8613" spans="1:4">
      <c r="A8613" s="6"/>
      <c r="B8613" s="6"/>
      <c r="C8613" s="139"/>
      <c r="D8613" s="139"/>
    </row>
    <row r="8614" spans="1:4">
      <c r="A8614" s="6"/>
      <c r="B8614" s="6"/>
      <c r="C8614" s="139"/>
      <c r="D8614" s="139"/>
    </row>
    <row r="8615" spans="1:4">
      <c r="A8615" s="6"/>
      <c r="B8615" s="6"/>
      <c r="C8615" s="139"/>
      <c r="D8615" s="139"/>
    </row>
    <row r="8616" spans="1:4">
      <c r="A8616" s="6"/>
      <c r="B8616" s="6"/>
      <c r="C8616" s="139"/>
      <c r="D8616" s="139"/>
    </row>
    <row r="8617" spans="1:4">
      <c r="A8617" s="6"/>
      <c r="B8617" s="6"/>
      <c r="C8617" s="139"/>
      <c r="D8617" s="139"/>
    </row>
    <row r="8618" spans="1:4">
      <c r="A8618" s="6"/>
      <c r="B8618" s="6"/>
      <c r="C8618" s="139"/>
      <c r="D8618" s="139"/>
    </row>
    <row r="8619" spans="1:4">
      <c r="A8619" s="6"/>
      <c r="B8619" s="6"/>
      <c r="C8619" s="139"/>
      <c r="D8619" s="139"/>
    </row>
    <row r="8620" spans="1:4">
      <c r="A8620" s="6"/>
      <c r="B8620" s="6"/>
      <c r="C8620" s="139"/>
      <c r="D8620" s="139"/>
    </row>
    <row r="8621" spans="1:4">
      <c r="A8621" s="6"/>
      <c r="B8621" s="6"/>
      <c r="C8621" s="139"/>
      <c r="D8621" s="139"/>
    </row>
    <row r="8622" spans="1:4">
      <c r="A8622" s="6"/>
      <c r="B8622" s="6"/>
      <c r="C8622" s="139"/>
      <c r="D8622" s="139"/>
    </row>
    <row r="8623" spans="1:4">
      <c r="A8623" s="6"/>
      <c r="B8623" s="6"/>
      <c r="C8623" s="139"/>
      <c r="D8623" s="139"/>
    </row>
    <row r="8624" spans="1:4">
      <c r="A8624" s="6"/>
      <c r="B8624" s="6"/>
      <c r="C8624" s="139"/>
      <c r="D8624" s="139"/>
    </row>
    <row r="8625" spans="1:4">
      <c r="A8625" s="6"/>
      <c r="B8625" s="6"/>
      <c r="C8625" s="139"/>
      <c r="D8625" s="139"/>
    </row>
    <row r="8626" spans="1:4">
      <c r="A8626" s="6"/>
      <c r="B8626" s="6"/>
      <c r="C8626" s="139"/>
      <c r="D8626" s="139"/>
    </row>
    <row r="8627" spans="1:4">
      <c r="A8627" s="6"/>
      <c r="B8627" s="6"/>
      <c r="C8627" s="139"/>
      <c r="D8627" s="139"/>
    </row>
    <row r="8628" spans="1:4">
      <c r="A8628" s="6"/>
      <c r="B8628" s="6"/>
      <c r="C8628" s="139"/>
      <c r="D8628" s="139"/>
    </row>
    <row r="8629" spans="1:4">
      <c r="A8629" s="6"/>
      <c r="B8629" s="6"/>
      <c r="C8629" s="139"/>
      <c r="D8629" s="139"/>
    </row>
    <row r="8630" spans="1:4">
      <c r="A8630" s="6"/>
      <c r="B8630" s="6"/>
      <c r="C8630" s="139"/>
      <c r="D8630" s="139"/>
    </row>
    <row r="8631" spans="1:4">
      <c r="A8631" s="6"/>
      <c r="B8631" s="6"/>
      <c r="C8631" s="139"/>
      <c r="D8631" s="139"/>
    </row>
    <row r="8632" spans="1:4">
      <c r="A8632" s="6"/>
      <c r="B8632" s="6"/>
      <c r="C8632" s="139"/>
      <c r="D8632" s="139"/>
    </row>
    <row r="8633" spans="1:4">
      <c r="A8633" s="6"/>
      <c r="B8633" s="6"/>
      <c r="C8633" s="139"/>
      <c r="D8633" s="139"/>
    </row>
    <row r="8634" spans="1:4">
      <c r="A8634" s="6"/>
      <c r="B8634" s="6"/>
      <c r="C8634" s="139"/>
      <c r="D8634" s="139"/>
    </row>
    <row r="8635" spans="1:4">
      <c r="A8635" s="6"/>
      <c r="B8635" s="6"/>
      <c r="C8635" s="139"/>
      <c r="D8635" s="139"/>
    </row>
    <row r="8636" spans="1:4">
      <c r="A8636" s="6"/>
      <c r="B8636" s="6"/>
      <c r="C8636" s="139"/>
      <c r="D8636" s="139"/>
    </row>
    <row r="8637" spans="1:4">
      <c r="A8637" s="6"/>
      <c r="B8637" s="6"/>
      <c r="C8637" s="139"/>
      <c r="D8637" s="139"/>
    </row>
    <row r="8638" spans="1:4">
      <c r="A8638" s="6"/>
      <c r="B8638" s="6"/>
      <c r="C8638" s="139"/>
      <c r="D8638" s="139"/>
    </row>
    <row r="8639" spans="1:4">
      <c r="A8639" s="6"/>
      <c r="B8639" s="6"/>
      <c r="C8639" s="139"/>
      <c r="D8639" s="139"/>
    </row>
    <row r="8640" spans="1:4">
      <c r="A8640" s="6"/>
      <c r="B8640" s="6"/>
      <c r="C8640" s="139"/>
      <c r="D8640" s="139"/>
    </row>
    <row r="8641" spans="1:4">
      <c r="A8641" s="6"/>
      <c r="B8641" s="6"/>
      <c r="C8641" s="139"/>
      <c r="D8641" s="139"/>
    </row>
    <row r="8642" spans="1:4">
      <c r="A8642" s="6"/>
      <c r="B8642" s="6"/>
      <c r="C8642" s="139"/>
      <c r="D8642" s="139"/>
    </row>
    <row r="8643" spans="1:4">
      <c r="A8643" s="6"/>
      <c r="B8643" s="6"/>
      <c r="C8643" s="139"/>
      <c r="D8643" s="139"/>
    </row>
    <row r="8644" spans="1:4">
      <c r="A8644" s="6"/>
      <c r="B8644" s="6"/>
      <c r="C8644" s="139"/>
      <c r="D8644" s="139"/>
    </row>
    <row r="8645" spans="1:4">
      <c r="A8645" s="6"/>
      <c r="B8645" s="6"/>
      <c r="C8645" s="139"/>
      <c r="D8645" s="139"/>
    </row>
    <row r="8646" spans="1:4">
      <c r="A8646" s="6"/>
      <c r="B8646" s="6"/>
      <c r="C8646" s="139"/>
      <c r="D8646" s="139"/>
    </row>
    <row r="8647" spans="1:4">
      <c r="A8647" s="6"/>
      <c r="B8647" s="6"/>
      <c r="C8647" s="139"/>
      <c r="D8647" s="139"/>
    </row>
    <row r="8648" spans="1:4">
      <c r="A8648" s="6"/>
      <c r="B8648" s="6"/>
      <c r="C8648" s="139"/>
      <c r="D8648" s="139"/>
    </row>
    <row r="8649" spans="1:4">
      <c r="A8649" s="6"/>
      <c r="B8649" s="6"/>
      <c r="C8649" s="139"/>
      <c r="D8649" s="139"/>
    </row>
    <row r="8650" spans="1:4">
      <c r="A8650" s="6"/>
      <c r="B8650" s="6"/>
      <c r="C8650" s="139"/>
      <c r="D8650" s="139"/>
    </row>
    <row r="8651" spans="1:4">
      <c r="A8651" s="6"/>
      <c r="B8651" s="6"/>
      <c r="C8651" s="139"/>
      <c r="D8651" s="139"/>
    </row>
    <row r="8652" spans="1:4">
      <c r="A8652" s="6"/>
      <c r="B8652" s="6"/>
      <c r="C8652" s="139"/>
      <c r="D8652" s="139"/>
    </row>
    <row r="8653" spans="1:4">
      <c r="A8653" s="6"/>
      <c r="B8653" s="6"/>
      <c r="C8653" s="139"/>
      <c r="D8653" s="139"/>
    </row>
    <row r="8654" spans="1:4">
      <c r="A8654" s="6"/>
      <c r="B8654" s="6"/>
      <c r="C8654" s="139"/>
      <c r="D8654" s="139"/>
    </row>
    <row r="8655" spans="1:4">
      <c r="A8655" s="6"/>
      <c r="B8655" s="6"/>
      <c r="C8655" s="139"/>
      <c r="D8655" s="139"/>
    </row>
    <row r="8656" spans="1:4">
      <c r="A8656" s="6"/>
      <c r="B8656" s="6"/>
      <c r="C8656" s="139"/>
      <c r="D8656" s="139"/>
    </row>
    <row r="8657" spans="1:4">
      <c r="A8657" s="6"/>
      <c r="B8657" s="6"/>
      <c r="C8657" s="139"/>
      <c r="D8657" s="139"/>
    </row>
    <row r="8658" spans="1:4">
      <c r="A8658" s="6"/>
      <c r="B8658" s="6"/>
      <c r="C8658" s="139"/>
      <c r="D8658" s="139"/>
    </row>
    <row r="8659" spans="1:4">
      <c r="A8659" s="6"/>
      <c r="B8659" s="6"/>
      <c r="C8659" s="139"/>
      <c r="D8659" s="139"/>
    </row>
    <row r="8660" spans="1:4">
      <c r="A8660" s="6"/>
      <c r="B8660" s="6"/>
      <c r="C8660" s="139"/>
      <c r="D8660" s="139"/>
    </row>
    <row r="8661" spans="1:4">
      <c r="A8661" s="6"/>
      <c r="B8661" s="6"/>
      <c r="C8661" s="139"/>
      <c r="D8661" s="139"/>
    </row>
    <row r="8662" spans="1:4">
      <c r="A8662" s="6"/>
      <c r="B8662" s="6"/>
      <c r="C8662" s="139"/>
      <c r="D8662" s="139"/>
    </row>
    <row r="8663" spans="1:4">
      <c r="A8663" s="6"/>
      <c r="B8663" s="6"/>
      <c r="C8663" s="139"/>
      <c r="D8663" s="139"/>
    </row>
    <row r="8664" spans="1:4">
      <c r="A8664" s="6"/>
      <c r="B8664" s="6"/>
      <c r="C8664" s="139"/>
      <c r="D8664" s="139"/>
    </row>
    <row r="8665" spans="1:4">
      <c r="A8665" s="6"/>
      <c r="B8665" s="6"/>
      <c r="C8665" s="139"/>
      <c r="D8665" s="139"/>
    </row>
    <row r="8666" spans="1:4">
      <c r="A8666" s="6"/>
      <c r="B8666" s="6"/>
      <c r="C8666" s="139"/>
      <c r="D8666" s="139"/>
    </row>
    <row r="8667" spans="1:4">
      <c r="A8667" s="6"/>
      <c r="B8667" s="6"/>
      <c r="C8667" s="139"/>
      <c r="D8667" s="139"/>
    </row>
    <row r="8668" spans="1:4">
      <c r="A8668" s="6"/>
      <c r="B8668" s="6"/>
      <c r="C8668" s="139"/>
      <c r="D8668" s="139"/>
    </row>
    <row r="8669" spans="1:4">
      <c r="A8669" s="6"/>
      <c r="B8669" s="6"/>
      <c r="C8669" s="139"/>
      <c r="D8669" s="139"/>
    </row>
    <row r="8670" spans="1:4">
      <c r="A8670" s="6"/>
      <c r="B8670" s="6"/>
      <c r="C8670" s="139"/>
      <c r="D8670" s="139"/>
    </row>
    <row r="8671" spans="1:4">
      <c r="A8671" s="6"/>
      <c r="B8671" s="6"/>
      <c r="C8671" s="139"/>
      <c r="D8671" s="139"/>
    </row>
    <row r="8672" spans="1:4">
      <c r="A8672" s="6"/>
      <c r="B8672" s="6"/>
      <c r="C8672" s="139"/>
      <c r="D8672" s="139"/>
    </row>
    <row r="8673" spans="1:4">
      <c r="A8673" s="6"/>
      <c r="B8673" s="6"/>
      <c r="C8673" s="139"/>
      <c r="D8673" s="139"/>
    </row>
    <row r="8674" spans="1:4">
      <c r="A8674" s="6"/>
      <c r="B8674" s="6"/>
      <c r="C8674" s="139"/>
      <c r="D8674" s="139"/>
    </row>
    <row r="8675" spans="1:4">
      <c r="A8675" s="6"/>
      <c r="B8675" s="6"/>
      <c r="C8675" s="139"/>
      <c r="D8675" s="139"/>
    </row>
    <row r="8676" spans="1:4">
      <c r="A8676" s="6"/>
      <c r="B8676" s="6"/>
      <c r="C8676" s="139"/>
      <c r="D8676" s="139"/>
    </row>
    <row r="8677" spans="1:4">
      <c r="A8677" s="6"/>
      <c r="B8677" s="6"/>
      <c r="C8677" s="139"/>
      <c r="D8677" s="139"/>
    </row>
    <row r="8678" spans="1:4">
      <c r="A8678" s="6"/>
      <c r="B8678" s="6"/>
      <c r="C8678" s="139"/>
      <c r="D8678" s="139"/>
    </row>
    <row r="8679" spans="1:4">
      <c r="A8679" s="6"/>
      <c r="B8679" s="6"/>
      <c r="C8679" s="139"/>
      <c r="D8679" s="139"/>
    </row>
    <row r="8680" spans="1:4">
      <c r="A8680" s="6"/>
      <c r="B8680" s="6"/>
      <c r="C8680" s="139"/>
      <c r="D8680" s="139"/>
    </row>
    <row r="8681" spans="1:4">
      <c r="A8681" s="6"/>
      <c r="B8681" s="6"/>
      <c r="C8681" s="139"/>
      <c r="D8681" s="139"/>
    </row>
    <row r="8682" spans="1:4">
      <c r="A8682" s="6"/>
      <c r="B8682" s="6"/>
      <c r="C8682" s="139"/>
      <c r="D8682" s="139"/>
    </row>
    <row r="8683" spans="1:4">
      <c r="A8683" s="6"/>
      <c r="B8683" s="6"/>
      <c r="C8683" s="139"/>
      <c r="D8683" s="139"/>
    </row>
    <row r="8684" spans="1:4">
      <c r="A8684" s="6"/>
      <c r="B8684" s="6"/>
      <c r="C8684" s="139"/>
      <c r="D8684" s="139"/>
    </row>
    <row r="8685" spans="1:4">
      <c r="A8685" s="6"/>
      <c r="B8685" s="6"/>
      <c r="C8685" s="139"/>
      <c r="D8685" s="139"/>
    </row>
    <row r="8686" spans="1:4">
      <c r="A8686" s="6"/>
      <c r="B8686" s="6"/>
      <c r="C8686" s="139"/>
      <c r="D8686" s="139"/>
    </row>
    <row r="8687" spans="1:4">
      <c r="A8687" s="6"/>
      <c r="B8687" s="6"/>
      <c r="C8687" s="139"/>
      <c r="D8687" s="139"/>
    </row>
    <row r="8688" spans="1:4">
      <c r="A8688" s="6"/>
      <c r="B8688" s="6"/>
      <c r="C8688" s="139"/>
      <c r="D8688" s="139"/>
    </row>
    <row r="8689" spans="1:4">
      <c r="A8689" s="6"/>
      <c r="B8689" s="6"/>
      <c r="C8689" s="139"/>
      <c r="D8689" s="139"/>
    </row>
    <row r="8690" spans="1:4">
      <c r="A8690" s="6"/>
      <c r="B8690" s="6"/>
      <c r="C8690" s="139"/>
      <c r="D8690" s="139"/>
    </row>
    <row r="8691" spans="1:4">
      <c r="A8691" s="6"/>
      <c r="B8691" s="6"/>
      <c r="C8691" s="139"/>
      <c r="D8691" s="139"/>
    </row>
    <row r="8692" spans="1:4">
      <c r="A8692" s="6"/>
      <c r="B8692" s="6"/>
      <c r="C8692" s="139"/>
      <c r="D8692" s="139"/>
    </row>
    <row r="8693" spans="1:4">
      <c r="A8693" s="6"/>
      <c r="B8693" s="6"/>
      <c r="C8693" s="139"/>
      <c r="D8693" s="139"/>
    </row>
    <row r="8694" spans="1:4">
      <c r="A8694" s="6"/>
      <c r="B8694" s="6"/>
      <c r="C8694" s="139"/>
      <c r="D8694" s="139"/>
    </row>
    <row r="8695" spans="1:4">
      <c r="A8695" s="6"/>
      <c r="B8695" s="6"/>
      <c r="C8695" s="139"/>
      <c r="D8695" s="139"/>
    </row>
    <row r="8696" spans="1:4">
      <c r="A8696" s="6"/>
      <c r="B8696" s="6"/>
      <c r="C8696" s="139"/>
      <c r="D8696" s="139"/>
    </row>
    <row r="8697" spans="1:4">
      <c r="A8697" s="6"/>
      <c r="B8697" s="6"/>
      <c r="C8697" s="139"/>
      <c r="D8697" s="139"/>
    </row>
    <row r="8698" spans="1:4">
      <c r="A8698" s="6"/>
      <c r="B8698" s="6"/>
      <c r="C8698" s="139"/>
      <c r="D8698" s="139"/>
    </row>
    <row r="8699" spans="1:4">
      <c r="A8699" s="6"/>
      <c r="B8699" s="6"/>
      <c r="C8699" s="139"/>
      <c r="D8699" s="139"/>
    </row>
    <row r="8700" spans="1:4">
      <c r="A8700" s="6"/>
      <c r="B8700" s="6"/>
      <c r="C8700" s="139"/>
      <c r="D8700" s="139"/>
    </row>
    <row r="8701" spans="1:4">
      <c r="A8701" s="6"/>
      <c r="B8701" s="6"/>
      <c r="C8701" s="139"/>
      <c r="D8701" s="139"/>
    </row>
    <row r="8702" spans="1:4">
      <c r="A8702" s="6"/>
      <c r="B8702" s="6"/>
      <c r="C8702" s="139"/>
      <c r="D8702" s="139"/>
    </row>
    <row r="8703" spans="1:4">
      <c r="A8703" s="6"/>
      <c r="B8703" s="6"/>
      <c r="C8703" s="139"/>
      <c r="D8703" s="139"/>
    </row>
    <row r="8704" spans="1:4">
      <c r="A8704" s="6"/>
      <c r="B8704" s="6"/>
      <c r="C8704" s="139"/>
      <c r="D8704" s="139"/>
    </row>
    <row r="8705" spans="1:4">
      <c r="A8705" s="6"/>
      <c r="B8705" s="6"/>
      <c r="C8705" s="139"/>
      <c r="D8705" s="139"/>
    </row>
    <row r="8706" spans="1:4">
      <c r="A8706" s="6"/>
      <c r="B8706" s="6"/>
      <c r="C8706" s="139"/>
      <c r="D8706" s="139"/>
    </row>
    <row r="8707" spans="1:4">
      <c r="A8707" s="6"/>
      <c r="B8707" s="6"/>
      <c r="C8707" s="139"/>
      <c r="D8707" s="139"/>
    </row>
    <row r="8708" spans="1:4">
      <c r="A8708" s="6"/>
      <c r="B8708" s="6"/>
      <c r="C8708" s="139"/>
      <c r="D8708" s="139"/>
    </row>
    <row r="8709" spans="1:4">
      <c r="A8709" s="6"/>
      <c r="B8709" s="6"/>
      <c r="C8709" s="139"/>
      <c r="D8709" s="139"/>
    </row>
    <row r="8710" spans="1:4">
      <c r="A8710" s="6"/>
      <c r="B8710" s="6"/>
      <c r="C8710" s="139"/>
      <c r="D8710" s="139"/>
    </row>
    <row r="8711" spans="1:4">
      <c r="A8711" s="6"/>
      <c r="B8711" s="6"/>
      <c r="C8711" s="139"/>
      <c r="D8711" s="139"/>
    </row>
    <row r="8712" spans="1:4">
      <c r="A8712" s="6"/>
      <c r="B8712" s="6"/>
      <c r="C8712" s="139"/>
      <c r="D8712" s="139"/>
    </row>
    <row r="8713" spans="1:4">
      <c r="A8713" s="6"/>
      <c r="B8713" s="6"/>
      <c r="C8713" s="139"/>
      <c r="D8713" s="139"/>
    </row>
    <row r="8714" spans="1:4">
      <c r="A8714" s="6"/>
      <c r="B8714" s="6"/>
      <c r="C8714" s="139"/>
      <c r="D8714" s="139"/>
    </row>
    <row r="8715" spans="1:4">
      <c r="A8715" s="6"/>
      <c r="B8715" s="6"/>
      <c r="C8715" s="139"/>
      <c r="D8715" s="139"/>
    </row>
    <row r="8716" spans="1:4">
      <c r="A8716" s="6"/>
      <c r="B8716" s="6"/>
      <c r="C8716" s="139"/>
      <c r="D8716" s="139"/>
    </row>
    <row r="8717" spans="1:4">
      <c r="A8717" s="6"/>
      <c r="B8717" s="6"/>
      <c r="C8717" s="139"/>
      <c r="D8717" s="139"/>
    </row>
    <row r="8718" spans="1:4">
      <c r="A8718" s="6"/>
      <c r="B8718" s="6"/>
      <c r="C8718" s="139"/>
      <c r="D8718" s="139"/>
    </row>
    <row r="8719" spans="1:4">
      <c r="A8719" s="6"/>
      <c r="B8719" s="6"/>
      <c r="C8719" s="139"/>
      <c r="D8719" s="139"/>
    </row>
    <row r="8720" spans="1:4">
      <c r="A8720" s="6"/>
      <c r="B8720" s="6"/>
      <c r="C8720" s="139"/>
      <c r="D8720" s="139"/>
    </row>
    <row r="8721" spans="1:4">
      <c r="A8721" s="6"/>
      <c r="B8721" s="6"/>
      <c r="C8721" s="139"/>
      <c r="D8721" s="139"/>
    </row>
    <row r="8722" spans="1:4">
      <c r="A8722" s="6"/>
      <c r="B8722" s="6"/>
      <c r="C8722" s="139"/>
      <c r="D8722" s="139"/>
    </row>
    <row r="8723" spans="1:4">
      <c r="A8723" s="6"/>
      <c r="B8723" s="6"/>
      <c r="C8723" s="139"/>
      <c r="D8723" s="139"/>
    </row>
    <row r="8724" spans="1:4">
      <c r="A8724" s="6"/>
      <c r="B8724" s="6"/>
      <c r="C8724" s="139"/>
      <c r="D8724" s="139"/>
    </row>
    <row r="8725" spans="1:4">
      <c r="A8725" s="6"/>
      <c r="B8725" s="6"/>
      <c r="C8725" s="139"/>
      <c r="D8725" s="139"/>
    </row>
    <row r="8726" spans="1:4">
      <c r="A8726" s="6"/>
      <c r="B8726" s="6"/>
      <c r="C8726" s="139"/>
      <c r="D8726" s="139"/>
    </row>
    <row r="8727" spans="1:4">
      <c r="A8727" s="6"/>
      <c r="B8727" s="6"/>
      <c r="C8727" s="139"/>
      <c r="D8727" s="139"/>
    </row>
    <row r="8728" spans="1:4">
      <c r="A8728" s="6"/>
      <c r="B8728" s="6"/>
      <c r="C8728" s="139"/>
      <c r="D8728" s="139"/>
    </row>
    <row r="8729" spans="1:4">
      <c r="A8729" s="6"/>
      <c r="B8729" s="6"/>
      <c r="C8729" s="139"/>
      <c r="D8729" s="139"/>
    </row>
    <row r="8730" spans="1:4">
      <c r="A8730" s="6"/>
      <c r="B8730" s="6"/>
      <c r="C8730" s="139"/>
      <c r="D8730" s="139"/>
    </row>
    <row r="8731" spans="1:4">
      <c r="A8731" s="6"/>
      <c r="B8731" s="6"/>
      <c r="C8731" s="139"/>
      <c r="D8731" s="139"/>
    </row>
    <row r="8732" spans="1:4">
      <c r="A8732" s="6"/>
      <c r="B8732" s="6"/>
      <c r="C8732" s="139"/>
      <c r="D8732" s="139"/>
    </row>
    <row r="8733" spans="1:4">
      <c r="A8733" s="6"/>
      <c r="B8733" s="6"/>
      <c r="C8733" s="139"/>
      <c r="D8733" s="139"/>
    </row>
    <row r="8734" spans="1:4">
      <c r="A8734" s="6"/>
      <c r="B8734" s="6"/>
      <c r="C8734" s="139"/>
      <c r="D8734" s="139"/>
    </row>
    <row r="8735" spans="1:4">
      <c r="A8735" s="6"/>
      <c r="B8735" s="6"/>
      <c r="C8735" s="139"/>
      <c r="D8735" s="139"/>
    </row>
    <row r="8736" spans="1:4">
      <c r="A8736" s="6"/>
      <c r="B8736" s="6"/>
      <c r="C8736" s="139"/>
      <c r="D8736" s="139"/>
    </row>
    <row r="8737" spans="1:4">
      <c r="A8737" s="6"/>
      <c r="B8737" s="6"/>
      <c r="C8737" s="139"/>
      <c r="D8737" s="139"/>
    </row>
    <row r="8738" spans="1:4">
      <c r="A8738" s="6"/>
      <c r="B8738" s="6"/>
      <c r="C8738" s="139"/>
      <c r="D8738" s="139"/>
    </row>
    <row r="8739" spans="1:4">
      <c r="A8739" s="6"/>
      <c r="B8739" s="6"/>
      <c r="C8739" s="139"/>
      <c r="D8739" s="139"/>
    </row>
    <row r="8740" spans="1:4">
      <c r="A8740" s="6"/>
      <c r="B8740" s="6"/>
      <c r="C8740" s="139"/>
      <c r="D8740" s="139"/>
    </row>
    <row r="8741" spans="1:4">
      <c r="A8741" s="6"/>
      <c r="B8741" s="6"/>
      <c r="C8741" s="139"/>
      <c r="D8741" s="139"/>
    </row>
    <row r="8742" spans="1:4">
      <c r="A8742" s="6"/>
      <c r="B8742" s="6"/>
      <c r="C8742" s="139"/>
      <c r="D8742" s="139"/>
    </row>
    <row r="8743" spans="1:4">
      <c r="A8743" s="6"/>
      <c r="B8743" s="6"/>
      <c r="C8743" s="139"/>
      <c r="D8743" s="139"/>
    </row>
    <row r="8744" spans="1:4">
      <c r="A8744" s="6"/>
      <c r="B8744" s="6"/>
      <c r="C8744" s="139"/>
      <c r="D8744" s="139"/>
    </row>
    <row r="8745" spans="1:4">
      <c r="A8745" s="6"/>
      <c r="B8745" s="6"/>
      <c r="C8745" s="139"/>
      <c r="D8745" s="139"/>
    </row>
    <row r="8746" spans="1:4">
      <c r="A8746" s="6"/>
      <c r="B8746" s="6"/>
      <c r="C8746" s="139"/>
      <c r="D8746" s="139"/>
    </row>
    <row r="8747" spans="1:4">
      <c r="A8747" s="6"/>
      <c r="B8747" s="6"/>
      <c r="C8747" s="139"/>
      <c r="D8747" s="139"/>
    </row>
    <row r="8748" spans="1:4">
      <c r="A8748" s="6"/>
      <c r="B8748" s="6"/>
      <c r="C8748" s="139"/>
      <c r="D8748" s="139"/>
    </row>
    <row r="8749" spans="1:4">
      <c r="A8749" s="6"/>
      <c r="B8749" s="6"/>
      <c r="C8749" s="139"/>
      <c r="D8749" s="139"/>
    </row>
    <row r="8750" spans="1:4">
      <c r="A8750" s="6"/>
      <c r="B8750" s="6"/>
      <c r="C8750" s="139"/>
      <c r="D8750" s="139"/>
    </row>
    <row r="8751" spans="1:4">
      <c r="A8751" s="6"/>
      <c r="B8751" s="6"/>
      <c r="C8751" s="139"/>
      <c r="D8751" s="139"/>
    </row>
    <row r="8752" spans="1:4">
      <c r="A8752" s="6"/>
      <c r="B8752" s="6"/>
      <c r="C8752" s="139"/>
      <c r="D8752" s="139"/>
    </row>
    <row r="8753" spans="1:4">
      <c r="A8753" s="6"/>
      <c r="B8753" s="6"/>
      <c r="C8753" s="139"/>
      <c r="D8753" s="139"/>
    </row>
    <row r="8754" spans="1:4">
      <c r="A8754" s="6"/>
      <c r="B8754" s="6"/>
      <c r="C8754" s="139"/>
      <c r="D8754" s="139"/>
    </row>
    <row r="8755" spans="1:4">
      <c r="A8755" s="6"/>
      <c r="B8755" s="6"/>
      <c r="C8755" s="139"/>
      <c r="D8755" s="139"/>
    </row>
    <row r="8756" spans="1:4">
      <c r="A8756" s="6"/>
      <c r="B8756" s="6"/>
      <c r="C8756" s="139"/>
      <c r="D8756" s="139"/>
    </row>
    <row r="8757" spans="1:4">
      <c r="A8757" s="6"/>
      <c r="B8757" s="6"/>
      <c r="C8757" s="139"/>
      <c r="D8757" s="139"/>
    </row>
    <row r="8758" spans="1:4">
      <c r="A8758" s="6"/>
      <c r="B8758" s="6"/>
      <c r="C8758" s="139"/>
      <c r="D8758" s="139"/>
    </row>
    <row r="8759" spans="1:4">
      <c r="A8759" s="6"/>
      <c r="B8759" s="6"/>
      <c r="C8759" s="139"/>
      <c r="D8759" s="139"/>
    </row>
    <row r="8760" spans="1:4">
      <c r="A8760" s="6"/>
      <c r="B8760" s="6"/>
      <c r="C8760" s="139"/>
      <c r="D8760" s="139"/>
    </row>
    <row r="8761" spans="1:4">
      <c r="A8761" s="6"/>
      <c r="B8761" s="6"/>
      <c r="C8761" s="139"/>
      <c r="D8761" s="139"/>
    </row>
    <row r="8762" spans="1:4">
      <c r="A8762" s="6"/>
      <c r="B8762" s="6"/>
      <c r="C8762" s="139"/>
      <c r="D8762" s="139"/>
    </row>
    <row r="8763" spans="1:4">
      <c r="A8763" s="6"/>
      <c r="B8763" s="6"/>
      <c r="C8763" s="139"/>
      <c r="D8763" s="139"/>
    </row>
    <row r="8764" spans="1:4">
      <c r="A8764" s="6"/>
      <c r="B8764" s="6"/>
      <c r="C8764" s="139"/>
      <c r="D8764" s="139"/>
    </row>
    <row r="8765" spans="1:4">
      <c r="A8765" s="6"/>
      <c r="B8765" s="6"/>
      <c r="C8765" s="139"/>
      <c r="D8765" s="139"/>
    </row>
    <row r="8766" spans="1:4">
      <c r="A8766" s="6"/>
      <c r="B8766" s="6"/>
      <c r="C8766" s="139"/>
      <c r="D8766" s="139"/>
    </row>
    <row r="8767" spans="1:4">
      <c r="A8767" s="6"/>
      <c r="B8767" s="6"/>
      <c r="C8767" s="139"/>
      <c r="D8767" s="139"/>
    </row>
    <row r="8768" spans="1:4">
      <c r="A8768" s="6"/>
      <c r="B8768" s="6"/>
      <c r="C8768" s="139"/>
      <c r="D8768" s="139"/>
    </row>
    <row r="8769" spans="1:4">
      <c r="A8769" s="6"/>
      <c r="B8769" s="6"/>
      <c r="C8769" s="139"/>
      <c r="D8769" s="139"/>
    </row>
    <row r="8770" spans="1:4">
      <c r="A8770" s="6"/>
      <c r="B8770" s="6"/>
      <c r="C8770" s="139"/>
      <c r="D8770" s="139"/>
    </row>
    <row r="8771" spans="1:4">
      <c r="A8771" s="6"/>
      <c r="B8771" s="6"/>
      <c r="C8771" s="139"/>
      <c r="D8771" s="139"/>
    </row>
    <row r="8772" spans="1:4">
      <c r="A8772" s="6"/>
      <c r="B8772" s="6"/>
      <c r="C8772" s="139"/>
      <c r="D8772" s="139"/>
    </row>
    <row r="8773" spans="1:4">
      <c r="A8773" s="6"/>
      <c r="B8773" s="6"/>
      <c r="C8773" s="139"/>
      <c r="D8773" s="139"/>
    </row>
    <row r="8774" spans="1:4">
      <c r="A8774" s="6"/>
      <c r="B8774" s="6"/>
      <c r="C8774" s="139"/>
      <c r="D8774" s="139"/>
    </row>
    <row r="8775" spans="1:4">
      <c r="A8775" s="6"/>
      <c r="B8775" s="6"/>
      <c r="C8775" s="139"/>
      <c r="D8775" s="139"/>
    </row>
    <row r="8776" spans="1:4">
      <c r="A8776" s="6"/>
      <c r="B8776" s="6"/>
      <c r="C8776" s="139"/>
      <c r="D8776" s="139"/>
    </row>
    <row r="8777" spans="1:4">
      <c r="A8777" s="6"/>
      <c r="B8777" s="6"/>
      <c r="C8777" s="139"/>
      <c r="D8777" s="139"/>
    </row>
    <row r="8778" spans="1:4">
      <c r="A8778" s="6"/>
      <c r="B8778" s="6"/>
      <c r="C8778" s="139"/>
      <c r="D8778" s="139"/>
    </row>
    <row r="8779" spans="1:4">
      <c r="A8779" s="6"/>
      <c r="B8779" s="6"/>
      <c r="C8779" s="139"/>
      <c r="D8779" s="139"/>
    </row>
    <row r="8780" spans="1:4">
      <c r="A8780" s="6"/>
      <c r="B8780" s="6"/>
      <c r="C8780" s="139"/>
      <c r="D8780" s="139"/>
    </row>
    <row r="8781" spans="1:4">
      <c r="A8781" s="6"/>
      <c r="B8781" s="6"/>
      <c r="C8781" s="139"/>
      <c r="D8781" s="139"/>
    </row>
    <row r="8782" spans="1:4">
      <c r="A8782" s="6"/>
      <c r="B8782" s="6"/>
      <c r="C8782" s="139"/>
      <c r="D8782" s="139"/>
    </row>
    <row r="8783" spans="1:4">
      <c r="A8783" s="6"/>
      <c r="B8783" s="6"/>
      <c r="C8783" s="139"/>
      <c r="D8783" s="139"/>
    </row>
    <row r="8784" spans="1:4">
      <c r="A8784" s="6"/>
      <c r="B8784" s="6"/>
      <c r="C8784" s="139"/>
      <c r="D8784" s="139"/>
    </row>
    <row r="8785" spans="1:4">
      <c r="A8785" s="6"/>
      <c r="B8785" s="6"/>
      <c r="C8785" s="139"/>
      <c r="D8785" s="139"/>
    </row>
    <row r="8786" spans="1:4">
      <c r="A8786" s="6"/>
      <c r="B8786" s="6"/>
      <c r="C8786" s="139"/>
      <c r="D8786" s="139"/>
    </row>
    <row r="8787" spans="1:4">
      <c r="A8787" s="6"/>
      <c r="B8787" s="6"/>
      <c r="C8787" s="139"/>
      <c r="D8787" s="139"/>
    </row>
    <row r="8788" spans="1:4">
      <c r="A8788" s="6"/>
      <c r="B8788" s="6"/>
      <c r="C8788" s="139"/>
      <c r="D8788" s="139"/>
    </row>
    <row r="8789" spans="1:4">
      <c r="A8789" s="6"/>
      <c r="B8789" s="6"/>
      <c r="C8789" s="139"/>
      <c r="D8789" s="139"/>
    </row>
    <row r="8790" spans="1:4">
      <c r="A8790" s="6"/>
      <c r="B8790" s="6"/>
      <c r="C8790" s="139"/>
      <c r="D8790" s="139"/>
    </row>
    <row r="8791" spans="1:4">
      <c r="A8791" s="6"/>
      <c r="B8791" s="6"/>
      <c r="C8791" s="139"/>
      <c r="D8791" s="139"/>
    </row>
    <row r="8792" spans="1:4">
      <c r="A8792" s="6"/>
      <c r="B8792" s="6"/>
      <c r="C8792" s="139"/>
      <c r="D8792" s="139"/>
    </row>
    <row r="8793" spans="1:4">
      <c r="A8793" s="6"/>
      <c r="B8793" s="6"/>
      <c r="C8793" s="139"/>
      <c r="D8793" s="139"/>
    </row>
    <row r="8794" spans="1:4">
      <c r="A8794" s="6"/>
      <c r="B8794" s="6"/>
      <c r="C8794" s="139"/>
      <c r="D8794" s="139"/>
    </row>
    <row r="8795" spans="1:4">
      <c r="A8795" s="6"/>
      <c r="B8795" s="6"/>
      <c r="C8795" s="139"/>
      <c r="D8795" s="139"/>
    </row>
    <row r="8796" spans="1:4">
      <c r="A8796" s="6"/>
      <c r="B8796" s="6"/>
      <c r="C8796" s="139"/>
      <c r="D8796" s="139"/>
    </row>
    <row r="8797" spans="1:4">
      <c r="A8797" s="6"/>
      <c r="B8797" s="6"/>
      <c r="C8797" s="139"/>
      <c r="D8797" s="139"/>
    </row>
    <row r="8798" spans="1:4">
      <c r="A8798" s="6"/>
      <c r="B8798" s="6"/>
      <c r="C8798" s="139"/>
      <c r="D8798" s="139"/>
    </row>
    <row r="8799" spans="1:4">
      <c r="A8799" s="6"/>
      <c r="B8799" s="6"/>
      <c r="C8799" s="139"/>
      <c r="D8799" s="139"/>
    </row>
    <row r="8800" spans="1:4">
      <c r="A8800" s="6"/>
      <c r="B8800" s="6"/>
      <c r="C8800" s="139"/>
      <c r="D8800" s="139"/>
    </row>
    <row r="8801" spans="1:4">
      <c r="A8801" s="6"/>
      <c r="B8801" s="6"/>
      <c r="C8801" s="139"/>
      <c r="D8801" s="139"/>
    </row>
    <row r="8802" spans="1:4">
      <c r="A8802" s="6"/>
      <c r="B8802" s="6"/>
      <c r="C8802" s="139"/>
      <c r="D8802" s="139"/>
    </row>
    <row r="8803" spans="1:4">
      <c r="A8803" s="6"/>
      <c r="B8803" s="6"/>
      <c r="C8803" s="139"/>
      <c r="D8803" s="139"/>
    </row>
    <row r="8804" spans="1:4">
      <c r="A8804" s="6"/>
      <c r="B8804" s="6"/>
      <c r="C8804" s="139"/>
      <c r="D8804" s="139"/>
    </row>
    <row r="8805" spans="1:4">
      <c r="A8805" s="6"/>
      <c r="B8805" s="6"/>
      <c r="C8805" s="139"/>
      <c r="D8805" s="139"/>
    </row>
    <row r="8806" spans="1:4">
      <c r="A8806" s="6"/>
      <c r="B8806" s="6"/>
      <c r="C8806" s="139"/>
      <c r="D8806" s="139"/>
    </row>
    <row r="8807" spans="1:4">
      <c r="A8807" s="6"/>
      <c r="B8807" s="6"/>
      <c r="C8807" s="139"/>
      <c r="D8807" s="139"/>
    </row>
    <row r="8808" spans="1:4">
      <c r="A8808" s="6"/>
      <c r="B8808" s="6"/>
      <c r="C8808" s="139"/>
      <c r="D8808" s="139"/>
    </row>
    <row r="8809" spans="1:4">
      <c r="A8809" s="6"/>
      <c r="B8809" s="6"/>
      <c r="C8809" s="139"/>
      <c r="D8809" s="139"/>
    </row>
    <row r="8810" spans="1:4">
      <c r="A8810" s="6"/>
      <c r="B8810" s="6"/>
      <c r="C8810" s="139"/>
      <c r="D8810" s="139"/>
    </row>
    <row r="8811" spans="1:4">
      <c r="A8811" s="6"/>
      <c r="B8811" s="6"/>
      <c r="C8811" s="139"/>
      <c r="D8811" s="139"/>
    </row>
    <row r="8812" spans="1:4">
      <c r="A8812" s="6"/>
      <c r="B8812" s="6"/>
      <c r="C8812" s="139"/>
      <c r="D8812" s="139"/>
    </row>
    <row r="8813" spans="1:4">
      <c r="A8813" s="6"/>
      <c r="B8813" s="6"/>
      <c r="C8813" s="139"/>
      <c r="D8813" s="139"/>
    </row>
    <row r="8814" spans="1:4">
      <c r="A8814" s="6"/>
      <c r="B8814" s="6"/>
      <c r="C8814" s="139"/>
      <c r="D8814" s="139"/>
    </row>
    <row r="8815" spans="1:4">
      <c r="A8815" s="6"/>
      <c r="B8815" s="6"/>
      <c r="C8815" s="139"/>
      <c r="D8815" s="139"/>
    </row>
    <row r="8816" spans="1:4">
      <c r="A8816" s="6"/>
      <c r="B8816" s="6"/>
      <c r="C8816" s="139"/>
      <c r="D8816" s="139"/>
    </row>
    <row r="8817" spans="1:4">
      <c r="A8817" s="6"/>
      <c r="B8817" s="6"/>
      <c r="C8817" s="139"/>
      <c r="D8817" s="139"/>
    </row>
    <row r="8818" spans="1:4">
      <c r="A8818" s="6"/>
      <c r="B8818" s="6"/>
      <c r="C8818" s="139"/>
      <c r="D8818" s="139"/>
    </row>
    <row r="8819" spans="1:4">
      <c r="A8819" s="6"/>
      <c r="B8819" s="6"/>
      <c r="C8819" s="139"/>
      <c r="D8819" s="139"/>
    </row>
    <row r="8820" spans="1:4">
      <c r="A8820" s="6"/>
      <c r="B8820" s="6"/>
      <c r="C8820" s="139"/>
      <c r="D8820" s="139"/>
    </row>
    <row r="8821" spans="1:4">
      <c r="A8821" s="6"/>
      <c r="B8821" s="6"/>
      <c r="C8821" s="139"/>
      <c r="D8821" s="139"/>
    </row>
    <row r="8822" spans="1:4">
      <c r="A8822" s="6"/>
      <c r="B8822" s="6"/>
      <c r="C8822" s="139"/>
      <c r="D8822" s="139"/>
    </row>
    <row r="8823" spans="1:4">
      <c r="A8823" s="6"/>
      <c r="B8823" s="6"/>
      <c r="C8823" s="139"/>
      <c r="D8823" s="139"/>
    </row>
    <row r="8824" spans="1:4">
      <c r="A8824" s="6"/>
      <c r="B8824" s="6"/>
      <c r="C8824" s="139"/>
      <c r="D8824" s="139"/>
    </row>
    <row r="8825" spans="1:4">
      <c r="A8825" s="6"/>
      <c r="B8825" s="6"/>
      <c r="C8825" s="139"/>
      <c r="D8825" s="139"/>
    </row>
    <row r="8826" spans="1:4">
      <c r="A8826" s="6"/>
      <c r="B8826" s="6"/>
      <c r="C8826" s="139"/>
      <c r="D8826" s="139"/>
    </row>
    <row r="8827" spans="1:4">
      <c r="A8827" s="6"/>
      <c r="B8827" s="6"/>
      <c r="C8827" s="139"/>
      <c r="D8827" s="139"/>
    </row>
    <row r="8828" spans="1:4">
      <c r="A8828" s="6"/>
      <c r="B8828" s="6"/>
      <c r="C8828" s="139"/>
      <c r="D8828" s="139"/>
    </row>
    <row r="8829" spans="1:4">
      <c r="A8829" s="6"/>
      <c r="B8829" s="6"/>
      <c r="C8829" s="139"/>
      <c r="D8829" s="139"/>
    </row>
    <row r="8830" spans="1:4">
      <c r="A8830" s="6"/>
      <c r="B8830" s="6"/>
      <c r="C8830" s="139"/>
      <c r="D8830" s="139"/>
    </row>
    <row r="8831" spans="1:4">
      <c r="A8831" s="6"/>
      <c r="B8831" s="6"/>
      <c r="C8831" s="139"/>
      <c r="D8831" s="139"/>
    </row>
    <row r="8832" spans="1:4">
      <c r="A8832" s="6"/>
      <c r="B8832" s="6"/>
      <c r="C8832" s="139"/>
      <c r="D8832" s="139"/>
    </row>
    <row r="8833" spans="1:4">
      <c r="A8833" s="6"/>
      <c r="B8833" s="6"/>
      <c r="C8833" s="139"/>
      <c r="D8833" s="139"/>
    </row>
    <row r="8834" spans="1:4">
      <c r="A8834" s="6"/>
      <c r="B8834" s="6"/>
      <c r="C8834" s="139"/>
      <c r="D8834" s="139"/>
    </row>
    <row r="8835" spans="1:4">
      <c r="A8835" s="6"/>
      <c r="B8835" s="6"/>
      <c r="C8835" s="139"/>
      <c r="D8835" s="139"/>
    </row>
    <row r="8836" spans="1:4">
      <c r="A8836" s="6"/>
      <c r="B8836" s="6"/>
      <c r="C8836" s="139"/>
      <c r="D8836" s="139"/>
    </row>
    <row r="8837" spans="1:4">
      <c r="A8837" s="6"/>
      <c r="B8837" s="6"/>
      <c r="C8837" s="139"/>
      <c r="D8837" s="139"/>
    </row>
    <row r="8838" spans="1:4">
      <c r="A8838" s="6"/>
      <c r="B8838" s="6"/>
      <c r="C8838" s="139"/>
      <c r="D8838" s="139"/>
    </row>
    <row r="8839" spans="1:4">
      <c r="A8839" s="6"/>
      <c r="B8839" s="6"/>
      <c r="C8839" s="139"/>
      <c r="D8839" s="139"/>
    </row>
    <row r="8840" spans="1:4">
      <c r="A8840" s="6"/>
      <c r="B8840" s="6"/>
      <c r="C8840" s="139"/>
      <c r="D8840" s="139"/>
    </row>
    <row r="8841" spans="1:4">
      <c r="A8841" s="6"/>
      <c r="B8841" s="6"/>
      <c r="C8841" s="139"/>
      <c r="D8841" s="139"/>
    </row>
    <row r="8842" spans="1:4">
      <c r="A8842" s="6"/>
      <c r="B8842" s="6"/>
      <c r="C8842" s="139"/>
      <c r="D8842" s="139"/>
    </row>
    <row r="8843" spans="1:4">
      <c r="A8843" s="6"/>
      <c r="B8843" s="6"/>
      <c r="C8843" s="139"/>
      <c r="D8843" s="139"/>
    </row>
    <row r="8844" spans="1:4">
      <c r="A8844" s="6"/>
      <c r="B8844" s="6"/>
      <c r="C8844" s="139"/>
      <c r="D8844" s="139"/>
    </row>
    <row r="8845" spans="1:4">
      <c r="A8845" s="6"/>
      <c r="B8845" s="6"/>
      <c r="C8845" s="139"/>
      <c r="D8845" s="139"/>
    </row>
    <row r="8846" spans="1:4">
      <c r="A8846" s="6"/>
      <c r="B8846" s="6"/>
      <c r="C8846" s="139"/>
      <c r="D8846" s="139"/>
    </row>
    <row r="8847" spans="1:4">
      <c r="A8847" s="6"/>
      <c r="B8847" s="6"/>
      <c r="C8847" s="139"/>
      <c r="D8847" s="139"/>
    </row>
    <row r="8848" spans="1:4">
      <c r="A8848" s="6"/>
      <c r="B8848" s="6"/>
      <c r="C8848" s="139"/>
      <c r="D8848" s="139"/>
    </row>
    <row r="8849" spans="1:4">
      <c r="A8849" s="6"/>
      <c r="B8849" s="6"/>
      <c r="C8849" s="139"/>
      <c r="D8849" s="139"/>
    </row>
    <row r="8850" spans="1:4">
      <c r="A8850" s="6"/>
      <c r="B8850" s="6"/>
      <c r="C8850" s="139"/>
      <c r="D8850" s="139"/>
    </row>
    <row r="8851" spans="1:4">
      <c r="A8851" s="6"/>
      <c r="B8851" s="6"/>
      <c r="C8851" s="139"/>
      <c r="D8851" s="139"/>
    </row>
    <row r="8852" spans="1:4">
      <c r="A8852" s="6"/>
      <c r="B8852" s="6"/>
      <c r="C8852" s="139"/>
      <c r="D8852" s="139"/>
    </row>
    <row r="8853" spans="1:4">
      <c r="A8853" s="6"/>
      <c r="B8853" s="6"/>
      <c r="C8853" s="139"/>
      <c r="D8853" s="139"/>
    </row>
    <row r="8854" spans="1:4">
      <c r="A8854" s="6"/>
      <c r="B8854" s="6"/>
      <c r="C8854" s="139"/>
      <c r="D8854" s="139"/>
    </row>
    <row r="8855" spans="1:4">
      <c r="A8855" s="6"/>
      <c r="B8855" s="6"/>
      <c r="C8855" s="139"/>
      <c r="D8855" s="139"/>
    </row>
    <row r="8856" spans="1:4">
      <c r="A8856" s="6"/>
      <c r="B8856" s="6"/>
      <c r="C8856" s="139"/>
      <c r="D8856" s="139"/>
    </row>
    <row r="8857" spans="1:4">
      <c r="A8857" s="6"/>
      <c r="B8857" s="6"/>
      <c r="C8857" s="139"/>
      <c r="D8857" s="139"/>
    </row>
    <row r="8858" spans="1:4">
      <c r="A8858" s="6"/>
      <c r="B8858" s="6"/>
      <c r="C8858" s="139"/>
      <c r="D8858" s="139"/>
    </row>
    <row r="8859" spans="1:4">
      <c r="A8859" s="6"/>
      <c r="B8859" s="6"/>
      <c r="C8859" s="139"/>
      <c r="D8859" s="139"/>
    </row>
    <row r="8860" spans="1:4">
      <c r="A8860" s="6"/>
      <c r="B8860" s="6"/>
      <c r="C8860" s="139"/>
      <c r="D8860" s="139"/>
    </row>
    <row r="8861" spans="1:4">
      <c r="A8861" s="6"/>
      <c r="B8861" s="6"/>
      <c r="C8861" s="139"/>
      <c r="D8861" s="139"/>
    </row>
    <row r="8862" spans="1:4">
      <c r="A8862" s="6"/>
      <c r="B8862" s="6"/>
      <c r="C8862" s="139"/>
      <c r="D8862" s="139"/>
    </row>
    <row r="8863" spans="1:4">
      <c r="A8863" s="6"/>
      <c r="B8863" s="6"/>
      <c r="C8863" s="139"/>
      <c r="D8863" s="139"/>
    </row>
    <row r="8864" spans="1:4">
      <c r="A8864" s="6"/>
      <c r="B8864" s="6"/>
      <c r="C8864" s="139"/>
      <c r="D8864" s="139"/>
    </row>
    <row r="8865" spans="1:4">
      <c r="A8865" s="6"/>
      <c r="B8865" s="6"/>
      <c r="C8865" s="139"/>
      <c r="D8865" s="139"/>
    </row>
    <row r="8866" spans="1:4">
      <c r="A8866" s="6"/>
      <c r="B8866" s="6"/>
      <c r="C8866" s="139"/>
      <c r="D8866" s="139"/>
    </row>
    <row r="8867" spans="1:4">
      <c r="A8867" s="6"/>
      <c r="B8867" s="6"/>
      <c r="C8867" s="139"/>
      <c r="D8867" s="139"/>
    </row>
    <row r="8868" spans="1:4">
      <c r="A8868" s="6"/>
      <c r="B8868" s="6"/>
      <c r="C8868" s="139"/>
      <c r="D8868" s="139"/>
    </row>
    <row r="8869" spans="1:4">
      <c r="A8869" s="6"/>
      <c r="B8869" s="6"/>
      <c r="C8869" s="139"/>
      <c r="D8869" s="139"/>
    </row>
    <row r="8870" spans="1:4">
      <c r="A8870" s="6"/>
      <c r="B8870" s="6"/>
      <c r="C8870" s="139"/>
      <c r="D8870" s="139"/>
    </row>
    <row r="8871" spans="1:4">
      <c r="A8871" s="6"/>
      <c r="B8871" s="6"/>
      <c r="C8871" s="139"/>
      <c r="D8871" s="139"/>
    </row>
    <row r="8872" spans="1:4">
      <c r="A8872" s="6"/>
      <c r="B8872" s="6"/>
      <c r="C8872" s="139"/>
      <c r="D8872" s="139"/>
    </row>
    <row r="8873" spans="1:4">
      <c r="A8873" s="6"/>
      <c r="B8873" s="6"/>
      <c r="C8873" s="139"/>
      <c r="D8873" s="139"/>
    </row>
    <row r="8874" spans="1:4">
      <c r="A8874" s="6"/>
      <c r="B8874" s="6"/>
      <c r="C8874" s="139"/>
      <c r="D8874" s="139"/>
    </row>
    <row r="8875" spans="1:4">
      <c r="A8875" s="6"/>
      <c r="B8875" s="6"/>
      <c r="C8875" s="139"/>
      <c r="D8875" s="139"/>
    </row>
    <row r="8876" spans="1:4">
      <c r="A8876" s="6"/>
      <c r="B8876" s="6"/>
      <c r="C8876" s="139"/>
      <c r="D8876" s="139"/>
    </row>
    <row r="8877" spans="1:4">
      <c r="A8877" s="6"/>
      <c r="B8877" s="6"/>
      <c r="C8877" s="139"/>
      <c r="D8877" s="139"/>
    </row>
    <row r="8878" spans="1:4">
      <c r="A8878" s="6"/>
      <c r="B8878" s="6"/>
      <c r="C8878" s="139"/>
      <c r="D8878" s="139"/>
    </row>
    <row r="8879" spans="1:4">
      <c r="A8879" s="6"/>
      <c r="B8879" s="6"/>
      <c r="C8879" s="139"/>
      <c r="D8879" s="139"/>
    </row>
    <row r="8880" spans="1:4">
      <c r="A8880" s="6"/>
      <c r="B8880" s="6"/>
      <c r="C8880" s="139"/>
      <c r="D8880" s="139"/>
    </row>
    <row r="8881" spans="1:4">
      <c r="A8881" s="6"/>
      <c r="B8881" s="6"/>
      <c r="C8881" s="139"/>
      <c r="D8881" s="139"/>
    </row>
    <row r="8882" spans="1:4">
      <c r="A8882" s="6"/>
      <c r="B8882" s="6"/>
      <c r="C8882" s="139"/>
      <c r="D8882" s="139"/>
    </row>
    <row r="8883" spans="1:4">
      <c r="A8883" s="6"/>
      <c r="B8883" s="6"/>
      <c r="C8883" s="139"/>
      <c r="D8883" s="139"/>
    </row>
    <row r="8884" spans="1:4">
      <c r="A8884" s="6"/>
      <c r="B8884" s="6"/>
      <c r="C8884" s="139"/>
      <c r="D8884" s="139"/>
    </row>
    <row r="8885" spans="1:4">
      <c r="A8885" s="6"/>
      <c r="B8885" s="6"/>
      <c r="C8885" s="139"/>
      <c r="D8885" s="139"/>
    </row>
    <row r="8886" spans="1:4">
      <c r="A8886" s="6"/>
      <c r="B8886" s="6"/>
      <c r="C8886" s="139"/>
      <c r="D8886" s="139"/>
    </row>
    <row r="8887" spans="1:4">
      <c r="A8887" s="6"/>
      <c r="B8887" s="6"/>
      <c r="C8887" s="139"/>
      <c r="D8887" s="139"/>
    </row>
    <row r="8888" spans="1:4">
      <c r="A8888" s="6"/>
      <c r="B8888" s="6"/>
      <c r="C8888" s="139"/>
      <c r="D8888" s="139"/>
    </row>
    <row r="8889" spans="1:4">
      <c r="A8889" s="6"/>
      <c r="B8889" s="6"/>
      <c r="C8889" s="139"/>
      <c r="D8889" s="139"/>
    </row>
    <row r="8890" spans="1:4">
      <c r="A8890" s="6"/>
      <c r="B8890" s="6"/>
      <c r="C8890" s="139"/>
      <c r="D8890" s="139"/>
    </row>
    <row r="8891" spans="1:4">
      <c r="A8891" s="6"/>
      <c r="B8891" s="6"/>
      <c r="C8891" s="139"/>
      <c r="D8891" s="139"/>
    </row>
    <row r="8892" spans="1:4">
      <c r="A8892" s="6"/>
      <c r="B8892" s="6"/>
      <c r="C8892" s="139"/>
      <c r="D8892" s="139"/>
    </row>
    <row r="8893" spans="1:4">
      <c r="A8893" s="6"/>
      <c r="B8893" s="6"/>
      <c r="C8893" s="139"/>
      <c r="D8893" s="139"/>
    </row>
    <row r="8894" spans="1:4">
      <c r="A8894" s="6"/>
      <c r="B8894" s="6"/>
      <c r="C8894" s="139"/>
      <c r="D8894" s="139"/>
    </row>
    <row r="8895" spans="1:4">
      <c r="A8895" s="6"/>
      <c r="B8895" s="6"/>
      <c r="C8895" s="139"/>
      <c r="D8895" s="139"/>
    </row>
    <row r="8896" spans="1:4">
      <c r="A8896" s="6"/>
      <c r="B8896" s="6"/>
      <c r="C8896" s="139"/>
      <c r="D8896" s="139"/>
    </row>
    <row r="8897" spans="1:4">
      <c r="A8897" s="6"/>
      <c r="B8897" s="6"/>
      <c r="C8897" s="139"/>
      <c r="D8897" s="139"/>
    </row>
    <row r="8898" spans="1:4">
      <c r="A8898" s="6"/>
      <c r="B8898" s="6"/>
      <c r="C8898" s="139"/>
      <c r="D8898" s="139"/>
    </row>
    <row r="8899" spans="1:4">
      <c r="A8899" s="6"/>
      <c r="B8899" s="6"/>
      <c r="C8899" s="139"/>
      <c r="D8899" s="139"/>
    </row>
    <row r="8900" spans="1:4">
      <c r="A8900" s="6"/>
      <c r="B8900" s="6"/>
      <c r="C8900" s="139"/>
      <c r="D8900" s="139"/>
    </row>
    <row r="8901" spans="1:4">
      <c r="A8901" s="6"/>
      <c r="B8901" s="6"/>
      <c r="C8901" s="139"/>
      <c r="D8901" s="139"/>
    </row>
    <row r="8902" spans="1:4">
      <c r="A8902" s="6"/>
      <c r="B8902" s="6"/>
      <c r="C8902" s="139"/>
      <c r="D8902" s="139"/>
    </row>
    <row r="8903" spans="1:4">
      <c r="A8903" s="6"/>
      <c r="B8903" s="6"/>
      <c r="C8903" s="139"/>
      <c r="D8903" s="139"/>
    </row>
    <row r="8904" spans="1:4">
      <c r="A8904" s="6"/>
      <c r="B8904" s="6"/>
      <c r="C8904" s="139"/>
      <c r="D8904" s="139"/>
    </row>
    <row r="8905" spans="1:4">
      <c r="A8905" s="6"/>
      <c r="B8905" s="6"/>
      <c r="C8905" s="139"/>
      <c r="D8905" s="139"/>
    </row>
    <row r="8906" spans="1:4">
      <c r="A8906" s="6"/>
      <c r="B8906" s="6"/>
      <c r="C8906" s="139"/>
      <c r="D8906" s="139"/>
    </row>
    <row r="8907" spans="1:4">
      <c r="A8907" s="6"/>
      <c r="B8907" s="6"/>
      <c r="C8907" s="139"/>
      <c r="D8907" s="139"/>
    </row>
    <row r="8908" spans="1:4">
      <c r="A8908" s="6"/>
      <c r="B8908" s="6"/>
      <c r="C8908" s="139"/>
      <c r="D8908" s="139"/>
    </row>
    <row r="8909" spans="1:4">
      <c r="A8909" s="6"/>
      <c r="B8909" s="6"/>
      <c r="C8909" s="139"/>
      <c r="D8909" s="139"/>
    </row>
    <row r="8910" spans="1:4">
      <c r="A8910" s="6"/>
      <c r="B8910" s="6"/>
      <c r="C8910" s="139"/>
      <c r="D8910" s="139"/>
    </row>
    <row r="8911" spans="1:4">
      <c r="A8911" s="6"/>
      <c r="B8911" s="6"/>
      <c r="C8911" s="139"/>
      <c r="D8911" s="139"/>
    </row>
    <row r="8912" spans="1:4">
      <c r="A8912" s="6"/>
      <c r="B8912" s="6"/>
      <c r="C8912" s="139"/>
      <c r="D8912" s="139"/>
    </row>
    <row r="8913" spans="1:4">
      <c r="A8913" s="6"/>
      <c r="B8913" s="6"/>
      <c r="C8913" s="139"/>
      <c r="D8913" s="139"/>
    </row>
    <row r="8914" spans="1:4">
      <c r="A8914" s="6"/>
      <c r="B8914" s="6"/>
      <c r="C8914" s="139"/>
      <c r="D8914" s="139"/>
    </row>
    <row r="8915" spans="1:4">
      <c r="A8915" s="6"/>
      <c r="B8915" s="6"/>
      <c r="C8915" s="139"/>
      <c r="D8915" s="139"/>
    </row>
    <row r="8916" spans="1:4">
      <c r="A8916" s="6"/>
      <c r="B8916" s="6"/>
      <c r="C8916" s="139"/>
      <c r="D8916" s="139"/>
    </row>
    <row r="8917" spans="1:4">
      <c r="A8917" s="6"/>
      <c r="B8917" s="6"/>
      <c r="C8917" s="139"/>
      <c r="D8917" s="139"/>
    </row>
    <row r="8918" spans="1:4">
      <c r="A8918" s="6"/>
      <c r="B8918" s="6"/>
      <c r="C8918" s="139"/>
      <c r="D8918" s="139"/>
    </row>
    <row r="8919" spans="1:4">
      <c r="A8919" s="6"/>
      <c r="B8919" s="6"/>
      <c r="C8919" s="139"/>
      <c r="D8919" s="139"/>
    </row>
    <row r="8920" spans="1:4">
      <c r="A8920" s="6"/>
      <c r="B8920" s="6"/>
      <c r="C8920" s="139"/>
      <c r="D8920" s="139"/>
    </row>
    <row r="8921" spans="1:4">
      <c r="A8921" s="6"/>
      <c r="B8921" s="6"/>
      <c r="C8921" s="139"/>
      <c r="D8921" s="139"/>
    </row>
    <row r="8922" spans="1:4">
      <c r="A8922" s="6"/>
      <c r="B8922" s="6"/>
      <c r="C8922" s="139"/>
      <c r="D8922" s="139"/>
    </row>
    <row r="8923" spans="1:4">
      <c r="A8923" s="6"/>
      <c r="B8923" s="6"/>
      <c r="C8923" s="139"/>
      <c r="D8923" s="139"/>
    </row>
    <row r="8924" spans="1:4">
      <c r="A8924" s="6"/>
      <c r="B8924" s="6"/>
      <c r="C8924" s="139"/>
      <c r="D8924" s="139"/>
    </row>
    <row r="8925" spans="1:4">
      <c r="A8925" s="6"/>
      <c r="B8925" s="6"/>
      <c r="C8925" s="139"/>
      <c r="D8925" s="139"/>
    </row>
    <row r="8926" spans="1:4">
      <c r="A8926" s="6"/>
      <c r="B8926" s="6"/>
      <c r="C8926" s="139"/>
      <c r="D8926" s="139"/>
    </row>
    <row r="8927" spans="1:4">
      <c r="A8927" s="6"/>
      <c r="B8927" s="6"/>
      <c r="C8927" s="139"/>
      <c r="D8927" s="139"/>
    </row>
    <row r="8928" spans="1:4">
      <c r="A8928" s="6"/>
      <c r="B8928" s="6"/>
      <c r="C8928" s="139"/>
      <c r="D8928" s="139"/>
    </row>
    <row r="8929" spans="1:4">
      <c r="A8929" s="6"/>
      <c r="B8929" s="6"/>
      <c r="C8929" s="139"/>
      <c r="D8929" s="139"/>
    </row>
    <row r="8930" spans="1:4">
      <c r="A8930" s="6"/>
      <c r="B8930" s="6"/>
      <c r="C8930" s="139"/>
      <c r="D8930" s="139"/>
    </row>
    <row r="8931" spans="1:4">
      <c r="A8931" s="6"/>
      <c r="B8931" s="6"/>
      <c r="C8931" s="139"/>
      <c r="D8931" s="139"/>
    </row>
    <row r="8932" spans="1:4">
      <c r="A8932" s="6"/>
      <c r="B8932" s="6"/>
      <c r="C8932" s="139"/>
      <c r="D8932" s="139"/>
    </row>
    <row r="8933" spans="1:4">
      <c r="A8933" s="6"/>
      <c r="B8933" s="6"/>
      <c r="C8933" s="139"/>
      <c r="D8933" s="139"/>
    </row>
    <row r="8934" spans="1:4">
      <c r="A8934" s="6"/>
      <c r="B8934" s="6"/>
      <c r="C8934" s="139"/>
      <c r="D8934" s="139"/>
    </row>
    <row r="8935" spans="1:4">
      <c r="A8935" s="6"/>
      <c r="B8935" s="6"/>
      <c r="C8935" s="139"/>
      <c r="D8935" s="139"/>
    </row>
    <row r="8936" spans="1:4">
      <c r="A8936" s="6"/>
      <c r="B8936" s="6"/>
      <c r="C8936" s="139"/>
      <c r="D8936" s="139"/>
    </row>
    <row r="8937" spans="1:4">
      <c r="A8937" s="6"/>
      <c r="B8937" s="6"/>
      <c r="C8937" s="139"/>
      <c r="D8937" s="139"/>
    </row>
    <row r="8938" spans="1:4">
      <c r="A8938" s="6"/>
      <c r="B8938" s="6"/>
      <c r="C8938" s="139"/>
      <c r="D8938" s="139"/>
    </row>
    <row r="8939" spans="1:4">
      <c r="A8939" s="6"/>
      <c r="B8939" s="6"/>
      <c r="C8939" s="139"/>
      <c r="D8939" s="139"/>
    </row>
    <row r="8940" spans="1:4">
      <c r="A8940" s="6"/>
      <c r="B8940" s="6"/>
      <c r="C8940" s="139"/>
      <c r="D8940" s="139"/>
    </row>
    <row r="8941" spans="1:4">
      <c r="A8941" s="6"/>
      <c r="B8941" s="6"/>
      <c r="C8941" s="139"/>
      <c r="D8941" s="139"/>
    </row>
    <row r="8942" spans="1:4">
      <c r="A8942" s="6"/>
      <c r="B8942" s="6"/>
      <c r="C8942" s="139"/>
      <c r="D8942" s="139"/>
    </row>
    <row r="8943" spans="1:4">
      <c r="A8943" s="6"/>
      <c r="B8943" s="6"/>
      <c r="C8943" s="139"/>
      <c r="D8943" s="139"/>
    </row>
    <row r="8944" spans="1:4">
      <c r="A8944" s="6"/>
      <c r="B8944" s="6"/>
      <c r="C8944" s="139"/>
      <c r="D8944" s="139"/>
    </row>
    <row r="8945" spans="1:4">
      <c r="A8945" s="6"/>
      <c r="B8945" s="6"/>
      <c r="C8945" s="139"/>
      <c r="D8945" s="139"/>
    </row>
    <row r="8946" spans="1:4">
      <c r="A8946" s="6"/>
      <c r="B8946" s="6"/>
      <c r="C8946" s="139"/>
      <c r="D8946" s="139"/>
    </row>
    <row r="8947" spans="1:4">
      <c r="A8947" s="6"/>
      <c r="B8947" s="6"/>
      <c r="C8947" s="139"/>
      <c r="D8947" s="139"/>
    </row>
    <row r="8948" spans="1:4">
      <c r="A8948" s="6"/>
      <c r="B8948" s="6"/>
      <c r="C8948" s="139"/>
      <c r="D8948" s="139"/>
    </row>
    <row r="8949" spans="1:4">
      <c r="A8949" s="6"/>
      <c r="B8949" s="6"/>
      <c r="C8949" s="139"/>
      <c r="D8949" s="139"/>
    </row>
    <row r="8950" spans="1:4">
      <c r="A8950" s="6"/>
      <c r="B8950" s="6"/>
      <c r="C8950" s="139"/>
      <c r="D8950" s="139"/>
    </row>
    <row r="8951" spans="1:4">
      <c r="A8951" s="6"/>
      <c r="B8951" s="6"/>
      <c r="C8951" s="139"/>
      <c r="D8951" s="139"/>
    </row>
    <row r="8952" spans="1:4">
      <c r="A8952" s="6"/>
      <c r="B8952" s="6"/>
      <c r="C8952" s="139"/>
      <c r="D8952" s="139"/>
    </row>
    <row r="8953" spans="1:4">
      <c r="A8953" s="6"/>
      <c r="B8953" s="6"/>
      <c r="C8953" s="139"/>
      <c r="D8953" s="139"/>
    </row>
    <row r="8954" spans="1:4">
      <c r="A8954" s="6"/>
      <c r="B8954" s="6"/>
      <c r="C8954" s="139"/>
      <c r="D8954" s="139"/>
    </row>
    <row r="8955" spans="1:4">
      <c r="A8955" s="6"/>
      <c r="B8955" s="6"/>
      <c r="C8955" s="139"/>
      <c r="D8955" s="139"/>
    </row>
    <row r="8956" spans="1:4">
      <c r="A8956" s="6"/>
      <c r="B8956" s="6"/>
      <c r="C8956" s="139"/>
      <c r="D8956" s="139"/>
    </row>
    <row r="8957" spans="1:4">
      <c r="A8957" s="6"/>
      <c r="B8957" s="6"/>
      <c r="C8957" s="139"/>
      <c r="D8957" s="139"/>
    </row>
    <row r="8958" spans="1:4">
      <c r="A8958" s="6"/>
      <c r="B8958" s="6"/>
      <c r="C8958" s="139"/>
      <c r="D8958" s="139"/>
    </row>
    <row r="8959" spans="1:4">
      <c r="A8959" s="6"/>
      <c r="B8959" s="6"/>
      <c r="C8959" s="139"/>
      <c r="D8959" s="139"/>
    </row>
    <row r="8960" spans="1:4">
      <c r="A8960" s="6"/>
      <c r="B8960" s="6"/>
      <c r="C8960" s="139"/>
      <c r="D8960" s="139"/>
    </row>
    <row r="8961" spans="1:4">
      <c r="A8961" s="6"/>
      <c r="B8961" s="6"/>
      <c r="C8961" s="139"/>
      <c r="D8961" s="139"/>
    </row>
    <row r="8962" spans="1:4">
      <c r="A8962" s="6"/>
      <c r="B8962" s="6"/>
      <c r="C8962" s="139"/>
      <c r="D8962" s="139"/>
    </row>
    <row r="8963" spans="1:4">
      <c r="A8963" s="6"/>
      <c r="B8963" s="6"/>
      <c r="C8963" s="139"/>
      <c r="D8963" s="139"/>
    </row>
    <row r="8964" spans="1:4">
      <c r="A8964" s="6"/>
      <c r="B8964" s="6"/>
      <c r="C8964" s="139"/>
      <c r="D8964" s="139"/>
    </row>
    <row r="8965" spans="1:4">
      <c r="A8965" s="6"/>
      <c r="B8965" s="6"/>
      <c r="C8965" s="139"/>
      <c r="D8965" s="139"/>
    </row>
    <row r="8966" spans="1:4">
      <c r="A8966" s="6"/>
      <c r="B8966" s="6"/>
      <c r="C8966" s="139"/>
      <c r="D8966" s="139"/>
    </row>
    <row r="8967" spans="1:4">
      <c r="A8967" s="6"/>
      <c r="B8967" s="6"/>
      <c r="C8967" s="139"/>
      <c r="D8967" s="139"/>
    </row>
    <row r="8968" spans="1:4">
      <c r="A8968" s="6"/>
      <c r="B8968" s="6"/>
      <c r="C8968" s="139"/>
      <c r="D8968" s="139"/>
    </row>
    <row r="8969" spans="1:4">
      <c r="A8969" s="6"/>
      <c r="B8969" s="6"/>
      <c r="C8969" s="139"/>
      <c r="D8969" s="139"/>
    </row>
    <row r="8970" spans="1:4">
      <c r="A8970" s="6"/>
      <c r="B8970" s="6"/>
      <c r="C8970" s="139"/>
      <c r="D8970" s="139"/>
    </row>
    <row r="8971" spans="1:4">
      <c r="A8971" s="6"/>
      <c r="B8971" s="6"/>
      <c r="C8971" s="139"/>
      <c r="D8971" s="139"/>
    </row>
    <row r="8972" spans="1:4">
      <c r="A8972" s="6"/>
      <c r="B8972" s="6"/>
      <c r="C8972" s="139"/>
      <c r="D8972" s="139"/>
    </row>
    <row r="8973" spans="1:4">
      <c r="A8973" s="6"/>
      <c r="B8973" s="6"/>
      <c r="C8973" s="139"/>
      <c r="D8973" s="139"/>
    </row>
    <row r="8974" spans="1:4">
      <c r="A8974" s="6"/>
      <c r="B8974" s="6"/>
      <c r="C8974" s="139"/>
      <c r="D8974" s="139"/>
    </row>
    <row r="8975" spans="1:4">
      <c r="A8975" s="6"/>
      <c r="B8975" s="6"/>
      <c r="C8975" s="139"/>
      <c r="D8975" s="139"/>
    </row>
    <row r="8976" spans="1:4">
      <c r="A8976" s="6"/>
      <c r="B8976" s="6"/>
      <c r="C8976" s="139"/>
      <c r="D8976" s="139"/>
    </row>
    <row r="8977" spans="1:4">
      <c r="A8977" s="6"/>
      <c r="B8977" s="6"/>
      <c r="C8977" s="139"/>
      <c r="D8977" s="139"/>
    </row>
    <row r="8978" spans="1:4">
      <c r="A8978" s="6"/>
      <c r="B8978" s="6"/>
      <c r="C8978" s="139"/>
      <c r="D8978" s="139"/>
    </row>
    <row r="8979" spans="1:4">
      <c r="A8979" s="6"/>
      <c r="B8979" s="6"/>
      <c r="C8979" s="139"/>
      <c r="D8979" s="139"/>
    </row>
    <row r="8980" spans="1:4">
      <c r="A8980" s="6"/>
      <c r="B8980" s="6"/>
      <c r="C8980" s="139"/>
      <c r="D8980" s="139"/>
    </row>
    <row r="8981" spans="1:4">
      <c r="A8981" s="6"/>
      <c r="B8981" s="6"/>
      <c r="C8981" s="139"/>
      <c r="D8981" s="139"/>
    </row>
    <row r="8982" spans="1:4">
      <c r="A8982" s="6"/>
      <c r="B8982" s="6"/>
      <c r="C8982" s="139"/>
      <c r="D8982" s="139"/>
    </row>
    <row r="8983" spans="1:4">
      <c r="A8983" s="6"/>
      <c r="B8983" s="6"/>
      <c r="C8983" s="139"/>
      <c r="D8983" s="139"/>
    </row>
    <row r="8984" spans="1:4">
      <c r="A8984" s="6"/>
      <c r="B8984" s="6"/>
      <c r="C8984" s="139"/>
      <c r="D8984" s="139"/>
    </row>
    <row r="8985" spans="1:4">
      <c r="A8985" s="6"/>
      <c r="B8985" s="6"/>
      <c r="C8985" s="139"/>
      <c r="D8985" s="139"/>
    </row>
    <row r="8986" spans="1:4">
      <c r="A8986" s="6"/>
      <c r="B8986" s="6"/>
      <c r="C8986" s="139"/>
      <c r="D8986" s="139"/>
    </row>
    <row r="8987" spans="1:4">
      <c r="A8987" s="6"/>
      <c r="B8987" s="6"/>
      <c r="C8987" s="139"/>
      <c r="D8987" s="139"/>
    </row>
    <row r="8988" spans="1:4">
      <c r="A8988" s="6"/>
      <c r="B8988" s="6"/>
      <c r="C8988" s="139"/>
      <c r="D8988" s="139"/>
    </row>
    <row r="8989" spans="1:4">
      <c r="A8989" s="6"/>
      <c r="B8989" s="6"/>
      <c r="C8989" s="139"/>
      <c r="D8989" s="139"/>
    </row>
    <row r="8990" spans="1:4">
      <c r="A8990" s="6"/>
      <c r="B8990" s="6"/>
      <c r="C8990" s="139"/>
      <c r="D8990" s="139"/>
    </row>
    <row r="8991" spans="1:4">
      <c r="A8991" s="6"/>
      <c r="B8991" s="6"/>
      <c r="C8991" s="139"/>
      <c r="D8991" s="139"/>
    </row>
    <row r="8992" spans="1:4">
      <c r="A8992" s="6"/>
      <c r="B8992" s="6"/>
      <c r="C8992" s="139"/>
      <c r="D8992" s="139"/>
    </row>
    <row r="8993" spans="1:4">
      <c r="A8993" s="6"/>
      <c r="B8993" s="6"/>
      <c r="C8993" s="139"/>
      <c r="D8993" s="139"/>
    </row>
    <row r="8994" spans="1:4">
      <c r="A8994" s="6"/>
      <c r="B8994" s="6"/>
      <c r="C8994" s="139"/>
      <c r="D8994" s="139"/>
    </row>
    <row r="8995" spans="1:4">
      <c r="A8995" s="6"/>
      <c r="B8995" s="6"/>
      <c r="C8995" s="139"/>
      <c r="D8995" s="139"/>
    </row>
    <row r="8996" spans="1:4">
      <c r="A8996" s="6"/>
      <c r="B8996" s="6"/>
      <c r="C8996" s="139"/>
      <c r="D8996" s="139"/>
    </row>
    <row r="8997" spans="1:4">
      <c r="A8997" s="6"/>
      <c r="B8997" s="6"/>
      <c r="C8997" s="139"/>
      <c r="D8997" s="139"/>
    </row>
    <row r="8998" spans="1:4">
      <c r="A8998" s="6"/>
      <c r="B8998" s="6"/>
      <c r="C8998" s="139"/>
      <c r="D8998" s="139"/>
    </row>
    <row r="8999" spans="1:4">
      <c r="A8999" s="6"/>
      <c r="B8999" s="6"/>
      <c r="C8999" s="139"/>
      <c r="D8999" s="139"/>
    </row>
    <row r="9000" spans="1:4">
      <c r="A9000" s="6"/>
      <c r="B9000" s="6"/>
      <c r="C9000" s="139"/>
      <c r="D9000" s="139"/>
    </row>
    <row r="9001" spans="1:4">
      <c r="A9001" s="6"/>
      <c r="B9001" s="6"/>
      <c r="C9001" s="139"/>
      <c r="D9001" s="139"/>
    </row>
    <row r="9002" spans="1:4">
      <c r="A9002" s="6"/>
      <c r="B9002" s="6"/>
      <c r="C9002" s="139"/>
      <c r="D9002" s="139"/>
    </row>
    <row r="9003" spans="1:4">
      <c r="A9003" s="6"/>
      <c r="B9003" s="6"/>
      <c r="C9003" s="139"/>
      <c r="D9003" s="139"/>
    </row>
    <row r="9004" spans="1:4">
      <c r="A9004" s="6"/>
      <c r="B9004" s="6"/>
      <c r="C9004" s="139"/>
      <c r="D9004" s="139"/>
    </row>
    <row r="9005" spans="1:4">
      <c r="A9005" s="6"/>
      <c r="B9005" s="6"/>
      <c r="C9005" s="139"/>
      <c r="D9005" s="139"/>
    </row>
    <row r="9006" spans="1:4">
      <c r="A9006" s="6"/>
      <c r="B9006" s="6"/>
      <c r="C9006" s="139"/>
      <c r="D9006" s="139"/>
    </row>
    <row r="9007" spans="1:4">
      <c r="A9007" s="6"/>
      <c r="B9007" s="6"/>
      <c r="C9007" s="139"/>
      <c r="D9007" s="139"/>
    </row>
    <row r="9008" spans="1:4">
      <c r="A9008" s="6"/>
      <c r="B9008" s="6"/>
      <c r="C9008" s="139"/>
      <c r="D9008" s="139"/>
    </row>
    <row r="9009" spans="1:4">
      <c r="A9009" s="6"/>
      <c r="B9009" s="6"/>
      <c r="C9009" s="139"/>
      <c r="D9009" s="139"/>
    </row>
    <row r="9010" spans="1:4">
      <c r="A9010" s="6"/>
      <c r="B9010" s="6"/>
      <c r="C9010" s="139"/>
      <c r="D9010" s="139"/>
    </row>
    <row r="9011" spans="1:4">
      <c r="A9011" s="6"/>
      <c r="B9011" s="6"/>
      <c r="C9011" s="139"/>
      <c r="D9011" s="139"/>
    </row>
    <row r="9012" spans="1:4">
      <c r="A9012" s="6"/>
      <c r="B9012" s="6"/>
      <c r="C9012" s="139"/>
      <c r="D9012" s="139"/>
    </row>
    <row r="9013" spans="1:4">
      <c r="A9013" s="6"/>
      <c r="B9013" s="6"/>
      <c r="C9013" s="139"/>
      <c r="D9013" s="139"/>
    </row>
    <row r="9014" spans="1:4">
      <c r="A9014" s="6"/>
      <c r="B9014" s="6"/>
      <c r="C9014" s="139"/>
      <c r="D9014" s="139"/>
    </row>
    <row r="9015" spans="1:4">
      <c r="A9015" s="6"/>
      <c r="B9015" s="6"/>
      <c r="C9015" s="139"/>
      <c r="D9015" s="139"/>
    </row>
    <row r="9016" spans="1:4">
      <c r="A9016" s="6"/>
      <c r="B9016" s="6"/>
      <c r="C9016" s="139"/>
      <c r="D9016" s="139"/>
    </row>
    <row r="9017" spans="1:4">
      <c r="A9017" s="6"/>
      <c r="B9017" s="6"/>
      <c r="C9017" s="139"/>
      <c r="D9017" s="139"/>
    </row>
    <row r="9018" spans="1:4">
      <c r="A9018" s="6"/>
      <c r="B9018" s="6"/>
      <c r="C9018" s="139"/>
      <c r="D9018" s="139"/>
    </row>
    <row r="9019" spans="1:4">
      <c r="A9019" s="6"/>
      <c r="B9019" s="6"/>
      <c r="C9019" s="139"/>
      <c r="D9019" s="139"/>
    </row>
    <row r="9020" spans="1:4">
      <c r="A9020" s="6"/>
      <c r="B9020" s="6"/>
      <c r="C9020" s="139"/>
      <c r="D9020" s="139"/>
    </row>
    <row r="9021" spans="1:4">
      <c r="A9021" s="6"/>
      <c r="B9021" s="6"/>
      <c r="C9021" s="139"/>
      <c r="D9021" s="139"/>
    </row>
    <row r="9022" spans="1:4">
      <c r="A9022" s="6"/>
      <c r="B9022" s="6"/>
      <c r="C9022" s="139"/>
      <c r="D9022" s="139"/>
    </row>
    <row r="9023" spans="1:4">
      <c r="A9023" s="6"/>
      <c r="B9023" s="6"/>
      <c r="C9023" s="139"/>
      <c r="D9023" s="139"/>
    </row>
    <row r="9024" spans="1:4">
      <c r="A9024" s="6"/>
      <c r="B9024" s="6"/>
      <c r="C9024" s="139"/>
      <c r="D9024" s="139"/>
    </row>
    <row r="9025" spans="1:4">
      <c r="A9025" s="6"/>
      <c r="B9025" s="6"/>
      <c r="C9025" s="139"/>
      <c r="D9025" s="139"/>
    </row>
    <row r="9026" spans="1:4">
      <c r="A9026" s="6"/>
      <c r="B9026" s="6"/>
      <c r="C9026" s="139"/>
      <c r="D9026" s="139"/>
    </row>
    <row r="9027" spans="1:4">
      <c r="A9027" s="6"/>
      <c r="B9027" s="6"/>
      <c r="C9027" s="139"/>
      <c r="D9027" s="139"/>
    </row>
    <row r="9028" spans="1:4">
      <c r="A9028" s="6"/>
      <c r="B9028" s="6"/>
      <c r="C9028" s="139"/>
      <c r="D9028" s="139"/>
    </row>
    <row r="9029" spans="1:4">
      <c r="A9029" s="6"/>
      <c r="B9029" s="6"/>
      <c r="C9029" s="139"/>
      <c r="D9029" s="139"/>
    </row>
    <row r="9030" spans="1:4">
      <c r="A9030" s="6"/>
      <c r="B9030" s="6"/>
      <c r="C9030" s="139"/>
      <c r="D9030" s="139"/>
    </row>
    <row r="9031" spans="1:4">
      <c r="A9031" s="6"/>
      <c r="B9031" s="6"/>
      <c r="C9031" s="139"/>
      <c r="D9031" s="139"/>
    </row>
    <row r="9032" spans="1:4">
      <c r="A9032" s="6"/>
      <c r="B9032" s="6"/>
      <c r="C9032" s="139"/>
      <c r="D9032" s="139"/>
    </row>
    <row r="9033" spans="1:4">
      <c r="A9033" s="6"/>
      <c r="B9033" s="6"/>
      <c r="C9033" s="139"/>
      <c r="D9033" s="139"/>
    </row>
    <row r="9034" spans="1:4">
      <c r="A9034" s="6"/>
      <c r="B9034" s="6"/>
      <c r="C9034" s="139"/>
      <c r="D9034" s="139"/>
    </row>
    <row r="9035" spans="1:4">
      <c r="A9035" s="6"/>
      <c r="B9035" s="6"/>
      <c r="C9035" s="139"/>
      <c r="D9035" s="139"/>
    </row>
    <row r="9036" spans="1:4">
      <c r="A9036" s="6"/>
      <c r="B9036" s="6"/>
      <c r="C9036" s="139"/>
      <c r="D9036" s="139"/>
    </row>
    <row r="9037" spans="1:4">
      <c r="A9037" s="6"/>
      <c r="B9037" s="6"/>
      <c r="C9037" s="139"/>
      <c r="D9037" s="139"/>
    </row>
    <row r="9038" spans="1:4">
      <c r="A9038" s="6"/>
      <c r="B9038" s="6"/>
      <c r="C9038" s="139"/>
      <c r="D9038" s="139"/>
    </row>
    <row r="9039" spans="1:4">
      <c r="A9039" s="6"/>
      <c r="B9039" s="6"/>
      <c r="C9039" s="139"/>
      <c r="D9039" s="139"/>
    </row>
    <row r="9040" spans="1:4">
      <c r="A9040" s="6"/>
      <c r="B9040" s="6"/>
      <c r="C9040" s="139"/>
      <c r="D9040" s="139"/>
    </row>
    <row r="9041" spans="1:4">
      <c r="A9041" s="6"/>
      <c r="B9041" s="6"/>
      <c r="C9041" s="139"/>
      <c r="D9041" s="139"/>
    </row>
    <row r="9042" spans="1:4">
      <c r="A9042" s="6"/>
      <c r="B9042" s="6"/>
      <c r="C9042" s="139"/>
      <c r="D9042" s="139"/>
    </row>
    <row r="9043" spans="1:4">
      <c r="A9043" s="6"/>
      <c r="B9043" s="6"/>
      <c r="C9043" s="139"/>
      <c r="D9043" s="139"/>
    </row>
    <row r="9044" spans="1:4">
      <c r="A9044" s="6"/>
      <c r="B9044" s="6"/>
      <c r="C9044" s="139"/>
      <c r="D9044" s="139"/>
    </row>
    <row r="9045" spans="1:4">
      <c r="A9045" s="6"/>
      <c r="B9045" s="6"/>
      <c r="C9045" s="139"/>
      <c r="D9045" s="139"/>
    </row>
    <row r="9046" spans="1:4">
      <c r="A9046" s="6"/>
      <c r="B9046" s="6"/>
      <c r="C9046" s="139"/>
      <c r="D9046" s="139"/>
    </row>
    <row r="9047" spans="1:4">
      <c r="A9047" s="6"/>
      <c r="B9047" s="6"/>
      <c r="C9047" s="139"/>
      <c r="D9047" s="139"/>
    </row>
    <row r="9048" spans="1:4">
      <c r="A9048" s="6"/>
      <c r="B9048" s="6"/>
      <c r="C9048" s="139"/>
      <c r="D9048" s="139"/>
    </row>
    <row r="9049" spans="1:4">
      <c r="A9049" s="6"/>
      <c r="B9049" s="6"/>
      <c r="C9049" s="139"/>
      <c r="D9049" s="139"/>
    </row>
    <row r="9050" spans="1:4">
      <c r="A9050" s="6"/>
      <c r="B9050" s="6"/>
      <c r="C9050" s="139"/>
      <c r="D9050" s="139"/>
    </row>
    <row r="9051" spans="1:4">
      <c r="A9051" s="6"/>
      <c r="B9051" s="6"/>
      <c r="C9051" s="139"/>
      <c r="D9051" s="139"/>
    </row>
    <row r="9052" spans="1:4">
      <c r="A9052" s="6"/>
      <c r="B9052" s="6"/>
      <c r="C9052" s="139"/>
      <c r="D9052" s="139"/>
    </row>
    <row r="9053" spans="1:4">
      <c r="A9053" s="6"/>
      <c r="B9053" s="6"/>
      <c r="C9053" s="139"/>
      <c r="D9053" s="139"/>
    </row>
    <row r="9054" spans="1:4">
      <c r="A9054" s="6"/>
      <c r="B9054" s="6"/>
      <c r="C9054" s="139"/>
      <c r="D9054" s="139"/>
    </row>
    <row r="9055" spans="1:4">
      <c r="A9055" s="6"/>
      <c r="B9055" s="6"/>
      <c r="C9055" s="139"/>
      <c r="D9055" s="139"/>
    </row>
    <row r="9056" spans="1:4">
      <c r="A9056" s="6"/>
      <c r="B9056" s="6"/>
      <c r="C9056" s="139"/>
      <c r="D9056" s="139"/>
    </row>
    <row r="9057" spans="1:4">
      <c r="A9057" s="6"/>
      <c r="B9057" s="6"/>
      <c r="C9057" s="139"/>
      <c r="D9057" s="139"/>
    </row>
    <row r="9058" spans="1:4">
      <c r="A9058" s="6"/>
      <c r="B9058" s="6"/>
      <c r="C9058" s="139"/>
      <c r="D9058" s="139"/>
    </row>
    <row r="9059" spans="1:4">
      <c r="A9059" s="6"/>
      <c r="B9059" s="6"/>
      <c r="C9059" s="139"/>
      <c r="D9059" s="139"/>
    </row>
    <row r="9060" spans="1:4">
      <c r="A9060" s="6"/>
      <c r="B9060" s="6"/>
      <c r="C9060" s="139"/>
      <c r="D9060" s="139"/>
    </row>
    <row r="9061" spans="1:4">
      <c r="A9061" s="6"/>
      <c r="B9061" s="6"/>
      <c r="C9061" s="139"/>
      <c r="D9061" s="139"/>
    </row>
    <row r="9062" spans="1:4">
      <c r="A9062" s="6"/>
      <c r="B9062" s="6"/>
      <c r="C9062" s="139"/>
      <c r="D9062" s="139"/>
    </row>
    <row r="9063" spans="1:4">
      <c r="A9063" s="6"/>
      <c r="B9063" s="6"/>
      <c r="C9063" s="139"/>
      <c r="D9063" s="139"/>
    </row>
    <row r="9064" spans="1:4">
      <c r="A9064" s="6"/>
      <c r="B9064" s="6"/>
      <c r="C9064" s="139"/>
      <c r="D9064" s="139"/>
    </row>
    <row r="9065" spans="1:4">
      <c r="A9065" s="6"/>
      <c r="B9065" s="6"/>
      <c r="C9065" s="139"/>
      <c r="D9065" s="139"/>
    </row>
    <row r="9066" spans="1:4">
      <c r="A9066" s="6"/>
      <c r="B9066" s="6"/>
      <c r="C9066" s="139"/>
      <c r="D9066" s="139"/>
    </row>
    <row r="9067" spans="1:4">
      <c r="A9067" s="6"/>
      <c r="B9067" s="6"/>
      <c r="C9067" s="139"/>
      <c r="D9067" s="139"/>
    </row>
    <row r="9068" spans="1:4">
      <c r="A9068" s="6"/>
      <c r="B9068" s="6"/>
      <c r="C9068" s="139"/>
      <c r="D9068" s="139"/>
    </row>
    <row r="9069" spans="1:4">
      <c r="A9069" s="6"/>
      <c r="B9069" s="6"/>
      <c r="C9069" s="139"/>
      <c r="D9069" s="139"/>
    </row>
    <row r="9070" spans="1:4">
      <c r="A9070" s="6"/>
      <c r="B9070" s="6"/>
      <c r="C9070" s="139"/>
      <c r="D9070" s="139"/>
    </row>
    <row r="9071" spans="1:4">
      <c r="A9071" s="6"/>
      <c r="B9071" s="6"/>
      <c r="C9071" s="139"/>
      <c r="D9071" s="139"/>
    </row>
    <row r="9072" spans="1:4">
      <c r="A9072" s="6"/>
      <c r="B9072" s="6"/>
      <c r="C9072" s="139"/>
      <c r="D9072" s="139"/>
    </row>
    <row r="9073" spans="1:4">
      <c r="A9073" s="6"/>
      <c r="B9073" s="6"/>
      <c r="C9073" s="139"/>
      <c r="D9073" s="139"/>
    </row>
    <row r="9074" spans="1:4">
      <c r="A9074" s="6"/>
      <c r="B9074" s="6"/>
      <c r="C9074" s="139"/>
      <c r="D9074" s="139"/>
    </row>
    <row r="9075" spans="1:4">
      <c r="A9075" s="6"/>
      <c r="B9075" s="6"/>
      <c r="C9075" s="139"/>
      <c r="D9075" s="139"/>
    </row>
    <row r="9076" spans="1:4">
      <c r="A9076" s="6"/>
      <c r="B9076" s="6"/>
      <c r="C9076" s="139"/>
      <c r="D9076" s="139"/>
    </row>
    <row r="9077" spans="1:4">
      <c r="A9077" s="6"/>
      <c r="B9077" s="6"/>
      <c r="C9077" s="139"/>
      <c r="D9077" s="139"/>
    </row>
    <row r="9078" spans="1:4">
      <c r="A9078" s="6"/>
      <c r="B9078" s="6"/>
      <c r="C9078" s="139"/>
      <c r="D9078" s="139"/>
    </row>
    <row r="9079" spans="1:4">
      <c r="A9079" s="6"/>
      <c r="B9079" s="6"/>
      <c r="C9079" s="139"/>
      <c r="D9079" s="139"/>
    </row>
    <row r="9080" spans="1:4">
      <c r="A9080" s="6"/>
      <c r="B9080" s="6"/>
      <c r="C9080" s="139"/>
      <c r="D9080" s="139"/>
    </row>
    <row r="9081" spans="1:4">
      <c r="A9081" s="6"/>
      <c r="B9081" s="6"/>
      <c r="C9081" s="139"/>
      <c r="D9081" s="139"/>
    </row>
    <row r="9082" spans="1:4">
      <c r="A9082" s="6"/>
      <c r="B9082" s="6"/>
      <c r="C9082" s="139"/>
      <c r="D9082" s="139"/>
    </row>
    <row r="9083" spans="1:4">
      <c r="A9083" s="6"/>
      <c r="B9083" s="6"/>
      <c r="C9083" s="139"/>
      <c r="D9083" s="139"/>
    </row>
    <row r="9084" spans="1:4">
      <c r="A9084" s="6"/>
      <c r="B9084" s="6"/>
      <c r="C9084" s="139"/>
      <c r="D9084" s="139"/>
    </row>
    <row r="9085" spans="1:4">
      <c r="A9085" s="6"/>
      <c r="B9085" s="6"/>
      <c r="C9085" s="139"/>
      <c r="D9085" s="139"/>
    </row>
    <row r="9086" spans="1:4">
      <c r="A9086" s="6"/>
      <c r="B9086" s="6"/>
      <c r="C9086" s="139"/>
      <c r="D9086" s="139"/>
    </row>
    <row r="9087" spans="1:4">
      <c r="A9087" s="6"/>
      <c r="B9087" s="6"/>
      <c r="C9087" s="139"/>
      <c r="D9087" s="139"/>
    </row>
    <row r="9088" spans="1:4">
      <c r="A9088" s="6"/>
      <c r="B9088" s="6"/>
      <c r="C9088" s="139"/>
      <c r="D9088" s="139"/>
    </row>
    <row r="9089" spans="1:4">
      <c r="A9089" s="6"/>
      <c r="B9089" s="6"/>
      <c r="C9089" s="139"/>
      <c r="D9089" s="139"/>
    </row>
    <row r="9090" spans="1:4">
      <c r="A9090" s="6"/>
      <c r="B9090" s="6"/>
      <c r="C9090" s="139"/>
      <c r="D9090" s="139"/>
    </row>
    <row r="9091" spans="1:4">
      <c r="A9091" s="6"/>
      <c r="B9091" s="6"/>
      <c r="C9091" s="139"/>
      <c r="D9091" s="139"/>
    </row>
    <row r="9092" spans="1:4">
      <c r="A9092" s="6"/>
      <c r="B9092" s="6"/>
      <c r="C9092" s="139"/>
      <c r="D9092" s="139"/>
    </row>
    <row r="9093" spans="1:4">
      <c r="A9093" s="6"/>
      <c r="B9093" s="6"/>
      <c r="C9093" s="139"/>
      <c r="D9093" s="139"/>
    </row>
    <row r="9094" spans="1:4">
      <c r="A9094" s="6"/>
      <c r="B9094" s="6"/>
      <c r="C9094" s="139"/>
      <c r="D9094" s="139"/>
    </row>
    <row r="9095" spans="1:4">
      <c r="A9095" s="6"/>
      <c r="B9095" s="6"/>
      <c r="C9095" s="139"/>
      <c r="D9095" s="139"/>
    </row>
    <row r="9096" spans="1:4">
      <c r="A9096" s="6"/>
      <c r="B9096" s="6"/>
      <c r="C9096" s="139"/>
      <c r="D9096" s="139"/>
    </row>
    <row r="9097" spans="1:4">
      <c r="A9097" s="6"/>
      <c r="B9097" s="6"/>
      <c r="C9097" s="139"/>
      <c r="D9097" s="139"/>
    </row>
    <row r="9098" spans="1:4">
      <c r="A9098" s="6"/>
      <c r="B9098" s="6"/>
      <c r="C9098" s="139"/>
      <c r="D9098" s="139"/>
    </row>
    <row r="9099" spans="1:4">
      <c r="A9099" s="6"/>
      <c r="B9099" s="6"/>
      <c r="C9099" s="139"/>
      <c r="D9099" s="139"/>
    </row>
    <row r="9100" spans="1:4">
      <c r="A9100" s="6"/>
      <c r="B9100" s="6"/>
      <c r="C9100" s="139"/>
      <c r="D9100" s="139"/>
    </row>
    <row r="9101" spans="1:4">
      <c r="A9101" s="6"/>
      <c r="B9101" s="6"/>
      <c r="C9101" s="139"/>
      <c r="D9101" s="139"/>
    </row>
    <row r="9102" spans="1:4">
      <c r="A9102" s="6"/>
      <c r="B9102" s="6"/>
      <c r="C9102" s="139"/>
      <c r="D9102" s="139"/>
    </row>
    <row r="9103" spans="1:4">
      <c r="A9103" s="6"/>
      <c r="B9103" s="6"/>
      <c r="C9103" s="139"/>
      <c r="D9103" s="139"/>
    </row>
    <row r="9104" spans="1:4">
      <c r="A9104" s="6"/>
      <c r="B9104" s="6"/>
      <c r="C9104" s="139"/>
      <c r="D9104" s="139"/>
    </row>
    <row r="9105" spans="1:4">
      <c r="A9105" s="6"/>
      <c r="B9105" s="6"/>
      <c r="C9105" s="139"/>
      <c r="D9105" s="139"/>
    </row>
    <row r="9106" spans="1:4">
      <c r="A9106" s="6"/>
      <c r="B9106" s="6"/>
      <c r="C9106" s="139"/>
      <c r="D9106" s="139"/>
    </row>
    <row r="9107" spans="1:4">
      <c r="A9107" s="6"/>
      <c r="B9107" s="6"/>
      <c r="C9107" s="139"/>
      <c r="D9107" s="139"/>
    </row>
    <row r="9108" spans="1:4">
      <c r="A9108" s="6"/>
      <c r="B9108" s="6"/>
      <c r="C9108" s="139"/>
      <c r="D9108" s="139"/>
    </row>
    <row r="9109" spans="1:4">
      <c r="A9109" s="6"/>
      <c r="B9109" s="6"/>
      <c r="C9109" s="139"/>
      <c r="D9109" s="139"/>
    </row>
    <row r="9110" spans="1:4">
      <c r="A9110" s="6"/>
      <c r="B9110" s="6"/>
      <c r="C9110" s="139"/>
      <c r="D9110" s="139"/>
    </row>
    <row r="9111" spans="1:4">
      <c r="A9111" s="6"/>
      <c r="B9111" s="6"/>
      <c r="C9111" s="139"/>
      <c r="D9111" s="139"/>
    </row>
    <row r="9112" spans="1:4">
      <c r="A9112" s="6"/>
      <c r="B9112" s="6"/>
      <c r="C9112" s="139"/>
      <c r="D9112" s="139"/>
    </row>
    <row r="9113" spans="1:4">
      <c r="A9113" s="6"/>
      <c r="B9113" s="6"/>
      <c r="C9113" s="139"/>
      <c r="D9113" s="139"/>
    </row>
    <row r="9114" spans="1:4">
      <c r="A9114" s="6"/>
      <c r="B9114" s="6"/>
      <c r="C9114" s="139"/>
      <c r="D9114" s="139"/>
    </row>
    <row r="9115" spans="1:4">
      <c r="A9115" s="6"/>
      <c r="B9115" s="6"/>
      <c r="C9115" s="139"/>
      <c r="D9115" s="139"/>
    </row>
    <row r="9116" spans="1:4">
      <c r="A9116" s="6"/>
      <c r="B9116" s="6"/>
      <c r="C9116" s="139"/>
      <c r="D9116" s="139"/>
    </row>
    <row r="9117" spans="1:4">
      <c r="A9117" s="6"/>
      <c r="B9117" s="6"/>
      <c r="C9117" s="139"/>
      <c r="D9117" s="139"/>
    </row>
    <row r="9118" spans="1:4">
      <c r="A9118" s="6"/>
      <c r="B9118" s="6"/>
      <c r="C9118" s="139"/>
      <c r="D9118" s="139"/>
    </row>
    <row r="9119" spans="1:4">
      <c r="A9119" s="6"/>
      <c r="B9119" s="6"/>
      <c r="C9119" s="139"/>
      <c r="D9119" s="139"/>
    </row>
    <row r="9120" spans="1:4">
      <c r="A9120" s="6"/>
      <c r="B9120" s="6"/>
      <c r="C9120" s="139"/>
      <c r="D9120" s="139"/>
    </row>
    <row r="9121" spans="1:4">
      <c r="A9121" s="6"/>
      <c r="B9121" s="6"/>
      <c r="C9121" s="139"/>
      <c r="D9121" s="139"/>
    </row>
    <row r="9122" spans="1:4">
      <c r="A9122" s="6"/>
      <c r="B9122" s="6"/>
      <c r="C9122" s="139"/>
      <c r="D9122" s="139"/>
    </row>
    <row r="9123" spans="1:4">
      <c r="A9123" s="6"/>
      <c r="B9123" s="6"/>
      <c r="C9123" s="139"/>
      <c r="D9123" s="139"/>
    </row>
    <row r="9124" spans="1:4">
      <c r="A9124" s="6"/>
      <c r="B9124" s="6"/>
      <c r="C9124" s="139"/>
      <c r="D9124" s="139"/>
    </row>
    <row r="9125" spans="1:4">
      <c r="A9125" s="6"/>
      <c r="B9125" s="6"/>
      <c r="C9125" s="139"/>
      <c r="D9125" s="139"/>
    </row>
    <row r="9126" spans="1:4">
      <c r="A9126" s="6"/>
      <c r="B9126" s="6"/>
      <c r="C9126" s="139"/>
      <c r="D9126" s="139"/>
    </row>
    <row r="9127" spans="1:4">
      <c r="A9127" s="6"/>
      <c r="B9127" s="6"/>
      <c r="C9127" s="139"/>
      <c r="D9127" s="139"/>
    </row>
    <row r="9128" spans="1:4">
      <c r="A9128" s="6"/>
      <c r="B9128" s="6"/>
      <c r="C9128" s="139"/>
      <c r="D9128" s="139"/>
    </row>
    <row r="9129" spans="1:4">
      <c r="A9129" s="6"/>
      <c r="B9129" s="6"/>
      <c r="C9129" s="139"/>
      <c r="D9129" s="139"/>
    </row>
    <row r="9130" spans="1:4">
      <c r="A9130" s="6"/>
      <c r="B9130" s="6"/>
      <c r="C9130" s="139"/>
      <c r="D9130" s="139"/>
    </row>
    <row r="9131" spans="1:4">
      <c r="A9131" s="6"/>
      <c r="B9131" s="6"/>
      <c r="C9131" s="139"/>
      <c r="D9131" s="139"/>
    </row>
    <row r="9132" spans="1:4">
      <c r="A9132" s="6"/>
      <c r="B9132" s="6"/>
      <c r="C9132" s="139"/>
      <c r="D9132" s="139"/>
    </row>
    <row r="9133" spans="1:4">
      <c r="A9133" s="6"/>
      <c r="B9133" s="6"/>
      <c r="C9133" s="139"/>
      <c r="D9133" s="139"/>
    </row>
    <row r="9134" spans="1:4">
      <c r="A9134" s="6"/>
      <c r="B9134" s="6"/>
      <c r="C9134" s="139"/>
      <c r="D9134" s="139"/>
    </row>
    <row r="9135" spans="1:4">
      <c r="A9135" s="6"/>
      <c r="B9135" s="6"/>
      <c r="C9135" s="139"/>
      <c r="D9135" s="139"/>
    </row>
    <row r="9136" spans="1:4">
      <c r="A9136" s="6"/>
      <c r="B9136" s="6"/>
      <c r="C9136" s="139"/>
      <c r="D9136" s="139"/>
    </row>
    <row r="9137" spans="1:4">
      <c r="A9137" s="6"/>
      <c r="B9137" s="6"/>
      <c r="C9137" s="139"/>
      <c r="D9137" s="139"/>
    </row>
    <row r="9138" spans="1:4">
      <c r="A9138" s="6"/>
      <c r="B9138" s="6"/>
      <c r="C9138" s="139"/>
      <c r="D9138" s="139"/>
    </row>
    <row r="9139" spans="1:4">
      <c r="A9139" s="6"/>
      <c r="B9139" s="6"/>
      <c r="C9139" s="139"/>
      <c r="D9139" s="139"/>
    </row>
    <row r="9140" spans="1:4">
      <c r="A9140" s="6"/>
      <c r="B9140" s="6"/>
      <c r="C9140" s="139"/>
      <c r="D9140" s="139"/>
    </row>
    <row r="9141" spans="1:4">
      <c r="A9141" s="6"/>
      <c r="B9141" s="6"/>
      <c r="C9141" s="139"/>
      <c r="D9141" s="139"/>
    </row>
    <row r="9142" spans="1:4">
      <c r="A9142" s="6"/>
      <c r="B9142" s="6"/>
      <c r="C9142" s="139"/>
      <c r="D9142" s="139"/>
    </row>
    <row r="9143" spans="1:4">
      <c r="A9143" s="6"/>
      <c r="B9143" s="6"/>
      <c r="C9143" s="139"/>
      <c r="D9143" s="139"/>
    </row>
    <row r="9144" spans="1:4">
      <c r="A9144" s="6"/>
      <c r="B9144" s="6"/>
      <c r="C9144" s="139"/>
      <c r="D9144" s="139"/>
    </row>
    <row r="9145" spans="1:4">
      <c r="A9145" s="6"/>
      <c r="B9145" s="6"/>
      <c r="C9145" s="139"/>
      <c r="D9145" s="139"/>
    </row>
    <row r="9146" spans="1:4">
      <c r="A9146" s="6"/>
      <c r="B9146" s="6"/>
      <c r="C9146" s="139"/>
      <c r="D9146" s="139"/>
    </row>
    <row r="9147" spans="1:4">
      <c r="A9147" s="6"/>
      <c r="B9147" s="6"/>
      <c r="C9147" s="139"/>
      <c r="D9147" s="139"/>
    </row>
    <row r="9148" spans="1:4">
      <c r="A9148" s="6"/>
      <c r="B9148" s="6"/>
      <c r="C9148" s="139"/>
      <c r="D9148" s="139"/>
    </row>
    <row r="9149" spans="1:4">
      <c r="A9149" s="6"/>
      <c r="B9149" s="6"/>
      <c r="C9149" s="139"/>
      <c r="D9149" s="139"/>
    </row>
    <row r="9150" spans="1:4">
      <c r="A9150" s="6"/>
      <c r="B9150" s="6"/>
      <c r="C9150" s="139"/>
      <c r="D9150" s="139"/>
    </row>
    <row r="9151" spans="1:4">
      <c r="A9151" s="6"/>
      <c r="B9151" s="6"/>
      <c r="C9151" s="139"/>
      <c r="D9151" s="139"/>
    </row>
    <row r="9152" spans="1:4">
      <c r="A9152" s="6"/>
      <c r="B9152" s="6"/>
      <c r="C9152" s="139"/>
      <c r="D9152" s="139"/>
    </row>
    <row r="9153" spans="1:4">
      <c r="A9153" s="6"/>
      <c r="B9153" s="6"/>
      <c r="C9153" s="139"/>
      <c r="D9153" s="139"/>
    </row>
    <row r="9154" spans="1:4">
      <c r="A9154" s="6"/>
      <c r="B9154" s="6"/>
      <c r="C9154" s="139"/>
      <c r="D9154" s="139"/>
    </row>
    <row r="9155" spans="1:4">
      <c r="A9155" s="6"/>
      <c r="B9155" s="6"/>
      <c r="C9155" s="139"/>
      <c r="D9155" s="139"/>
    </row>
    <row r="9156" spans="1:4">
      <c r="A9156" s="6"/>
      <c r="B9156" s="6"/>
      <c r="C9156" s="139"/>
      <c r="D9156" s="139"/>
    </row>
    <row r="9157" spans="1:4">
      <c r="A9157" s="6"/>
      <c r="B9157" s="6"/>
      <c r="C9157" s="139"/>
      <c r="D9157" s="139"/>
    </row>
    <row r="9158" spans="1:4">
      <c r="A9158" s="6"/>
      <c r="B9158" s="6"/>
      <c r="C9158" s="139"/>
      <c r="D9158" s="139"/>
    </row>
    <row r="9159" spans="1:4">
      <c r="A9159" s="6"/>
      <c r="B9159" s="6"/>
      <c r="C9159" s="139"/>
      <c r="D9159" s="139"/>
    </row>
    <row r="9160" spans="1:4">
      <c r="A9160" s="6"/>
      <c r="B9160" s="6"/>
      <c r="C9160" s="139"/>
      <c r="D9160" s="139"/>
    </row>
    <row r="9161" spans="1:4">
      <c r="A9161" s="6"/>
      <c r="B9161" s="6"/>
      <c r="C9161" s="139"/>
      <c r="D9161" s="139"/>
    </row>
    <row r="9162" spans="1:4">
      <c r="A9162" s="6"/>
      <c r="B9162" s="6"/>
      <c r="C9162" s="139"/>
      <c r="D9162" s="139"/>
    </row>
    <row r="9163" spans="1:4">
      <c r="A9163" s="6"/>
      <c r="B9163" s="6"/>
      <c r="C9163" s="139"/>
      <c r="D9163" s="139"/>
    </row>
    <row r="9164" spans="1:4">
      <c r="A9164" s="6"/>
      <c r="B9164" s="6"/>
      <c r="C9164" s="139"/>
      <c r="D9164" s="139"/>
    </row>
    <row r="9165" spans="1:4">
      <c r="A9165" s="6"/>
      <c r="B9165" s="6"/>
      <c r="C9165" s="139"/>
      <c r="D9165" s="139"/>
    </row>
    <row r="9166" spans="1:4">
      <c r="A9166" s="6"/>
      <c r="B9166" s="6"/>
      <c r="C9166" s="139"/>
      <c r="D9166" s="139"/>
    </row>
    <row r="9167" spans="1:4">
      <c r="A9167" s="6"/>
      <c r="B9167" s="6"/>
      <c r="C9167" s="139"/>
      <c r="D9167" s="139"/>
    </row>
    <row r="9168" spans="1:4">
      <c r="A9168" s="6"/>
      <c r="B9168" s="6"/>
      <c r="C9168" s="139"/>
      <c r="D9168" s="139"/>
    </row>
    <row r="9169" spans="1:4">
      <c r="A9169" s="6"/>
      <c r="B9169" s="6"/>
      <c r="C9169" s="139"/>
      <c r="D9169" s="139"/>
    </row>
    <row r="9170" spans="1:4">
      <c r="A9170" s="6"/>
      <c r="B9170" s="6"/>
      <c r="C9170" s="139"/>
      <c r="D9170" s="139"/>
    </row>
    <row r="9171" spans="1:4">
      <c r="A9171" s="6"/>
      <c r="B9171" s="6"/>
      <c r="C9171" s="139"/>
      <c r="D9171" s="139"/>
    </row>
    <row r="9172" spans="1:4">
      <c r="A9172" s="6"/>
      <c r="B9172" s="6"/>
      <c r="C9172" s="139"/>
      <c r="D9172" s="139"/>
    </row>
    <row r="9173" spans="1:4">
      <c r="A9173" s="6"/>
      <c r="B9173" s="6"/>
      <c r="C9173" s="139"/>
      <c r="D9173" s="139"/>
    </row>
    <row r="9174" spans="1:4">
      <c r="A9174" s="6"/>
      <c r="B9174" s="6"/>
      <c r="C9174" s="139"/>
      <c r="D9174" s="139"/>
    </row>
    <row r="9175" spans="1:4">
      <c r="A9175" s="6"/>
      <c r="B9175" s="6"/>
      <c r="C9175" s="139"/>
      <c r="D9175" s="139"/>
    </row>
    <row r="9176" spans="1:4">
      <c r="A9176" s="6"/>
      <c r="B9176" s="6"/>
      <c r="C9176" s="139"/>
      <c r="D9176" s="139"/>
    </row>
    <row r="9177" spans="1:4">
      <c r="A9177" s="6"/>
      <c r="B9177" s="6"/>
      <c r="C9177" s="139"/>
      <c r="D9177" s="139"/>
    </row>
    <row r="9178" spans="1:4">
      <c r="A9178" s="6"/>
      <c r="B9178" s="6"/>
      <c r="C9178" s="139"/>
      <c r="D9178" s="139"/>
    </row>
    <row r="9179" spans="1:4">
      <c r="A9179" s="6"/>
      <c r="B9179" s="6"/>
      <c r="C9179" s="139"/>
      <c r="D9179" s="139"/>
    </row>
    <row r="9180" spans="1:4">
      <c r="A9180" s="6"/>
      <c r="B9180" s="6"/>
      <c r="C9180" s="139"/>
      <c r="D9180" s="139"/>
    </row>
    <row r="9181" spans="1:4">
      <c r="A9181" s="6"/>
      <c r="B9181" s="6"/>
      <c r="C9181" s="139"/>
      <c r="D9181" s="139"/>
    </row>
    <row r="9182" spans="1:4">
      <c r="A9182" s="6"/>
      <c r="B9182" s="6"/>
      <c r="C9182" s="139"/>
      <c r="D9182" s="139"/>
    </row>
    <row r="9183" spans="1:4">
      <c r="A9183" s="6"/>
      <c r="B9183" s="6"/>
      <c r="C9183" s="139"/>
      <c r="D9183" s="139"/>
    </row>
    <row r="9184" spans="1:4">
      <c r="A9184" s="6"/>
      <c r="B9184" s="6"/>
      <c r="C9184" s="139"/>
      <c r="D9184" s="139"/>
    </row>
    <row r="9185" spans="1:4">
      <c r="A9185" s="6"/>
      <c r="B9185" s="6"/>
      <c r="C9185" s="139"/>
      <c r="D9185" s="139"/>
    </row>
    <row r="9186" spans="1:4">
      <c r="A9186" s="6"/>
      <c r="B9186" s="6"/>
      <c r="C9186" s="139"/>
      <c r="D9186" s="139"/>
    </row>
    <row r="9187" spans="1:4">
      <c r="A9187" s="6"/>
      <c r="B9187" s="6"/>
      <c r="C9187" s="139"/>
      <c r="D9187" s="139"/>
    </row>
    <row r="9188" spans="1:4">
      <c r="A9188" s="6"/>
      <c r="B9188" s="6"/>
      <c r="C9188" s="139"/>
      <c r="D9188" s="139"/>
    </row>
    <row r="9189" spans="1:4">
      <c r="A9189" s="6"/>
      <c r="B9189" s="6"/>
      <c r="C9189" s="139"/>
      <c r="D9189" s="139"/>
    </row>
    <row r="9190" spans="1:4">
      <c r="A9190" s="6"/>
      <c r="B9190" s="6"/>
      <c r="C9190" s="139"/>
      <c r="D9190" s="139"/>
    </row>
    <row r="9191" spans="1:4">
      <c r="A9191" s="6"/>
      <c r="B9191" s="6"/>
      <c r="C9191" s="139"/>
      <c r="D9191" s="139"/>
    </row>
    <row r="9192" spans="1:4">
      <c r="A9192" s="6"/>
      <c r="B9192" s="6"/>
      <c r="C9192" s="139"/>
      <c r="D9192" s="139"/>
    </row>
    <row r="9193" spans="1:4">
      <c r="A9193" s="6"/>
      <c r="B9193" s="6"/>
      <c r="C9193" s="139"/>
      <c r="D9193" s="139"/>
    </row>
    <row r="9194" spans="1:4">
      <c r="A9194" s="6"/>
      <c r="B9194" s="6"/>
      <c r="C9194" s="139"/>
      <c r="D9194" s="139"/>
    </row>
    <row r="9195" spans="1:4">
      <c r="A9195" s="6"/>
      <c r="B9195" s="6"/>
      <c r="C9195" s="139"/>
      <c r="D9195" s="139"/>
    </row>
    <row r="9196" spans="1:4">
      <c r="A9196" s="6"/>
      <c r="B9196" s="6"/>
      <c r="C9196" s="139"/>
      <c r="D9196" s="139"/>
    </row>
    <row r="9197" spans="1:4">
      <c r="A9197" s="6"/>
      <c r="B9197" s="6"/>
      <c r="C9197" s="139"/>
      <c r="D9197" s="139"/>
    </row>
    <row r="9198" spans="1:4">
      <c r="A9198" s="6"/>
      <c r="B9198" s="6"/>
      <c r="C9198" s="139"/>
      <c r="D9198" s="139"/>
    </row>
    <row r="9199" spans="1:4">
      <c r="A9199" s="6"/>
      <c r="B9199" s="6"/>
      <c r="C9199" s="139"/>
      <c r="D9199" s="139"/>
    </row>
    <row r="9200" spans="1:4">
      <c r="A9200" s="6"/>
      <c r="B9200" s="6"/>
      <c r="C9200" s="139"/>
      <c r="D9200" s="139"/>
    </row>
    <row r="9201" spans="1:4">
      <c r="A9201" s="6"/>
      <c r="B9201" s="6"/>
      <c r="C9201" s="139"/>
      <c r="D9201" s="139"/>
    </row>
    <row r="9202" spans="1:4">
      <c r="A9202" s="6"/>
      <c r="B9202" s="6"/>
      <c r="C9202" s="139"/>
      <c r="D9202" s="139"/>
    </row>
    <row r="9203" spans="1:4">
      <c r="A9203" s="6"/>
      <c r="B9203" s="6"/>
      <c r="C9203" s="139"/>
      <c r="D9203" s="139"/>
    </row>
    <row r="9204" spans="1:4">
      <c r="A9204" s="6"/>
      <c r="B9204" s="6"/>
      <c r="C9204" s="139"/>
      <c r="D9204" s="139"/>
    </row>
    <row r="9205" spans="1:4">
      <c r="A9205" s="6"/>
      <c r="B9205" s="6"/>
      <c r="C9205" s="139"/>
      <c r="D9205" s="139"/>
    </row>
    <row r="9206" spans="1:4">
      <c r="A9206" s="6"/>
      <c r="B9206" s="6"/>
      <c r="C9206" s="139"/>
      <c r="D9206" s="139"/>
    </row>
    <row r="9207" spans="1:4">
      <c r="A9207" s="6"/>
      <c r="B9207" s="6"/>
      <c r="C9207" s="139"/>
      <c r="D9207" s="139"/>
    </row>
    <row r="9208" spans="1:4">
      <c r="A9208" s="6"/>
      <c r="B9208" s="6"/>
      <c r="C9208" s="139"/>
      <c r="D9208" s="139"/>
    </row>
    <row r="9209" spans="1:4">
      <c r="A9209" s="6"/>
      <c r="B9209" s="6"/>
      <c r="C9209" s="139"/>
      <c r="D9209" s="139"/>
    </row>
    <row r="9210" spans="1:4">
      <c r="A9210" s="6"/>
      <c r="B9210" s="6"/>
      <c r="C9210" s="139"/>
      <c r="D9210" s="139"/>
    </row>
    <row r="9211" spans="1:4">
      <c r="A9211" s="6"/>
      <c r="B9211" s="6"/>
      <c r="C9211" s="139"/>
      <c r="D9211" s="139"/>
    </row>
    <row r="9212" spans="1:4">
      <c r="A9212" s="6"/>
      <c r="B9212" s="6"/>
      <c r="C9212" s="139"/>
      <c r="D9212" s="139"/>
    </row>
    <row r="9213" spans="1:4">
      <c r="A9213" s="6"/>
      <c r="B9213" s="6"/>
      <c r="C9213" s="139"/>
      <c r="D9213" s="139"/>
    </row>
    <row r="9214" spans="1:4">
      <c r="A9214" s="6"/>
      <c r="B9214" s="6"/>
      <c r="C9214" s="139"/>
      <c r="D9214" s="139"/>
    </row>
    <row r="9215" spans="1:4">
      <c r="A9215" s="6"/>
      <c r="B9215" s="6"/>
      <c r="C9215" s="139"/>
      <c r="D9215" s="139"/>
    </row>
    <row r="9216" spans="1:4">
      <c r="A9216" s="6"/>
      <c r="B9216" s="6"/>
      <c r="C9216" s="139"/>
      <c r="D9216" s="139"/>
    </row>
    <row r="9217" spans="1:4">
      <c r="A9217" s="6"/>
      <c r="B9217" s="6"/>
      <c r="C9217" s="139"/>
      <c r="D9217" s="139"/>
    </row>
    <row r="9218" spans="1:4">
      <c r="A9218" s="6"/>
      <c r="B9218" s="6"/>
      <c r="C9218" s="139"/>
      <c r="D9218" s="139"/>
    </row>
    <row r="9219" spans="1:4">
      <c r="A9219" s="6"/>
      <c r="B9219" s="6"/>
      <c r="C9219" s="139"/>
      <c r="D9219" s="139"/>
    </row>
    <row r="9220" spans="1:4">
      <c r="A9220" s="6"/>
      <c r="B9220" s="6"/>
      <c r="C9220" s="139"/>
      <c r="D9220" s="139"/>
    </row>
    <row r="9221" spans="1:4">
      <c r="A9221" s="6"/>
      <c r="B9221" s="6"/>
      <c r="C9221" s="139"/>
      <c r="D9221" s="139"/>
    </row>
    <row r="9222" spans="1:4">
      <c r="A9222" s="6"/>
      <c r="B9222" s="6"/>
      <c r="C9222" s="139"/>
      <c r="D9222" s="139"/>
    </row>
    <row r="9223" spans="1:4">
      <c r="A9223" s="6"/>
      <c r="B9223" s="6"/>
      <c r="C9223" s="139"/>
      <c r="D9223" s="139"/>
    </row>
    <row r="9224" spans="1:4">
      <c r="A9224" s="6"/>
      <c r="B9224" s="6"/>
      <c r="C9224" s="139"/>
      <c r="D9224" s="139"/>
    </row>
    <row r="9225" spans="1:4">
      <c r="A9225" s="6"/>
      <c r="B9225" s="6"/>
      <c r="C9225" s="139"/>
      <c r="D9225" s="139"/>
    </row>
    <row r="9226" spans="1:4">
      <c r="A9226" s="6"/>
      <c r="B9226" s="6"/>
      <c r="C9226" s="139"/>
      <c r="D9226" s="139"/>
    </row>
    <row r="9227" spans="1:4">
      <c r="A9227" s="6"/>
      <c r="B9227" s="6"/>
      <c r="C9227" s="139"/>
      <c r="D9227" s="139"/>
    </row>
    <row r="9228" spans="1:4">
      <c r="A9228" s="6"/>
      <c r="B9228" s="6"/>
      <c r="C9228" s="139"/>
      <c r="D9228" s="139"/>
    </row>
    <row r="9229" spans="1:4">
      <c r="A9229" s="6"/>
      <c r="B9229" s="6"/>
      <c r="C9229" s="139"/>
      <c r="D9229" s="139"/>
    </row>
    <row r="9230" spans="1:4">
      <c r="A9230" s="6"/>
      <c r="B9230" s="6"/>
      <c r="C9230" s="139"/>
      <c r="D9230" s="139"/>
    </row>
    <row r="9231" spans="1:4">
      <c r="A9231" s="6"/>
      <c r="B9231" s="6"/>
      <c r="C9231" s="139"/>
      <c r="D9231" s="139"/>
    </row>
    <row r="9232" spans="1:4">
      <c r="A9232" s="6"/>
      <c r="B9232" s="6"/>
      <c r="C9232" s="139"/>
      <c r="D9232" s="139"/>
    </row>
    <row r="9233" spans="1:4">
      <c r="A9233" s="6"/>
      <c r="B9233" s="6"/>
      <c r="C9233" s="139"/>
      <c r="D9233" s="139"/>
    </row>
    <row r="9234" spans="1:4">
      <c r="A9234" s="6"/>
      <c r="B9234" s="6"/>
      <c r="C9234" s="139"/>
      <c r="D9234" s="139"/>
    </row>
    <row r="9235" spans="1:4">
      <c r="A9235" s="6"/>
      <c r="B9235" s="6"/>
      <c r="C9235" s="139"/>
      <c r="D9235" s="139"/>
    </row>
    <row r="9236" spans="1:4">
      <c r="A9236" s="6"/>
      <c r="B9236" s="6"/>
      <c r="C9236" s="139"/>
      <c r="D9236" s="139"/>
    </row>
    <row r="9237" spans="1:4">
      <c r="A9237" s="6"/>
      <c r="B9237" s="6"/>
      <c r="C9237" s="139"/>
      <c r="D9237" s="139"/>
    </row>
    <row r="9238" spans="1:4">
      <c r="A9238" s="6"/>
      <c r="B9238" s="6"/>
      <c r="C9238" s="139"/>
      <c r="D9238" s="139"/>
    </row>
    <row r="9239" spans="1:4">
      <c r="A9239" s="6"/>
      <c r="B9239" s="6"/>
      <c r="C9239" s="139"/>
      <c r="D9239" s="139"/>
    </row>
    <row r="9240" spans="1:4">
      <c r="A9240" s="6"/>
      <c r="B9240" s="6"/>
      <c r="C9240" s="139"/>
      <c r="D9240" s="139"/>
    </row>
    <row r="9241" spans="1:4">
      <c r="A9241" s="6"/>
      <c r="B9241" s="6"/>
      <c r="C9241" s="139"/>
      <c r="D9241" s="139"/>
    </row>
    <row r="9242" spans="1:4">
      <c r="A9242" s="6"/>
      <c r="B9242" s="6"/>
      <c r="C9242" s="139"/>
      <c r="D9242" s="139"/>
    </row>
    <row r="9243" spans="1:4">
      <c r="A9243" s="6"/>
      <c r="B9243" s="6"/>
      <c r="C9243" s="139"/>
      <c r="D9243" s="139"/>
    </row>
    <row r="9244" spans="1:4">
      <c r="A9244" s="6"/>
      <c r="B9244" s="6"/>
      <c r="C9244" s="139"/>
      <c r="D9244" s="139"/>
    </row>
    <row r="9245" spans="1:4">
      <c r="A9245" s="6"/>
      <c r="B9245" s="6"/>
      <c r="C9245" s="139"/>
      <c r="D9245" s="139"/>
    </row>
    <row r="9246" spans="1:4">
      <c r="A9246" s="6"/>
      <c r="B9246" s="6"/>
      <c r="C9246" s="139"/>
      <c r="D9246" s="139"/>
    </row>
    <row r="9247" spans="1:4">
      <c r="A9247" s="6"/>
      <c r="B9247" s="6"/>
      <c r="C9247" s="139"/>
      <c r="D9247" s="139"/>
    </row>
    <row r="9248" spans="1:4">
      <c r="A9248" s="6"/>
      <c r="B9248" s="6"/>
      <c r="C9248" s="139"/>
      <c r="D9248" s="139"/>
    </row>
    <row r="9249" spans="1:4">
      <c r="A9249" s="6"/>
      <c r="B9249" s="6"/>
      <c r="C9249" s="139"/>
      <c r="D9249" s="139"/>
    </row>
    <row r="9250" spans="1:4">
      <c r="A9250" s="6"/>
      <c r="B9250" s="6"/>
      <c r="C9250" s="139"/>
      <c r="D9250" s="139"/>
    </row>
    <row r="9251" spans="1:4">
      <c r="A9251" s="6"/>
      <c r="B9251" s="6"/>
      <c r="C9251" s="139"/>
      <c r="D9251" s="139"/>
    </row>
    <row r="9252" spans="1:4">
      <c r="A9252" s="6"/>
      <c r="B9252" s="6"/>
      <c r="C9252" s="139"/>
      <c r="D9252" s="139"/>
    </row>
    <row r="9253" spans="1:4">
      <c r="A9253" s="6"/>
      <c r="B9253" s="6"/>
      <c r="C9253" s="139"/>
      <c r="D9253" s="139"/>
    </row>
    <row r="9254" spans="1:4">
      <c r="A9254" s="6"/>
      <c r="B9254" s="6"/>
      <c r="C9254" s="139"/>
      <c r="D9254" s="139"/>
    </row>
    <row r="9255" spans="1:4">
      <c r="A9255" s="6"/>
      <c r="B9255" s="6"/>
      <c r="C9255" s="139"/>
      <c r="D9255" s="139"/>
    </row>
    <row r="9256" spans="1:4">
      <c r="A9256" s="6"/>
      <c r="B9256" s="6"/>
      <c r="C9256" s="139"/>
      <c r="D9256" s="139"/>
    </row>
    <row r="9257" spans="1:4">
      <c r="A9257" s="6"/>
      <c r="B9257" s="6"/>
      <c r="C9257" s="139"/>
      <c r="D9257" s="139"/>
    </row>
    <row r="9258" spans="1:4">
      <c r="A9258" s="6"/>
      <c r="B9258" s="6"/>
      <c r="C9258" s="139"/>
      <c r="D9258" s="139"/>
    </row>
    <row r="9259" spans="1:4">
      <c r="A9259" s="6"/>
      <c r="B9259" s="6"/>
      <c r="C9259" s="139"/>
      <c r="D9259" s="139"/>
    </row>
    <row r="9260" spans="1:4">
      <c r="A9260" s="6"/>
      <c r="B9260" s="6"/>
      <c r="C9260" s="139"/>
      <c r="D9260" s="139"/>
    </row>
    <row r="9261" spans="1:4">
      <c r="A9261" s="6"/>
      <c r="B9261" s="6"/>
      <c r="C9261" s="139"/>
      <c r="D9261" s="139"/>
    </row>
    <row r="9262" spans="1:4">
      <c r="A9262" s="6"/>
      <c r="B9262" s="6"/>
      <c r="C9262" s="139"/>
      <c r="D9262" s="139"/>
    </row>
    <row r="9263" spans="1:4">
      <c r="A9263" s="6"/>
      <c r="B9263" s="6"/>
      <c r="C9263" s="139"/>
      <c r="D9263" s="139"/>
    </row>
    <row r="9264" spans="1:4">
      <c r="A9264" s="6"/>
      <c r="B9264" s="6"/>
      <c r="C9264" s="139"/>
      <c r="D9264" s="139"/>
    </row>
    <row r="9265" spans="1:4">
      <c r="A9265" s="6"/>
      <c r="B9265" s="6"/>
      <c r="C9265" s="139"/>
      <c r="D9265" s="139"/>
    </row>
    <row r="9266" spans="1:4">
      <c r="A9266" s="6"/>
      <c r="B9266" s="6"/>
      <c r="C9266" s="139"/>
      <c r="D9266" s="139"/>
    </row>
    <row r="9267" spans="1:4">
      <c r="A9267" s="6"/>
      <c r="B9267" s="6"/>
      <c r="C9267" s="139"/>
      <c r="D9267" s="139"/>
    </row>
    <row r="9268" spans="1:4">
      <c r="A9268" s="6"/>
      <c r="B9268" s="6"/>
      <c r="C9268" s="139"/>
      <c r="D9268" s="139"/>
    </row>
    <row r="9269" spans="1:4">
      <c r="A9269" s="6"/>
      <c r="B9269" s="6"/>
      <c r="C9269" s="139"/>
      <c r="D9269" s="139"/>
    </row>
    <row r="9270" spans="1:4">
      <c r="A9270" s="6"/>
      <c r="B9270" s="6"/>
      <c r="C9270" s="139"/>
      <c r="D9270" s="139"/>
    </row>
    <row r="9271" spans="1:4">
      <c r="A9271" s="6"/>
      <c r="B9271" s="6"/>
      <c r="C9271" s="139"/>
      <c r="D9271" s="139"/>
    </row>
    <row r="9272" spans="1:4">
      <c r="A9272" s="6"/>
      <c r="B9272" s="6"/>
      <c r="C9272" s="139"/>
      <c r="D9272" s="139"/>
    </row>
    <row r="9273" spans="1:4">
      <c r="A9273" s="6"/>
      <c r="B9273" s="6"/>
      <c r="C9273" s="139"/>
      <c r="D9273" s="139"/>
    </row>
    <row r="9274" spans="1:4">
      <c r="A9274" s="6"/>
      <c r="B9274" s="6"/>
      <c r="C9274" s="139"/>
      <c r="D9274" s="139"/>
    </row>
    <row r="9275" spans="1:4">
      <c r="A9275" s="6"/>
      <c r="B9275" s="6"/>
      <c r="C9275" s="139"/>
      <c r="D9275" s="139"/>
    </row>
    <row r="9276" spans="1:4">
      <c r="A9276" s="6"/>
      <c r="B9276" s="6"/>
      <c r="C9276" s="139"/>
      <c r="D9276" s="139"/>
    </row>
    <row r="9277" spans="1:4">
      <c r="A9277" s="6"/>
      <c r="B9277" s="6"/>
      <c r="C9277" s="139"/>
      <c r="D9277" s="139"/>
    </row>
    <row r="9278" spans="1:4">
      <c r="A9278" s="6"/>
      <c r="B9278" s="6"/>
      <c r="C9278" s="139"/>
      <c r="D9278" s="139"/>
    </row>
    <row r="9279" spans="1:4">
      <c r="A9279" s="6"/>
      <c r="B9279" s="6"/>
      <c r="C9279" s="139"/>
      <c r="D9279" s="139"/>
    </row>
    <row r="9280" spans="1:4">
      <c r="A9280" s="6"/>
      <c r="B9280" s="6"/>
      <c r="C9280" s="139"/>
      <c r="D9280" s="139"/>
    </row>
    <row r="9281" spans="1:4">
      <c r="A9281" s="6"/>
      <c r="B9281" s="6"/>
      <c r="C9281" s="139"/>
      <c r="D9281" s="139"/>
    </row>
    <row r="9282" spans="1:4">
      <c r="A9282" s="6"/>
      <c r="B9282" s="6"/>
      <c r="C9282" s="139"/>
      <c r="D9282" s="139"/>
    </row>
    <row r="9283" spans="1:4">
      <c r="A9283" s="6"/>
      <c r="B9283" s="6"/>
      <c r="C9283" s="139"/>
      <c r="D9283" s="139"/>
    </row>
    <row r="9284" spans="1:4">
      <c r="A9284" s="6"/>
      <c r="B9284" s="6"/>
      <c r="C9284" s="139"/>
      <c r="D9284" s="139"/>
    </row>
    <row r="9285" spans="1:4">
      <c r="A9285" s="6"/>
      <c r="B9285" s="6"/>
      <c r="C9285" s="139"/>
      <c r="D9285" s="139"/>
    </row>
    <row r="9286" spans="1:4">
      <c r="A9286" s="6"/>
      <c r="B9286" s="6"/>
      <c r="C9286" s="139"/>
      <c r="D9286" s="139"/>
    </row>
    <row r="9287" spans="1:4">
      <c r="A9287" s="6"/>
      <c r="B9287" s="6"/>
      <c r="C9287" s="139"/>
      <c r="D9287" s="139"/>
    </row>
    <row r="9288" spans="1:4">
      <c r="A9288" s="6"/>
      <c r="B9288" s="6"/>
      <c r="C9288" s="139"/>
      <c r="D9288" s="139"/>
    </row>
    <row r="9289" spans="1:4">
      <c r="A9289" s="6"/>
      <c r="B9289" s="6"/>
      <c r="C9289" s="139"/>
      <c r="D9289" s="139"/>
    </row>
    <row r="9290" spans="1:4">
      <c r="A9290" s="6"/>
      <c r="B9290" s="6"/>
      <c r="C9290" s="139"/>
      <c r="D9290" s="139"/>
    </row>
    <row r="9291" spans="1:4">
      <c r="A9291" s="6"/>
      <c r="B9291" s="6"/>
      <c r="C9291" s="139"/>
      <c r="D9291" s="139"/>
    </row>
    <row r="9292" spans="1:4">
      <c r="A9292" s="6"/>
      <c r="B9292" s="6"/>
      <c r="C9292" s="139"/>
      <c r="D9292" s="139"/>
    </row>
    <row r="9293" spans="1:4">
      <c r="A9293" s="6"/>
      <c r="B9293" s="6"/>
      <c r="C9293" s="139"/>
      <c r="D9293" s="139"/>
    </row>
    <row r="9294" spans="1:4">
      <c r="A9294" s="6"/>
      <c r="B9294" s="6"/>
      <c r="C9294" s="139"/>
      <c r="D9294" s="139"/>
    </row>
    <row r="9295" spans="1:4">
      <c r="A9295" s="6"/>
      <c r="B9295" s="6"/>
      <c r="C9295" s="139"/>
      <c r="D9295" s="139"/>
    </row>
    <row r="9296" spans="1:4">
      <c r="A9296" s="6"/>
      <c r="B9296" s="6"/>
      <c r="C9296" s="139"/>
      <c r="D9296" s="139"/>
    </row>
    <row r="9297" spans="1:4">
      <c r="A9297" s="6"/>
      <c r="B9297" s="6"/>
      <c r="C9297" s="139"/>
      <c r="D9297" s="139"/>
    </row>
    <row r="9298" spans="1:4">
      <c r="A9298" s="6"/>
      <c r="B9298" s="6"/>
      <c r="C9298" s="139"/>
      <c r="D9298" s="139"/>
    </row>
    <row r="9299" spans="1:4">
      <c r="A9299" s="6"/>
      <c r="B9299" s="6"/>
      <c r="C9299" s="139"/>
      <c r="D9299" s="139"/>
    </row>
    <row r="9300" spans="1:4">
      <c r="A9300" s="6"/>
      <c r="B9300" s="6"/>
      <c r="C9300" s="139"/>
      <c r="D9300" s="139"/>
    </row>
    <row r="9301" spans="1:4">
      <c r="A9301" s="6"/>
      <c r="B9301" s="6"/>
      <c r="C9301" s="139"/>
      <c r="D9301" s="139"/>
    </row>
    <row r="9302" spans="1:4">
      <c r="A9302" s="6"/>
      <c r="B9302" s="6"/>
      <c r="C9302" s="139"/>
      <c r="D9302" s="139"/>
    </row>
    <row r="9303" spans="1:4">
      <c r="A9303" s="6"/>
      <c r="B9303" s="6"/>
      <c r="C9303" s="139"/>
      <c r="D9303" s="139"/>
    </row>
    <row r="9304" spans="1:4">
      <c r="A9304" s="6"/>
      <c r="B9304" s="6"/>
      <c r="C9304" s="139"/>
      <c r="D9304" s="139"/>
    </row>
    <row r="9305" spans="1:4">
      <c r="A9305" s="6"/>
      <c r="B9305" s="6"/>
      <c r="C9305" s="139"/>
      <c r="D9305" s="139"/>
    </row>
    <row r="9306" spans="1:4">
      <c r="A9306" s="6"/>
      <c r="B9306" s="6"/>
      <c r="C9306" s="139"/>
      <c r="D9306" s="139"/>
    </row>
    <row r="9307" spans="1:4">
      <c r="A9307" s="6"/>
      <c r="B9307" s="6"/>
      <c r="C9307" s="139"/>
      <c r="D9307" s="139"/>
    </row>
    <row r="9308" spans="1:4">
      <c r="A9308" s="6"/>
      <c r="B9308" s="6"/>
      <c r="C9308" s="139"/>
      <c r="D9308" s="139"/>
    </row>
    <row r="9309" spans="1:4">
      <c r="A9309" s="6"/>
      <c r="B9309" s="6"/>
      <c r="C9309" s="139"/>
      <c r="D9309" s="139"/>
    </row>
    <row r="9310" spans="1:4">
      <c r="A9310" s="6"/>
      <c r="B9310" s="6"/>
      <c r="C9310" s="139"/>
      <c r="D9310" s="139"/>
    </row>
    <row r="9311" spans="1:4">
      <c r="A9311" s="6"/>
      <c r="B9311" s="6"/>
      <c r="C9311" s="139"/>
      <c r="D9311" s="139"/>
    </row>
    <row r="9312" spans="1:4">
      <c r="A9312" s="6"/>
      <c r="B9312" s="6"/>
      <c r="C9312" s="139"/>
      <c r="D9312" s="139"/>
    </row>
    <row r="9313" spans="1:4">
      <c r="A9313" s="6"/>
      <c r="B9313" s="6"/>
      <c r="C9313" s="139"/>
      <c r="D9313" s="139"/>
    </row>
    <row r="9314" spans="1:4">
      <c r="A9314" s="6"/>
      <c r="B9314" s="6"/>
      <c r="C9314" s="139"/>
      <c r="D9314" s="139"/>
    </row>
    <row r="9315" spans="1:4">
      <c r="A9315" s="6"/>
      <c r="B9315" s="6"/>
      <c r="C9315" s="139"/>
      <c r="D9315" s="139"/>
    </row>
    <row r="9316" spans="1:4">
      <c r="A9316" s="6"/>
      <c r="B9316" s="6"/>
      <c r="C9316" s="139"/>
      <c r="D9316" s="139"/>
    </row>
    <row r="9317" spans="1:4">
      <c r="A9317" s="6"/>
      <c r="B9317" s="6"/>
      <c r="C9317" s="139"/>
      <c r="D9317" s="139"/>
    </row>
    <row r="9318" spans="1:4">
      <c r="A9318" s="6"/>
      <c r="B9318" s="6"/>
      <c r="C9318" s="139"/>
      <c r="D9318" s="139"/>
    </row>
    <row r="9319" spans="1:4">
      <c r="A9319" s="6"/>
      <c r="B9319" s="6"/>
      <c r="C9319" s="139"/>
      <c r="D9319" s="139"/>
    </row>
    <row r="9320" spans="1:4">
      <c r="A9320" s="6"/>
      <c r="B9320" s="6"/>
      <c r="C9320" s="139"/>
      <c r="D9320" s="139"/>
    </row>
    <row r="9321" spans="1:4">
      <c r="A9321" s="6"/>
      <c r="B9321" s="6"/>
      <c r="C9321" s="139"/>
      <c r="D9321" s="139"/>
    </row>
    <row r="9322" spans="1:4">
      <c r="A9322" s="6"/>
      <c r="B9322" s="6"/>
      <c r="C9322" s="139"/>
      <c r="D9322" s="139"/>
    </row>
    <row r="9323" spans="1:4">
      <c r="A9323" s="6"/>
      <c r="B9323" s="6"/>
      <c r="C9323" s="139"/>
      <c r="D9323" s="139"/>
    </row>
    <row r="9324" spans="1:4">
      <c r="A9324" s="6"/>
      <c r="B9324" s="6"/>
      <c r="C9324" s="139"/>
      <c r="D9324" s="139"/>
    </row>
    <row r="9325" spans="1:4">
      <c r="A9325" s="6"/>
      <c r="B9325" s="6"/>
      <c r="C9325" s="139"/>
      <c r="D9325" s="139"/>
    </row>
    <row r="9326" spans="1:4">
      <c r="A9326" s="6"/>
      <c r="B9326" s="6"/>
      <c r="C9326" s="139"/>
      <c r="D9326" s="139"/>
    </row>
    <row r="9327" spans="1:4">
      <c r="A9327" s="6"/>
      <c r="B9327" s="6"/>
      <c r="C9327" s="139"/>
      <c r="D9327" s="139"/>
    </row>
    <row r="9328" spans="1:4">
      <c r="A9328" s="6"/>
      <c r="B9328" s="6"/>
      <c r="C9328" s="139"/>
      <c r="D9328" s="139"/>
    </row>
    <row r="9329" spans="1:4">
      <c r="A9329" s="6"/>
      <c r="B9329" s="6"/>
      <c r="C9329" s="139"/>
      <c r="D9329" s="139"/>
    </row>
    <row r="9330" spans="1:4">
      <c r="A9330" s="6"/>
      <c r="B9330" s="6"/>
      <c r="C9330" s="139"/>
      <c r="D9330" s="139"/>
    </row>
    <row r="9331" spans="1:4">
      <c r="A9331" s="6"/>
      <c r="B9331" s="6"/>
      <c r="C9331" s="139"/>
      <c r="D9331" s="139"/>
    </row>
    <row r="9332" spans="1:4">
      <c r="A9332" s="6"/>
      <c r="B9332" s="6"/>
      <c r="C9332" s="139"/>
      <c r="D9332" s="139"/>
    </row>
    <row r="9333" spans="1:4">
      <c r="A9333" s="6"/>
      <c r="B9333" s="6"/>
      <c r="C9333" s="139"/>
      <c r="D9333" s="139"/>
    </row>
    <row r="9334" spans="1:4">
      <c r="A9334" s="6"/>
      <c r="B9334" s="6"/>
      <c r="C9334" s="139"/>
      <c r="D9334" s="139"/>
    </row>
    <row r="9335" spans="1:4">
      <c r="A9335" s="6"/>
      <c r="B9335" s="6"/>
      <c r="C9335" s="139"/>
      <c r="D9335" s="139"/>
    </row>
    <row r="9336" spans="1:4">
      <c r="A9336" s="6"/>
      <c r="B9336" s="6"/>
      <c r="C9336" s="139"/>
      <c r="D9336" s="139"/>
    </row>
    <row r="9337" spans="1:4">
      <c r="A9337" s="6"/>
      <c r="B9337" s="6"/>
      <c r="C9337" s="139"/>
      <c r="D9337" s="139"/>
    </row>
    <row r="9338" spans="1:4">
      <c r="A9338" s="6"/>
      <c r="B9338" s="6"/>
      <c r="C9338" s="139"/>
      <c r="D9338" s="139"/>
    </row>
    <row r="9339" spans="1:4">
      <c r="A9339" s="6"/>
      <c r="B9339" s="6"/>
      <c r="C9339" s="139"/>
      <c r="D9339" s="139"/>
    </row>
    <row r="9340" spans="1:4">
      <c r="A9340" s="6"/>
      <c r="B9340" s="6"/>
      <c r="C9340" s="139"/>
      <c r="D9340" s="139"/>
    </row>
    <row r="9341" spans="1:4">
      <c r="A9341" s="6"/>
      <c r="B9341" s="6"/>
      <c r="C9341" s="139"/>
      <c r="D9341" s="139"/>
    </row>
    <row r="9342" spans="1:4">
      <c r="A9342" s="6"/>
      <c r="B9342" s="6"/>
      <c r="C9342" s="139"/>
      <c r="D9342" s="139"/>
    </row>
    <row r="9343" spans="1:4">
      <c r="A9343" s="6"/>
      <c r="B9343" s="6"/>
      <c r="C9343" s="139"/>
      <c r="D9343" s="139"/>
    </row>
    <row r="9344" spans="1:4">
      <c r="A9344" s="6"/>
      <c r="B9344" s="6"/>
      <c r="C9344" s="139"/>
      <c r="D9344" s="139"/>
    </row>
    <row r="9345" spans="1:4">
      <c r="A9345" s="6"/>
      <c r="B9345" s="6"/>
      <c r="C9345" s="139"/>
      <c r="D9345" s="139"/>
    </row>
    <row r="9346" spans="1:4">
      <c r="A9346" s="6"/>
      <c r="B9346" s="6"/>
      <c r="C9346" s="139"/>
      <c r="D9346" s="139"/>
    </row>
    <row r="9347" spans="1:4">
      <c r="A9347" s="6"/>
      <c r="B9347" s="6"/>
      <c r="C9347" s="139"/>
      <c r="D9347" s="139"/>
    </row>
    <row r="9348" spans="1:4">
      <c r="A9348" s="6"/>
      <c r="B9348" s="6"/>
      <c r="C9348" s="139"/>
      <c r="D9348" s="139"/>
    </row>
    <row r="9349" spans="1:4">
      <c r="A9349" s="6"/>
      <c r="B9349" s="6"/>
      <c r="C9349" s="139"/>
      <c r="D9349" s="139"/>
    </row>
    <row r="9350" spans="1:4">
      <c r="A9350" s="6"/>
      <c r="B9350" s="6"/>
      <c r="C9350" s="139"/>
      <c r="D9350" s="139"/>
    </row>
    <row r="9351" spans="1:4">
      <c r="A9351" s="6"/>
      <c r="B9351" s="6"/>
      <c r="C9351" s="139"/>
      <c r="D9351" s="139"/>
    </row>
    <row r="9352" spans="1:4">
      <c r="A9352" s="6"/>
      <c r="B9352" s="6"/>
      <c r="C9352" s="139"/>
      <c r="D9352" s="139"/>
    </row>
    <row r="9353" spans="1:4">
      <c r="A9353" s="6"/>
      <c r="B9353" s="6"/>
      <c r="C9353" s="139"/>
      <c r="D9353" s="139"/>
    </row>
    <row r="9354" spans="1:4">
      <c r="A9354" s="6"/>
      <c r="B9354" s="6"/>
      <c r="C9354" s="139"/>
      <c r="D9354" s="139"/>
    </row>
    <row r="9355" spans="1:4">
      <c r="A9355" s="6"/>
      <c r="B9355" s="6"/>
      <c r="C9355" s="139"/>
      <c r="D9355" s="139"/>
    </row>
    <row r="9356" spans="1:4">
      <c r="A9356" s="6"/>
      <c r="B9356" s="6"/>
      <c r="C9356" s="139"/>
      <c r="D9356" s="139"/>
    </row>
    <row r="9357" spans="1:4">
      <c r="A9357" s="6"/>
      <c r="B9357" s="6"/>
      <c r="C9357" s="139"/>
      <c r="D9357" s="139"/>
    </row>
    <row r="9358" spans="1:4">
      <c r="A9358" s="6"/>
      <c r="B9358" s="6"/>
      <c r="C9358" s="139"/>
      <c r="D9358" s="139"/>
    </row>
    <row r="9359" spans="1:4">
      <c r="A9359" s="6"/>
      <c r="B9359" s="6"/>
      <c r="C9359" s="139"/>
      <c r="D9359" s="139"/>
    </row>
    <row r="9360" spans="1:4">
      <c r="A9360" s="6"/>
      <c r="B9360" s="6"/>
      <c r="C9360" s="139"/>
      <c r="D9360" s="139"/>
    </row>
    <row r="9361" spans="1:4">
      <c r="A9361" s="6"/>
      <c r="B9361" s="6"/>
      <c r="C9361" s="139"/>
      <c r="D9361" s="139"/>
    </row>
    <row r="9362" spans="1:4">
      <c r="A9362" s="6"/>
      <c r="B9362" s="6"/>
      <c r="C9362" s="139"/>
      <c r="D9362" s="139"/>
    </row>
    <row r="9363" spans="1:4">
      <c r="A9363" s="6"/>
      <c r="B9363" s="6"/>
      <c r="C9363" s="139"/>
      <c r="D9363" s="139"/>
    </row>
    <row r="9364" spans="1:4">
      <c r="A9364" s="6"/>
      <c r="B9364" s="6"/>
      <c r="C9364" s="139"/>
      <c r="D9364" s="139"/>
    </row>
    <row r="9365" spans="1:4">
      <c r="A9365" s="6"/>
      <c r="B9365" s="6"/>
      <c r="C9365" s="139"/>
      <c r="D9365" s="139"/>
    </row>
    <row r="9366" spans="1:4">
      <c r="A9366" s="6"/>
      <c r="B9366" s="6"/>
      <c r="C9366" s="139"/>
      <c r="D9366" s="139"/>
    </row>
    <row r="9367" spans="1:4">
      <c r="A9367" s="6"/>
      <c r="B9367" s="6"/>
      <c r="C9367" s="139"/>
      <c r="D9367" s="139"/>
    </row>
    <row r="9368" spans="1:4">
      <c r="A9368" s="6"/>
      <c r="B9368" s="6"/>
      <c r="C9368" s="139"/>
      <c r="D9368" s="139"/>
    </row>
    <row r="9369" spans="1:4">
      <c r="A9369" s="6"/>
      <c r="B9369" s="6"/>
      <c r="C9369" s="139"/>
      <c r="D9369" s="139"/>
    </row>
    <row r="9370" spans="1:4">
      <c r="A9370" s="6"/>
      <c r="B9370" s="6"/>
      <c r="C9370" s="139"/>
      <c r="D9370" s="139"/>
    </row>
    <row r="9371" spans="1:4">
      <c r="A9371" s="6"/>
      <c r="B9371" s="6"/>
      <c r="C9371" s="139"/>
      <c r="D9371" s="139"/>
    </row>
    <row r="9372" spans="1:4">
      <c r="A9372" s="6"/>
      <c r="B9372" s="6"/>
      <c r="C9372" s="139"/>
      <c r="D9372" s="139"/>
    </row>
    <row r="9373" spans="1:4">
      <c r="A9373" s="6"/>
      <c r="B9373" s="6"/>
      <c r="C9373" s="139"/>
      <c r="D9373" s="139"/>
    </row>
    <row r="9374" spans="1:4">
      <c r="A9374" s="6"/>
      <c r="B9374" s="6"/>
      <c r="C9374" s="139"/>
      <c r="D9374" s="139"/>
    </row>
    <row r="9375" spans="1:4">
      <c r="A9375" s="6"/>
      <c r="B9375" s="6"/>
      <c r="C9375" s="139"/>
      <c r="D9375" s="139"/>
    </row>
    <row r="9376" spans="1:4">
      <c r="A9376" s="6"/>
      <c r="B9376" s="6"/>
      <c r="C9376" s="139"/>
      <c r="D9376" s="139"/>
    </row>
    <row r="9377" spans="1:4">
      <c r="A9377" s="6"/>
      <c r="B9377" s="6"/>
      <c r="C9377" s="139"/>
      <c r="D9377" s="139"/>
    </row>
    <row r="9378" spans="1:4">
      <c r="A9378" s="6"/>
      <c r="B9378" s="6"/>
      <c r="C9378" s="139"/>
      <c r="D9378" s="139"/>
    </row>
    <row r="9379" spans="1:4">
      <c r="A9379" s="6"/>
      <c r="B9379" s="6"/>
      <c r="C9379" s="139"/>
      <c r="D9379" s="139"/>
    </row>
    <row r="9380" spans="1:4">
      <c r="A9380" s="6"/>
      <c r="B9380" s="6"/>
      <c r="C9380" s="139"/>
      <c r="D9380" s="139"/>
    </row>
    <row r="9381" spans="1:4">
      <c r="A9381" s="6"/>
      <c r="B9381" s="6"/>
      <c r="C9381" s="139"/>
      <c r="D9381" s="139"/>
    </row>
    <row r="9382" spans="1:4">
      <c r="A9382" s="6"/>
      <c r="B9382" s="6"/>
      <c r="C9382" s="139"/>
      <c r="D9382" s="139"/>
    </row>
    <row r="9383" spans="1:4">
      <c r="A9383" s="6"/>
      <c r="B9383" s="6"/>
      <c r="C9383" s="139"/>
      <c r="D9383" s="139"/>
    </row>
    <row r="9384" spans="1:4">
      <c r="A9384" s="6"/>
      <c r="B9384" s="6"/>
      <c r="C9384" s="139"/>
      <c r="D9384" s="139"/>
    </row>
    <row r="9385" spans="1:4">
      <c r="A9385" s="6"/>
      <c r="B9385" s="6"/>
      <c r="C9385" s="139"/>
      <c r="D9385" s="139"/>
    </row>
    <row r="9386" spans="1:4">
      <c r="A9386" s="6"/>
      <c r="B9386" s="6"/>
      <c r="C9386" s="139"/>
      <c r="D9386" s="139"/>
    </row>
    <row r="9387" spans="1:4">
      <c r="A9387" s="6"/>
      <c r="B9387" s="6"/>
      <c r="C9387" s="139"/>
      <c r="D9387" s="139"/>
    </row>
    <row r="9388" spans="1:4">
      <c r="A9388" s="6"/>
      <c r="B9388" s="6"/>
      <c r="C9388" s="139"/>
      <c r="D9388" s="139"/>
    </row>
    <row r="9389" spans="1:4">
      <c r="A9389" s="6"/>
      <c r="B9389" s="6"/>
      <c r="C9389" s="139"/>
      <c r="D9389" s="139"/>
    </row>
    <row r="9390" spans="1:4">
      <c r="A9390" s="6"/>
      <c r="B9390" s="6"/>
      <c r="C9390" s="139"/>
      <c r="D9390" s="139"/>
    </row>
    <row r="9391" spans="1:4">
      <c r="A9391" s="6"/>
      <c r="B9391" s="6"/>
      <c r="C9391" s="139"/>
      <c r="D9391" s="139"/>
    </row>
    <row r="9392" spans="1:4">
      <c r="A9392" s="6"/>
      <c r="B9392" s="6"/>
      <c r="C9392" s="139"/>
      <c r="D9392" s="139"/>
    </row>
    <row r="9393" spans="1:4">
      <c r="A9393" s="6"/>
      <c r="B9393" s="6"/>
      <c r="C9393" s="139"/>
      <c r="D9393" s="139"/>
    </row>
    <row r="9394" spans="1:4">
      <c r="A9394" s="6"/>
      <c r="B9394" s="6"/>
      <c r="C9394" s="139"/>
      <c r="D9394" s="139"/>
    </row>
    <row r="9395" spans="1:4">
      <c r="A9395" s="6"/>
      <c r="B9395" s="6"/>
      <c r="C9395" s="139"/>
      <c r="D9395" s="139"/>
    </row>
    <row r="9396" spans="1:4">
      <c r="A9396" s="6"/>
      <c r="B9396" s="6"/>
      <c r="C9396" s="139"/>
      <c r="D9396" s="139"/>
    </row>
    <row r="9397" spans="1:4">
      <c r="A9397" s="6"/>
      <c r="B9397" s="6"/>
      <c r="C9397" s="139"/>
      <c r="D9397" s="139"/>
    </row>
    <row r="9398" spans="1:4">
      <c r="A9398" s="6"/>
      <c r="B9398" s="6"/>
      <c r="C9398" s="139"/>
      <c r="D9398" s="139"/>
    </row>
    <row r="9399" spans="1:4">
      <c r="A9399" s="6"/>
      <c r="B9399" s="6"/>
      <c r="C9399" s="139"/>
      <c r="D9399" s="139"/>
    </row>
    <row r="9400" spans="1:4">
      <c r="A9400" s="6"/>
      <c r="B9400" s="6"/>
      <c r="C9400" s="139"/>
      <c r="D9400" s="139"/>
    </row>
    <row r="9401" spans="1:4">
      <c r="A9401" s="6"/>
      <c r="B9401" s="6"/>
      <c r="C9401" s="139"/>
      <c r="D9401" s="139"/>
    </row>
    <row r="9402" spans="1:4">
      <c r="A9402" s="6"/>
      <c r="B9402" s="6"/>
      <c r="C9402" s="139"/>
      <c r="D9402" s="139"/>
    </row>
    <row r="9403" spans="1:4">
      <c r="A9403" s="6"/>
      <c r="B9403" s="6"/>
      <c r="C9403" s="139"/>
      <c r="D9403" s="139"/>
    </row>
    <row r="9404" spans="1:4">
      <c r="A9404" s="6"/>
      <c r="B9404" s="6"/>
      <c r="C9404" s="139"/>
      <c r="D9404" s="139"/>
    </row>
    <row r="9405" spans="1:4">
      <c r="A9405" s="6"/>
      <c r="B9405" s="6"/>
      <c r="C9405" s="139"/>
      <c r="D9405" s="139"/>
    </row>
    <row r="9406" spans="1:4">
      <c r="A9406" s="6"/>
      <c r="B9406" s="6"/>
      <c r="C9406" s="139"/>
      <c r="D9406" s="139"/>
    </row>
    <row r="9407" spans="1:4">
      <c r="A9407" s="6"/>
      <c r="B9407" s="6"/>
      <c r="C9407" s="139"/>
      <c r="D9407" s="139"/>
    </row>
    <row r="9408" spans="1:4">
      <c r="A9408" s="6"/>
      <c r="B9408" s="6"/>
      <c r="C9408" s="139"/>
      <c r="D9408" s="139"/>
    </row>
    <row r="9409" spans="1:4">
      <c r="A9409" s="6"/>
      <c r="B9409" s="6"/>
      <c r="C9409" s="139"/>
      <c r="D9409" s="139"/>
    </row>
    <row r="9410" spans="1:4">
      <c r="A9410" s="6"/>
      <c r="B9410" s="6"/>
      <c r="C9410" s="139"/>
      <c r="D9410" s="139"/>
    </row>
    <row r="9411" spans="1:4">
      <c r="A9411" s="6"/>
      <c r="B9411" s="6"/>
      <c r="C9411" s="139"/>
      <c r="D9411" s="139"/>
    </row>
    <row r="9412" spans="1:4">
      <c r="A9412" s="6"/>
      <c r="B9412" s="6"/>
      <c r="C9412" s="139"/>
      <c r="D9412" s="139"/>
    </row>
    <row r="9413" spans="1:4">
      <c r="A9413" s="6"/>
      <c r="B9413" s="6"/>
      <c r="C9413" s="139"/>
      <c r="D9413" s="139"/>
    </row>
    <row r="9414" spans="1:4">
      <c r="A9414" s="6"/>
      <c r="B9414" s="6"/>
      <c r="C9414" s="139"/>
      <c r="D9414" s="139"/>
    </row>
    <row r="9415" spans="1:4">
      <c r="A9415" s="6"/>
      <c r="B9415" s="6"/>
      <c r="C9415" s="139"/>
      <c r="D9415" s="139"/>
    </row>
    <row r="9416" spans="1:4">
      <c r="A9416" s="6"/>
      <c r="B9416" s="6"/>
      <c r="C9416" s="139"/>
      <c r="D9416" s="139"/>
    </row>
    <row r="9417" spans="1:4">
      <c r="A9417" s="6"/>
      <c r="B9417" s="6"/>
      <c r="C9417" s="139"/>
      <c r="D9417" s="139"/>
    </row>
    <row r="9418" spans="1:4">
      <c r="A9418" s="6"/>
      <c r="B9418" s="6"/>
      <c r="C9418" s="139"/>
      <c r="D9418" s="139"/>
    </row>
    <row r="9419" spans="1:4">
      <c r="A9419" s="6"/>
      <c r="B9419" s="6"/>
      <c r="C9419" s="139"/>
      <c r="D9419" s="139"/>
    </row>
    <row r="9420" spans="1:4">
      <c r="A9420" s="6"/>
      <c r="B9420" s="6"/>
      <c r="C9420" s="139"/>
      <c r="D9420" s="139"/>
    </row>
    <row r="9421" spans="1:4">
      <c r="A9421" s="6"/>
      <c r="B9421" s="6"/>
      <c r="C9421" s="139"/>
      <c r="D9421" s="139"/>
    </row>
    <row r="9422" spans="1:4">
      <c r="A9422" s="6"/>
      <c r="B9422" s="6"/>
      <c r="C9422" s="139"/>
      <c r="D9422" s="139"/>
    </row>
    <row r="9423" spans="1:4">
      <c r="A9423" s="6"/>
      <c r="B9423" s="6"/>
      <c r="C9423" s="139"/>
      <c r="D9423" s="139"/>
    </row>
    <row r="9424" spans="1:4">
      <c r="A9424" s="6"/>
      <c r="B9424" s="6"/>
      <c r="C9424" s="139"/>
      <c r="D9424" s="139"/>
    </row>
    <row r="9425" spans="1:4">
      <c r="A9425" s="6"/>
      <c r="B9425" s="6"/>
      <c r="C9425" s="139"/>
      <c r="D9425" s="139"/>
    </row>
    <row r="9426" spans="1:4">
      <c r="A9426" s="6"/>
      <c r="B9426" s="6"/>
      <c r="C9426" s="139"/>
      <c r="D9426" s="139"/>
    </row>
    <row r="9427" spans="1:4">
      <c r="A9427" s="6"/>
      <c r="B9427" s="6"/>
      <c r="C9427" s="139"/>
      <c r="D9427" s="139"/>
    </row>
    <row r="9428" spans="1:4">
      <c r="A9428" s="6"/>
      <c r="B9428" s="6"/>
      <c r="C9428" s="139"/>
      <c r="D9428" s="139"/>
    </row>
    <row r="9429" spans="1:4">
      <c r="A9429" s="6"/>
      <c r="B9429" s="6"/>
      <c r="C9429" s="139"/>
      <c r="D9429" s="139"/>
    </row>
    <row r="9430" spans="1:4">
      <c r="A9430" s="6"/>
      <c r="B9430" s="6"/>
      <c r="C9430" s="139"/>
      <c r="D9430" s="139"/>
    </row>
    <row r="9431" spans="1:4">
      <c r="A9431" s="6"/>
      <c r="B9431" s="6"/>
      <c r="C9431" s="139"/>
      <c r="D9431" s="139"/>
    </row>
    <row r="9432" spans="1:4">
      <c r="A9432" s="6"/>
      <c r="B9432" s="6"/>
      <c r="C9432" s="139"/>
      <c r="D9432" s="139"/>
    </row>
    <row r="9433" spans="1:4">
      <c r="A9433" s="6"/>
      <c r="B9433" s="6"/>
      <c r="C9433" s="139"/>
      <c r="D9433" s="139"/>
    </row>
    <row r="9434" spans="1:4">
      <c r="A9434" s="6"/>
      <c r="B9434" s="6"/>
      <c r="C9434" s="139"/>
      <c r="D9434" s="139"/>
    </row>
    <row r="9435" spans="1:4">
      <c r="A9435" s="6"/>
      <c r="B9435" s="6"/>
      <c r="C9435" s="139"/>
      <c r="D9435" s="139"/>
    </row>
    <row r="9436" spans="1:4">
      <c r="A9436" s="6"/>
      <c r="B9436" s="6"/>
      <c r="C9436" s="139"/>
      <c r="D9436" s="139"/>
    </row>
    <row r="9437" spans="1:4">
      <c r="A9437" s="6"/>
      <c r="B9437" s="6"/>
      <c r="C9437" s="139"/>
      <c r="D9437" s="139"/>
    </row>
    <row r="9438" spans="1:4">
      <c r="A9438" s="6"/>
      <c r="B9438" s="6"/>
      <c r="C9438" s="139"/>
      <c r="D9438" s="139"/>
    </row>
    <row r="9439" spans="1:4">
      <c r="A9439" s="6"/>
      <c r="B9439" s="6"/>
      <c r="C9439" s="139"/>
      <c r="D9439" s="139"/>
    </row>
    <row r="9440" spans="1:4">
      <c r="A9440" s="6"/>
      <c r="B9440" s="6"/>
      <c r="C9440" s="139"/>
      <c r="D9440" s="139"/>
    </row>
    <row r="9441" spans="1:4">
      <c r="A9441" s="6"/>
      <c r="B9441" s="6"/>
      <c r="C9441" s="139"/>
      <c r="D9441" s="139"/>
    </row>
    <row r="9442" spans="1:4">
      <c r="A9442" s="6"/>
      <c r="B9442" s="6"/>
      <c r="C9442" s="139"/>
      <c r="D9442" s="139"/>
    </row>
    <row r="9443" spans="1:4">
      <c r="A9443" s="6"/>
      <c r="B9443" s="6"/>
      <c r="C9443" s="139"/>
      <c r="D9443" s="139"/>
    </row>
    <row r="9444" spans="1:4">
      <c r="A9444" s="6"/>
      <c r="B9444" s="6"/>
      <c r="C9444" s="139"/>
      <c r="D9444" s="139"/>
    </row>
    <row r="9445" spans="1:4">
      <c r="A9445" s="6"/>
      <c r="B9445" s="6"/>
      <c r="C9445" s="139"/>
      <c r="D9445" s="139"/>
    </row>
    <row r="9446" spans="1:4">
      <c r="A9446" s="6"/>
      <c r="B9446" s="6"/>
      <c r="C9446" s="139"/>
      <c r="D9446" s="139"/>
    </row>
    <row r="9447" spans="1:4">
      <c r="A9447" s="6"/>
      <c r="B9447" s="6"/>
      <c r="C9447" s="139"/>
      <c r="D9447" s="139"/>
    </row>
    <row r="9448" spans="1:4">
      <c r="A9448" s="6"/>
      <c r="B9448" s="6"/>
      <c r="C9448" s="139"/>
      <c r="D9448" s="139"/>
    </row>
    <row r="9449" spans="1:4">
      <c r="A9449" s="6"/>
      <c r="B9449" s="6"/>
      <c r="C9449" s="139"/>
      <c r="D9449" s="139"/>
    </row>
    <row r="9450" spans="1:4">
      <c r="A9450" s="6"/>
      <c r="B9450" s="6"/>
      <c r="C9450" s="139"/>
      <c r="D9450" s="139"/>
    </row>
    <row r="9451" spans="1:4">
      <c r="A9451" s="6"/>
      <c r="B9451" s="6"/>
      <c r="C9451" s="139"/>
      <c r="D9451" s="139"/>
    </row>
    <row r="9452" spans="1:4">
      <c r="A9452" s="6"/>
      <c r="B9452" s="6"/>
      <c r="C9452" s="139"/>
      <c r="D9452" s="139"/>
    </row>
    <row r="9453" spans="1:4">
      <c r="A9453" s="6"/>
      <c r="B9453" s="6"/>
      <c r="C9453" s="139"/>
      <c r="D9453" s="139"/>
    </row>
    <row r="9454" spans="1:4">
      <c r="A9454" s="6"/>
      <c r="B9454" s="6"/>
      <c r="C9454" s="139"/>
      <c r="D9454" s="139"/>
    </row>
    <row r="9455" spans="1:4">
      <c r="A9455" s="6"/>
      <c r="B9455" s="6"/>
      <c r="C9455" s="139"/>
      <c r="D9455" s="139"/>
    </row>
    <row r="9456" spans="1:4">
      <c r="A9456" s="6"/>
      <c r="B9456" s="6"/>
      <c r="C9456" s="139"/>
      <c r="D9456" s="139"/>
    </row>
    <row r="9457" spans="1:4">
      <c r="A9457" s="6"/>
      <c r="B9457" s="6"/>
      <c r="C9457" s="139"/>
      <c r="D9457" s="139"/>
    </row>
    <row r="9458" spans="1:4">
      <c r="A9458" s="6"/>
      <c r="B9458" s="6"/>
      <c r="C9458" s="139"/>
      <c r="D9458" s="139"/>
    </row>
    <row r="9459" spans="1:4">
      <c r="A9459" s="6"/>
      <c r="B9459" s="6"/>
      <c r="C9459" s="139"/>
      <c r="D9459" s="139"/>
    </row>
    <row r="9460" spans="1:4">
      <c r="A9460" s="6"/>
      <c r="B9460" s="6"/>
      <c r="C9460" s="139"/>
      <c r="D9460" s="139"/>
    </row>
    <row r="9461" spans="1:4">
      <c r="A9461" s="6"/>
      <c r="B9461" s="6"/>
      <c r="C9461" s="139"/>
      <c r="D9461" s="139"/>
    </row>
    <row r="9462" spans="1:4">
      <c r="A9462" s="6"/>
      <c r="B9462" s="6"/>
      <c r="C9462" s="139"/>
      <c r="D9462" s="139"/>
    </row>
    <row r="9463" spans="1:4">
      <c r="A9463" s="6"/>
      <c r="B9463" s="6"/>
      <c r="C9463" s="139"/>
      <c r="D9463" s="139"/>
    </row>
    <row r="9464" spans="1:4">
      <c r="A9464" s="6"/>
      <c r="B9464" s="6"/>
      <c r="C9464" s="139"/>
      <c r="D9464" s="139"/>
    </row>
    <row r="9465" spans="1:4">
      <c r="A9465" s="6"/>
      <c r="B9465" s="6"/>
      <c r="C9465" s="139"/>
      <c r="D9465" s="139"/>
    </row>
    <row r="9466" spans="1:4">
      <c r="A9466" s="6"/>
      <c r="B9466" s="6"/>
      <c r="C9466" s="139"/>
      <c r="D9466" s="139"/>
    </row>
    <row r="9467" spans="1:4">
      <c r="A9467" s="6"/>
      <c r="B9467" s="6"/>
      <c r="C9467" s="139"/>
      <c r="D9467" s="139"/>
    </row>
    <row r="9468" spans="1:4">
      <c r="A9468" s="6"/>
      <c r="B9468" s="6"/>
      <c r="C9468" s="139"/>
      <c r="D9468" s="139"/>
    </row>
    <row r="9469" spans="1:4">
      <c r="A9469" s="6"/>
      <c r="B9469" s="6"/>
      <c r="C9469" s="139"/>
      <c r="D9469" s="139"/>
    </row>
    <row r="9470" spans="1:4">
      <c r="A9470" s="6"/>
      <c r="B9470" s="6"/>
      <c r="C9470" s="139"/>
      <c r="D9470" s="139"/>
    </row>
    <row r="9471" spans="1:4">
      <c r="A9471" s="6"/>
      <c r="B9471" s="6"/>
      <c r="C9471" s="139"/>
      <c r="D9471" s="139"/>
    </row>
    <row r="9472" spans="1:4">
      <c r="A9472" s="6"/>
      <c r="B9472" s="6"/>
      <c r="C9472" s="139"/>
      <c r="D9472" s="139"/>
    </row>
    <row r="9473" spans="1:4">
      <c r="A9473" s="6"/>
      <c r="B9473" s="6"/>
      <c r="C9473" s="139"/>
      <c r="D9473" s="139"/>
    </row>
    <row r="9474" spans="1:4">
      <c r="A9474" s="6"/>
      <c r="B9474" s="6"/>
      <c r="C9474" s="139"/>
      <c r="D9474" s="139"/>
    </row>
    <row r="9475" spans="1:4">
      <c r="A9475" s="6"/>
      <c r="B9475" s="6"/>
      <c r="C9475" s="139"/>
      <c r="D9475" s="139"/>
    </row>
    <row r="9476" spans="1:4">
      <c r="A9476" s="6"/>
      <c r="B9476" s="6"/>
      <c r="C9476" s="139"/>
      <c r="D9476" s="139"/>
    </row>
    <row r="9477" spans="1:4">
      <c r="A9477" s="6"/>
      <c r="B9477" s="6"/>
      <c r="C9477" s="139"/>
      <c r="D9477" s="139"/>
    </row>
    <row r="9478" spans="1:4">
      <c r="A9478" s="6"/>
      <c r="B9478" s="6"/>
      <c r="C9478" s="139"/>
      <c r="D9478" s="139"/>
    </row>
    <row r="9479" spans="1:4">
      <c r="A9479" s="6"/>
      <c r="B9479" s="6"/>
      <c r="C9479" s="139"/>
      <c r="D9479" s="139"/>
    </row>
    <row r="9480" spans="1:4">
      <c r="A9480" s="6"/>
      <c r="B9480" s="6"/>
      <c r="C9480" s="139"/>
      <c r="D9480" s="139"/>
    </row>
    <row r="9481" spans="1:4">
      <c r="A9481" s="6"/>
      <c r="B9481" s="6"/>
      <c r="C9481" s="139"/>
      <c r="D9481" s="139"/>
    </row>
    <row r="9482" spans="1:4">
      <c r="A9482" s="6"/>
      <c r="B9482" s="6"/>
      <c r="C9482" s="139"/>
      <c r="D9482" s="139"/>
    </row>
    <row r="9483" spans="1:4">
      <c r="A9483" s="6"/>
      <c r="B9483" s="6"/>
      <c r="C9483" s="139"/>
      <c r="D9483" s="139"/>
    </row>
    <row r="9484" spans="1:4">
      <c r="A9484" s="6"/>
      <c r="B9484" s="6"/>
      <c r="C9484" s="139"/>
      <c r="D9484" s="139"/>
    </row>
    <row r="9485" spans="1:4">
      <c r="A9485" s="6"/>
      <c r="B9485" s="6"/>
      <c r="C9485" s="139"/>
      <c r="D9485" s="139"/>
    </row>
    <row r="9486" spans="1:4">
      <c r="A9486" s="6"/>
      <c r="B9486" s="6"/>
      <c r="C9486" s="139"/>
      <c r="D9486" s="139"/>
    </row>
    <row r="9487" spans="1:4">
      <c r="A9487" s="6"/>
      <c r="B9487" s="6"/>
      <c r="C9487" s="139"/>
      <c r="D9487" s="139"/>
    </row>
    <row r="9488" spans="1:4">
      <c r="A9488" s="6"/>
      <c r="B9488" s="6"/>
      <c r="C9488" s="139"/>
      <c r="D9488" s="139"/>
    </row>
    <row r="9489" spans="1:4">
      <c r="A9489" s="6"/>
      <c r="B9489" s="6"/>
      <c r="C9489" s="139"/>
      <c r="D9489" s="139"/>
    </row>
    <row r="9490" spans="1:4">
      <c r="A9490" s="6"/>
      <c r="B9490" s="6"/>
      <c r="C9490" s="139"/>
      <c r="D9490" s="139"/>
    </row>
    <row r="9491" spans="1:4">
      <c r="A9491" s="6"/>
      <c r="B9491" s="6"/>
      <c r="C9491" s="139"/>
      <c r="D9491" s="139"/>
    </row>
    <row r="9492" spans="1:4">
      <c r="A9492" s="6"/>
      <c r="B9492" s="6"/>
      <c r="C9492" s="139"/>
      <c r="D9492" s="139"/>
    </row>
    <row r="9493" spans="1:4">
      <c r="A9493" s="6"/>
      <c r="B9493" s="6"/>
      <c r="C9493" s="139"/>
      <c r="D9493" s="139"/>
    </row>
    <row r="9494" spans="1:4">
      <c r="A9494" s="6"/>
      <c r="B9494" s="6"/>
      <c r="C9494" s="139"/>
      <c r="D9494" s="139"/>
    </row>
    <row r="9495" spans="1:4">
      <c r="A9495" s="6"/>
      <c r="B9495" s="6"/>
      <c r="C9495" s="139"/>
      <c r="D9495" s="139"/>
    </row>
    <row r="9496" spans="1:4">
      <c r="A9496" s="6"/>
      <c r="B9496" s="6"/>
      <c r="C9496" s="139"/>
      <c r="D9496" s="139"/>
    </row>
    <row r="9497" spans="1:4">
      <c r="A9497" s="6"/>
      <c r="B9497" s="6"/>
      <c r="C9497" s="139"/>
      <c r="D9497" s="139"/>
    </row>
    <row r="9498" spans="1:4">
      <c r="A9498" s="6"/>
      <c r="B9498" s="6"/>
      <c r="C9498" s="139"/>
      <c r="D9498" s="139"/>
    </row>
    <row r="9499" spans="1:4">
      <c r="A9499" s="6"/>
      <c r="B9499" s="6"/>
      <c r="C9499" s="139"/>
      <c r="D9499" s="139"/>
    </row>
    <row r="9500" spans="1:4">
      <c r="A9500" s="6"/>
      <c r="B9500" s="6"/>
      <c r="C9500" s="139"/>
      <c r="D9500" s="139"/>
    </row>
    <row r="9501" spans="1:4">
      <c r="A9501" s="6"/>
      <c r="B9501" s="6"/>
      <c r="C9501" s="139"/>
      <c r="D9501" s="139"/>
    </row>
    <row r="9502" spans="1:4">
      <c r="A9502" s="6"/>
      <c r="B9502" s="6"/>
      <c r="C9502" s="139"/>
      <c r="D9502" s="139"/>
    </row>
    <row r="9503" spans="1:4">
      <c r="A9503" s="6"/>
      <c r="B9503" s="6"/>
      <c r="C9503" s="139"/>
      <c r="D9503" s="139"/>
    </row>
    <row r="9504" spans="1:4">
      <c r="A9504" s="6"/>
      <c r="B9504" s="6"/>
      <c r="C9504" s="139"/>
      <c r="D9504" s="139"/>
    </row>
    <row r="9505" spans="1:4">
      <c r="A9505" s="6"/>
      <c r="B9505" s="6"/>
      <c r="C9505" s="139"/>
      <c r="D9505" s="139"/>
    </row>
    <row r="9506" spans="1:4">
      <c r="A9506" s="6"/>
      <c r="B9506" s="6"/>
      <c r="C9506" s="139"/>
      <c r="D9506" s="139"/>
    </row>
    <row r="9507" spans="1:4">
      <c r="A9507" s="6"/>
      <c r="B9507" s="6"/>
      <c r="C9507" s="139"/>
      <c r="D9507" s="139"/>
    </row>
    <row r="9508" spans="1:4">
      <c r="A9508" s="6"/>
      <c r="B9508" s="6"/>
      <c r="C9508" s="139"/>
      <c r="D9508" s="139"/>
    </row>
    <row r="9509" spans="1:4">
      <c r="A9509" s="6"/>
      <c r="B9509" s="6"/>
      <c r="C9509" s="139"/>
      <c r="D9509" s="139"/>
    </row>
    <row r="9510" spans="1:4">
      <c r="A9510" s="6"/>
      <c r="B9510" s="6"/>
      <c r="C9510" s="139"/>
      <c r="D9510" s="139"/>
    </row>
    <row r="9511" spans="1:4">
      <c r="A9511" s="6"/>
      <c r="B9511" s="6"/>
      <c r="C9511" s="139"/>
      <c r="D9511" s="139"/>
    </row>
    <row r="9512" spans="1:4">
      <c r="A9512" s="6"/>
      <c r="B9512" s="6"/>
      <c r="C9512" s="139"/>
      <c r="D9512" s="139"/>
    </row>
    <row r="9513" spans="1:4">
      <c r="A9513" s="6"/>
      <c r="B9513" s="6"/>
      <c r="C9513" s="139"/>
      <c r="D9513" s="139"/>
    </row>
    <row r="9514" spans="1:4">
      <c r="A9514" s="6"/>
      <c r="B9514" s="6"/>
      <c r="C9514" s="139"/>
      <c r="D9514" s="139"/>
    </row>
    <row r="9515" spans="1:4">
      <c r="A9515" s="6"/>
      <c r="B9515" s="6"/>
      <c r="C9515" s="139"/>
      <c r="D9515" s="139"/>
    </row>
    <row r="9516" spans="1:4">
      <c r="A9516" s="6"/>
      <c r="B9516" s="6"/>
      <c r="C9516" s="139"/>
      <c r="D9516" s="139"/>
    </row>
    <row r="9517" spans="1:4">
      <c r="A9517" s="6"/>
      <c r="B9517" s="6"/>
      <c r="C9517" s="139"/>
      <c r="D9517" s="139"/>
    </row>
    <row r="9518" spans="1:4">
      <c r="A9518" s="6"/>
      <c r="B9518" s="6"/>
      <c r="C9518" s="139"/>
      <c r="D9518" s="139"/>
    </row>
    <row r="9519" spans="1:4">
      <c r="A9519" s="6"/>
      <c r="B9519" s="6"/>
      <c r="C9519" s="139"/>
      <c r="D9519" s="139"/>
    </row>
    <row r="9520" spans="1:4">
      <c r="A9520" s="6"/>
      <c r="B9520" s="6"/>
      <c r="C9520" s="139"/>
      <c r="D9520" s="139"/>
    </row>
    <row r="9521" spans="1:4">
      <c r="A9521" s="6"/>
      <c r="B9521" s="6"/>
      <c r="C9521" s="139"/>
      <c r="D9521" s="139"/>
    </row>
    <row r="9522" spans="1:4">
      <c r="A9522" s="6"/>
      <c r="B9522" s="6"/>
      <c r="C9522" s="139"/>
      <c r="D9522" s="139"/>
    </row>
    <row r="9523" spans="1:4">
      <c r="A9523" s="6"/>
      <c r="B9523" s="6"/>
      <c r="C9523" s="139"/>
      <c r="D9523" s="139"/>
    </row>
    <row r="9524" spans="1:4">
      <c r="A9524" s="6"/>
      <c r="B9524" s="6"/>
      <c r="C9524" s="139"/>
      <c r="D9524" s="139"/>
    </row>
    <row r="9525" spans="1:4">
      <c r="A9525" s="6"/>
      <c r="B9525" s="6"/>
      <c r="C9525" s="139"/>
      <c r="D9525" s="139"/>
    </row>
    <row r="9526" spans="1:4">
      <c r="A9526" s="6"/>
      <c r="B9526" s="6"/>
      <c r="C9526" s="139"/>
      <c r="D9526" s="139"/>
    </row>
    <row r="9527" spans="1:4">
      <c r="A9527" s="6"/>
      <c r="B9527" s="6"/>
      <c r="C9527" s="139"/>
      <c r="D9527" s="139"/>
    </row>
    <row r="9528" spans="1:4">
      <c r="A9528" s="6"/>
      <c r="B9528" s="6"/>
      <c r="C9528" s="139"/>
      <c r="D9528" s="139"/>
    </row>
    <row r="9529" spans="1:4">
      <c r="A9529" s="6"/>
      <c r="B9529" s="6"/>
      <c r="C9529" s="139"/>
      <c r="D9529" s="139"/>
    </row>
    <row r="9530" spans="1:4">
      <c r="A9530" s="6"/>
      <c r="B9530" s="6"/>
      <c r="C9530" s="139"/>
      <c r="D9530" s="139"/>
    </row>
    <row r="9531" spans="1:4">
      <c r="A9531" s="6"/>
      <c r="B9531" s="6"/>
      <c r="C9531" s="139"/>
      <c r="D9531" s="139"/>
    </row>
    <row r="9532" spans="1:4">
      <c r="A9532" s="6"/>
      <c r="B9532" s="6"/>
      <c r="C9532" s="139"/>
      <c r="D9532" s="139"/>
    </row>
    <row r="9533" spans="1:4">
      <c r="A9533" s="6"/>
      <c r="B9533" s="6"/>
      <c r="C9533" s="139"/>
      <c r="D9533" s="139"/>
    </row>
    <row r="9534" spans="1:4">
      <c r="A9534" s="6"/>
      <c r="B9534" s="6"/>
      <c r="C9534" s="139"/>
      <c r="D9534" s="139"/>
    </row>
    <row r="9535" spans="1:4">
      <c r="A9535" s="6"/>
      <c r="B9535" s="6"/>
      <c r="C9535" s="139"/>
      <c r="D9535" s="139"/>
    </row>
    <row r="9536" spans="1:4">
      <c r="A9536" s="6"/>
      <c r="B9536" s="6"/>
      <c r="C9536" s="139"/>
      <c r="D9536" s="139"/>
    </row>
    <row r="9537" spans="1:4">
      <c r="A9537" s="6"/>
      <c r="B9537" s="6"/>
      <c r="C9537" s="139"/>
      <c r="D9537" s="139"/>
    </row>
    <row r="9538" spans="1:4">
      <c r="A9538" s="6"/>
      <c r="B9538" s="6"/>
      <c r="C9538" s="139"/>
      <c r="D9538" s="139"/>
    </row>
    <row r="9539" spans="1:4">
      <c r="A9539" s="6"/>
      <c r="B9539" s="6"/>
      <c r="C9539" s="139"/>
      <c r="D9539" s="139"/>
    </row>
    <row r="9540" spans="1:4">
      <c r="A9540" s="6"/>
      <c r="B9540" s="6"/>
      <c r="C9540" s="139"/>
      <c r="D9540" s="139"/>
    </row>
    <row r="9541" spans="1:4">
      <c r="A9541" s="6"/>
      <c r="B9541" s="6"/>
      <c r="C9541" s="139"/>
      <c r="D9541" s="139"/>
    </row>
    <row r="9542" spans="1:4">
      <c r="A9542" s="6"/>
      <c r="B9542" s="6"/>
      <c r="C9542" s="139"/>
      <c r="D9542" s="139"/>
    </row>
    <row r="9543" spans="1:4">
      <c r="A9543" s="6"/>
      <c r="B9543" s="6"/>
      <c r="C9543" s="139"/>
      <c r="D9543" s="139"/>
    </row>
    <row r="9544" spans="1:4">
      <c r="A9544" s="6"/>
      <c r="B9544" s="6"/>
      <c r="C9544" s="139"/>
      <c r="D9544" s="139"/>
    </row>
    <row r="9545" spans="1:4">
      <c r="A9545" s="6"/>
      <c r="B9545" s="6"/>
      <c r="C9545" s="139"/>
      <c r="D9545" s="139"/>
    </row>
    <row r="9546" spans="1:4">
      <c r="A9546" s="6"/>
      <c r="B9546" s="6"/>
      <c r="C9546" s="139"/>
      <c r="D9546" s="139"/>
    </row>
    <row r="9547" spans="1:4">
      <c r="A9547" s="6"/>
      <c r="B9547" s="6"/>
      <c r="C9547" s="139"/>
      <c r="D9547" s="139"/>
    </row>
    <row r="9548" spans="1:4">
      <c r="A9548" s="6"/>
      <c r="B9548" s="6"/>
      <c r="C9548" s="139"/>
      <c r="D9548" s="139"/>
    </row>
    <row r="9549" spans="1:4">
      <c r="A9549" s="6"/>
      <c r="B9549" s="6"/>
      <c r="C9549" s="139"/>
      <c r="D9549" s="139"/>
    </row>
    <row r="9550" spans="1:4">
      <c r="A9550" s="6"/>
      <c r="B9550" s="6"/>
      <c r="C9550" s="139"/>
      <c r="D9550" s="139"/>
    </row>
    <row r="9551" spans="1:4">
      <c r="A9551" s="6"/>
      <c r="B9551" s="6"/>
      <c r="C9551" s="139"/>
      <c r="D9551" s="139"/>
    </row>
    <row r="9552" spans="1:4">
      <c r="A9552" s="6"/>
      <c r="B9552" s="6"/>
      <c r="C9552" s="139"/>
      <c r="D9552" s="139"/>
    </row>
    <row r="9553" spans="1:4">
      <c r="A9553" s="6"/>
      <c r="B9553" s="6"/>
      <c r="C9553" s="139"/>
      <c r="D9553" s="139"/>
    </row>
    <row r="9554" spans="1:4">
      <c r="A9554" s="6"/>
      <c r="B9554" s="6"/>
      <c r="C9554" s="139"/>
      <c r="D9554" s="139"/>
    </row>
    <row r="9555" spans="1:4">
      <c r="A9555" s="6"/>
      <c r="B9555" s="6"/>
      <c r="C9555" s="139"/>
      <c r="D9555" s="139"/>
    </row>
    <row r="9556" spans="1:4">
      <c r="A9556" s="6"/>
      <c r="B9556" s="6"/>
      <c r="C9556" s="139"/>
      <c r="D9556" s="139"/>
    </row>
    <row r="9557" spans="1:4">
      <c r="A9557" s="6"/>
      <c r="B9557" s="6"/>
      <c r="C9557" s="139"/>
      <c r="D9557" s="139"/>
    </row>
    <row r="9558" spans="1:4">
      <c r="A9558" s="6"/>
      <c r="B9558" s="6"/>
      <c r="C9558" s="139"/>
      <c r="D9558" s="139"/>
    </row>
    <row r="9559" spans="1:4">
      <c r="A9559" s="6"/>
      <c r="B9559" s="6"/>
      <c r="C9559" s="139"/>
      <c r="D9559" s="139"/>
    </row>
    <row r="9560" spans="1:4">
      <c r="A9560" s="6"/>
      <c r="B9560" s="6"/>
      <c r="C9560" s="139"/>
      <c r="D9560" s="139"/>
    </row>
    <row r="9561" spans="1:4">
      <c r="A9561" s="6"/>
      <c r="B9561" s="6"/>
      <c r="C9561" s="139"/>
      <c r="D9561" s="139"/>
    </row>
    <row r="9562" spans="1:4">
      <c r="A9562" s="6"/>
      <c r="B9562" s="6"/>
      <c r="C9562" s="139"/>
      <c r="D9562" s="139"/>
    </row>
    <row r="9563" spans="1:4">
      <c r="A9563" s="6"/>
      <c r="B9563" s="6"/>
      <c r="C9563" s="139"/>
      <c r="D9563" s="139"/>
    </row>
    <row r="9564" spans="1:4">
      <c r="A9564" s="6"/>
      <c r="B9564" s="6"/>
      <c r="C9564" s="139"/>
      <c r="D9564" s="139"/>
    </row>
    <row r="9565" spans="1:4">
      <c r="A9565" s="6"/>
      <c r="B9565" s="6"/>
      <c r="C9565" s="139"/>
      <c r="D9565" s="139"/>
    </row>
    <row r="9566" spans="1:4">
      <c r="A9566" s="6"/>
      <c r="B9566" s="6"/>
      <c r="C9566" s="139"/>
      <c r="D9566" s="139"/>
    </row>
    <row r="9567" spans="1:4">
      <c r="A9567" s="6"/>
      <c r="B9567" s="6"/>
      <c r="C9567" s="139"/>
      <c r="D9567" s="139"/>
    </row>
    <row r="9568" spans="1:4">
      <c r="A9568" s="6"/>
      <c r="B9568" s="6"/>
      <c r="C9568" s="139"/>
      <c r="D9568" s="139"/>
    </row>
    <row r="9569" spans="1:4">
      <c r="A9569" s="6"/>
      <c r="B9569" s="6"/>
      <c r="C9569" s="139"/>
      <c r="D9569" s="139"/>
    </row>
    <row r="9570" spans="1:4">
      <c r="A9570" s="6"/>
      <c r="B9570" s="6"/>
      <c r="C9570" s="139"/>
      <c r="D9570" s="139"/>
    </row>
    <row r="9571" spans="1:4">
      <c r="A9571" s="6"/>
      <c r="B9571" s="6"/>
      <c r="C9571" s="139"/>
      <c r="D9571" s="139"/>
    </row>
    <row r="9572" spans="1:4">
      <c r="A9572" s="6"/>
      <c r="B9572" s="6"/>
      <c r="C9572" s="139"/>
      <c r="D9572" s="139"/>
    </row>
    <row r="9573" spans="1:4">
      <c r="A9573" s="6"/>
      <c r="B9573" s="6"/>
      <c r="C9573" s="139"/>
      <c r="D9573" s="139"/>
    </row>
    <row r="9574" spans="1:4">
      <c r="A9574" s="6"/>
      <c r="B9574" s="6"/>
      <c r="C9574" s="139"/>
      <c r="D9574" s="139"/>
    </row>
    <row r="9575" spans="1:4">
      <c r="A9575" s="6"/>
      <c r="B9575" s="6"/>
      <c r="C9575" s="139"/>
      <c r="D9575" s="139"/>
    </row>
    <row r="9576" spans="1:4">
      <c r="A9576" s="6"/>
      <c r="B9576" s="6"/>
      <c r="C9576" s="139"/>
      <c r="D9576" s="139"/>
    </row>
    <row r="9577" spans="1:4">
      <c r="A9577" s="6"/>
      <c r="B9577" s="6"/>
      <c r="C9577" s="139"/>
      <c r="D9577" s="139"/>
    </row>
    <row r="9578" spans="1:4">
      <c r="A9578" s="6"/>
      <c r="B9578" s="6"/>
      <c r="C9578" s="139"/>
      <c r="D9578" s="139"/>
    </row>
    <row r="9579" spans="1:4">
      <c r="A9579" s="6"/>
      <c r="B9579" s="6"/>
      <c r="C9579" s="139"/>
      <c r="D9579" s="139"/>
    </row>
    <row r="9580" spans="1:4">
      <c r="A9580" s="6"/>
      <c r="B9580" s="6"/>
      <c r="C9580" s="139"/>
      <c r="D9580" s="139"/>
    </row>
    <row r="9581" spans="1:4">
      <c r="A9581" s="6"/>
      <c r="B9581" s="6"/>
      <c r="C9581" s="139"/>
      <c r="D9581" s="139"/>
    </row>
    <row r="9582" spans="1:4">
      <c r="A9582" s="6"/>
      <c r="B9582" s="6"/>
      <c r="C9582" s="139"/>
      <c r="D9582" s="139"/>
    </row>
    <row r="9583" spans="1:4">
      <c r="A9583" s="6"/>
      <c r="B9583" s="6"/>
      <c r="C9583" s="139"/>
      <c r="D9583" s="139"/>
    </row>
    <row r="9584" spans="1:4">
      <c r="A9584" s="6"/>
      <c r="B9584" s="6"/>
      <c r="C9584" s="139"/>
      <c r="D9584" s="139"/>
    </row>
    <row r="9585" spans="1:4">
      <c r="A9585" s="6"/>
      <c r="B9585" s="6"/>
      <c r="C9585" s="139"/>
      <c r="D9585" s="139"/>
    </row>
    <row r="9586" spans="1:4">
      <c r="A9586" s="6"/>
      <c r="B9586" s="6"/>
      <c r="C9586" s="139"/>
      <c r="D9586" s="139"/>
    </row>
    <row r="9587" spans="1:4">
      <c r="A9587" s="6"/>
      <c r="B9587" s="6"/>
      <c r="C9587" s="139"/>
      <c r="D9587" s="139"/>
    </row>
    <row r="9588" spans="1:4">
      <c r="A9588" s="6"/>
      <c r="B9588" s="6"/>
      <c r="C9588" s="139"/>
      <c r="D9588" s="139"/>
    </row>
    <row r="9589" spans="1:4">
      <c r="A9589" s="6"/>
      <c r="B9589" s="6"/>
      <c r="C9589" s="139"/>
      <c r="D9589" s="139"/>
    </row>
    <row r="9590" spans="1:4">
      <c r="A9590" s="6"/>
      <c r="B9590" s="6"/>
      <c r="C9590" s="139"/>
      <c r="D9590" s="139"/>
    </row>
    <row r="9591" spans="1:4">
      <c r="A9591" s="6"/>
      <c r="B9591" s="6"/>
      <c r="C9591" s="139"/>
      <c r="D9591" s="139"/>
    </row>
    <row r="9592" spans="1:4">
      <c r="A9592" s="6"/>
      <c r="B9592" s="6"/>
      <c r="C9592" s="139"/>
      <c r="D9592" s="139"/>
    </row>
    <row r="9593" spans="1:4">
      <c r="A9593" s="6"/>
      <c r="B9593" s="6"/>
      <c r="C9593" s="139"/>
      <c r="D9593" s="139"/>
    </row>
    <row r="9594" spans="1:4">
      <c r="A9594" s="6"/>
      <c r="B9594" s="6"/>
      <c r="C9594" s="139"/>
      <c r="D9594" s="139"/>
    </row>
    <row r="9595" spans="1:4">
      <c r="A9595" s="6"/>
      <c r="B9595" s="6"/>
      <c r="C9595" s="139"/>
      <c r="D9595" s="139"/>
    </row>
    <row r="9596" spans="1:4">
      <c r="A9596" s="6"/>
      <c r="B9596" s="6"/>
      <c r="C9596" s="139"/>
      <c r="D9596" s="139"/>
    </row>
    <row r="9597" spans="1:4">
      <c r="A9597" s="6"/>
      <c r="B9597" s="6"/>
      <c r="C9597" s="139"/>
      <c r="D9597" s="139"/>
    </row>
    <row r="9598" spans="1:4">
      <c r="A9598" s="6"/>
      <c r="B9598" s="6"/>
      <c r="C9598" s="139"/>
      <c r="D9598" s="139"/>
    </row>
    <row r="9599" spans="1:4">
      <c r="A9599" s="6"/>
      <c r="B9599" s="6"/>
      <c r="C9599" s="139"/>
      <c r="D9599" s="139"/>
    </row>
    <row r="9600" spans="1:4">
      <c r="A9600" s="6"/>
      <c r="B9600" s="6"/>
      <c r="C9600" s="139"/>
      <c r="D9600" s="139"/>
    </row>
    <row r="9601" spans="1:4">
      <c r="A9601" s="6"/>
      <c r="B9601" s="6"/>
      <c r="C9601" s="139"/>
      <c r="D9601" s="139"/>
    </row>
    <row r="9602" spans="1:4">
      <c r="A9602" s="6"/>
      <c r="B9602" s="6"/>
      <c r="C9602" s="139"/>
      <c r="D9602" s="139"/>
    </row>
    <row r="9603" spans="1:4">
      <c r="A9603" s="6"/>
      <c r="B9603" s="6"/>
      <c r="C9603" s="139"/>
      <c r="D9603" s="139"/>
    </row>
    <row r="9604" spans="1:4">
      <c r="A9604" s="6"/>
      <c r="B9604" s="6"/>
      <c r="C9604" s="139"/>
      <c r="D9604" s="139"/>
    </row>
    <row r="9605" spans="1:4">
      <c r="A9605" s="6"/>
      <c r="B9605" s="6"/>
      <c r="C9605" s="139"/>
      <c r="D9605" s="139"/>
    </row>
    <row r="9606" spans="1:4">
      <c r="A9606" s="6"/>
      <c r="B9606" s="6"/>
      <c r="C9606" s="139"/>
      <c r="D9606" s="139"/>
    </row>
    <row r="9607" spans="1:4">
      <c r="A9607" s="6"/>
      <c r="B9607" s="6"/>
      <c r="C9607" s="139"/>
      <c r="D9607" s="139"/>
    </row>
    <row r="9608" spans="1:4">
      <c r="A9608" s="6"/>
      <c r="B9608" s="6"/>
      <c r="C9608" s="139"/>
      <c r="D9608" s="139"/>
    </row>
    <row r="9609" spans="1:4">
      <c r="A9609" s="6"/>
      <c r="B9609" s="6"/>
      <c r="C9609" s="139"/>
      <c r="D9609" s="139"/>
    </row>
    <row r="9610" spans="1:4">
      <c r="A9610" s="6"/>
      <c r="B9610" s="6"/>
      <c r="C9610" s="139"/>
      <c r="D9610" s="139"/>
    </row>
    <row r="9611" spans="1:4">
      <c r="A9611" s="6"/>
      <c r="B9611" s="6"/>
      <c r="C9611" s="139"/>
      <c r="D9611" s="139"/>
    </row>
    <row r="9612" spans="1:4">
      <c r="A9612" s="6"/>
      <c r="B9612" s="6"/>
      <c r="C9612" s="139"/>
      <c r="D9612" s="139"/>
    </row>
    <row r="9613" spans="1:4">
      <c r="A9613" s="6"/>
      <c r="B9613" s="6"/>
      <c r="C9613" s="139"/>
      <c r="D9613" s="139"/>
    </row>
    <row r="9614" spans="1:4">
      <c r="A9614" s="6"/>
      <c r="B9614" s="6"/>
      <c r="C9614" s="139"/>
      <c r="D9614" s="139"/>
    </row>
    <row r="9615" spans="1:4">
      <c r="A9615" s="6"/>
      <c r="B9615" s="6"/>
      <c r="C9615" s="139"/>
      <c r="D9615" s="139"/>
    </row>
    <row r="9616" spans="1:4">
      <c r="A9616" s="6"/>
      <c r="B9616" s="6"/>
      <c r="C9616" s="139"/>
      <c r="D9616" s="139"/>
    </row>
    <row r="9617" spans="1:4">
      <c r="A9617" s="6"/>
      <c r="B9617" s="6"/>
      <c r="C9617" s="139"/>
      <c r="D9617" s="139"/>
    </row>
    <row r="9618" spans="1:4">
      <c r="A9618" s="6"/>
      <c r="B9618" s="6"/>
      <c r="C9618" s="139"/>
      <c r="D9618" s="139"/>
    </row>
    <row r="9619" spans="1:4">
      <c r="A9619" s="6"/>
      <c r="B9619" s="6"/>
      <c r="C9619" s="139"/>
      <c r="D9619" s="139"/>
    </row>
    <row r="9620" spans="1:4">
      <c r="A9620" s="6"/>
      <c r="B9620" s="6"/>
      <c r="C9620" s="139"/>
      <c r="D9620" s="139"/>
    </row>
    <row r="9621" spans="1:4">
      <c r="A9621" s="6"/>
      <c r="B9621" s="6"/>
      <c r="C9621" s="139"/>
      <c r="D9621" s="139"/>
    </row>
    <row r="9622" spans="1:4">
      <c r="A9622" s="6"/>
      <c r="B9622" s="6"/>
      <c r="C9622" s="139"/>
      <c r="D9622" s="139"/>
    </row>
    <row r="9623" spans="1:4">
      <c r="A9623" s="6"/>
      <c r="B9623" s="6"/>
      <c r="C9623" s="139"/>
      <c r="D9623" s="139"/>
    </row>
    <row r="9624" spans="1:4">
      <c r="A9624" s="6"/>
      <c r="B9624" s="6"/>
      <c r="C9624" s="139"/>
      <c r="D9624" s="139"/>
    </row>
    <row r="9625" spans="1:4">
      <c r="A9625" s="6"/>
      <c r="B9625" s="6"/>
      <c r="C9625" s="139"/>
      <c r="D9625" s="139"/>
    </row>
    <row r="9626" spans="1:4">
      <c r="A9626" s="6"/>
      <c r="B9626" s="6"/>
      <c r="C9626" s="139"/>
      <c r="D9626" s="139"/>
    </row>
    <row r="9627" spans="1:4">
      <c r="A9627" s="6"/>
      <c r="B9627" s="6"/>
      <c r="C9627" s="139"/>
      <c r="D9627" s="139"/>
    </row>
    <row r="9628" spans="1:4">
      <c r="A9628" s="6"/>
      <c r="B9628" s="6"/>
      <c r="C9628" s="139"/>
      <c r="D9628" s="139"/>
    </row>
    <row r="9629" spans="1:4">
      <c r="A9629" s="6"/>
      <c r="B9629" s="6"/>
      <c r="C9629" s="139"/>
      <c r="D9629" s="139"/>
    </row>
    <row r="9630" spans="1:4">
      <c r="A9630" s="6"/>
      <c r="B9630" s="6"/>
      <c r="C9630" s="139"/>
      <c r="D9630" s="139"/>
    </row>
    <row r="9631" spans="1:4">
      <c r="A9631" s="6"/>
      <c r="B9631" s="6"/>
      <c r="C9631" s="139"/>
      <c r="D9631" s="139"/>
    </row>
    <row r="9632" spans="1:4">
      <c r="A9632" s="6"/>
      <c r="B9632" s="6"/>
      <c r="C9632" s="139"/>
      <c r="D9632" s="139"/>
    </row>
    <row r="9633" spans="1:4">
      <c r="A9633" s="6"/>
      <c r="B9633" s="6"/>
      <c r="C9633" s="139"/>
      <c r="D9633" s="139"/>
    </row>
    <row r="9634" spans="1:4">
      <c r="A9634" s="6"/>
      <c r="B9634" s="6"/>
      <c r="C9634" s="139"/>
      <c r="D9634" s="139"/>
    </row>
    <row r="9635" spans="1:4">
      <c r="A9635" s="6"/>
      <c r="B9635" s="6"/>
      <c r="C9635" s="139"/>
      <c r="D9635" s="139"/>
    </row>
    <row r="9636" spans="1:4">
      <c r="A9636" s="6"/>
      <c r="B9636" s="6"/>
      <c r="C9636" s="139"/>
      <c r="D9636" s="139"/>
    </row>
    <row r="9637" spans="1:4">
      <c r="A9637" s="6"/>
      <c r="B9637" s="6"/>
      <c r="C9637" s="139"/>
      <c r="D9637" s="139"/>
    </row>
    <row r="9638" spans="1:4">
      <c r="A9638" s="6"/>
      <c r="B9638" s="6"/>
      <c r="C9638" s="139"/>
      <c r="D9638" s="139"/>
    </row>
    <row r="9639" spans="1:4">
      <c r="A9639" s="6"/>
      <c r="B9639" s="6"/>
      <c r="C9639" s="139"/>
      <c r="D9639" s="139"/>
    </row>
    <row r="9640" spans="1:4">
      <c r="A9640" s="6"/>
      <c r="B9640" s="6"/>
      <c r="C9640" s="139"/>
      <c r="D9640" s="139"/>
    </row>
    <row r="9641" spans="1:4">
      <c r="A9641" s="6"/>
      <c r="B9641" s="6"/>
      <c r="C9641" s="139"/>
      <c r="D9641" s="139"/>
    </row>
    <row r="9642" spans="1:4">
      <c r="A9642" s="6"/>
      <c r="B9642" s="6"/>
      <c r="C9642" s="139"/>
      <c r="D9642" s="139"/>
    </row>
    <row r="9643" spans="1:4">
      <c r="A9643" s="6"/>
      <c r="B9643" s="6"/>
      <c r="C9643" s="139"/>
      <c r="D9643" s="139"/>
    </row>
    <row r="9644" spans="1:4">
      <c r="A9644" s="6"/>
      <c r="B9644" s="6"/>
      <c r="C9644" s="139"/>
      <c r="D9644" s="139"/>
    </row>
    <row r="9645" spans="1:4">
      <c r="A9645" s="6"/>
      <c r="B9645" s="6"/>
      <c r="C9645" s="139"/>
      <c r="D9645" s="139"/>
    </row>
    <row r="9646" spans="1:4">
      <c r="A9646" s="6"/>
      <c r="B9646" s="6"/>
      <c r="C9646" s="139"/>
      <c r="D9646" s="139"/>
    </row>
    <row r="9647" spans="1:4">
      <c r="A9647" s="6"/>
      <c r="B9647" s="6"/>
      <c r="C9647" s="139"/>
      <c r="D9647" s="139"/>
    </row>
    <row r="9648" spans="1:4">
      <c r="A9648" s="6"/>
      <c r="B9648" s="6"/>
      <c r="C9648" s="139"/>
      <c r="D9648" s="139"/>
    </row>
    <row r="9649" spans="1:4">
      <c r="A9649" s="6"/>
      <c r="B9649" s="6"/>
      <c r="C9649" s="139"/>
      <c r="D9649" s="139"/>
    </row>
    <row r="9650" spans="1:4">
      <c r="A9650" s="6"/>
      <c r="B9650" s="6"/>
      <c r="C9650" s="139"/>
      <c r="D9650" s="139"/>
    </row>
    <row r="9651" spans="1:4">
      <c r="A9651" s="6"/>
      <c r="B9651" s="6"/>
      <c r="C9651" s="139"/>
      <c r="D9651" s="139"/>
    </row>
    <row r="9652" spans="1:4">
      <c r="A9652" s="6"/>
      <c r="B9652" s="6"/>
      <c r="C9652" s="139"/>
      <c r="D9652" s="139"/>
    </row>
    <row r="9653" spans="1:4">
      <c r="A9653" s="6"/>
      <c r="B9653" s="6"/>
      <c r="C9653" s="139"/>
      <c r="D9653" s="139"/>
    </row>
    <row r="9654" spans="1:4">
      <c r="A9654" s="6"/>
      <c r="B9654" s="6"/>
      <c r="C9654" s="139"/>
      <c r="D9654" s="139"/>
    </row>
    <row r="9655" spans="1:4">
      <c r="A9655" s="6"/>
      <c r="B9655" s="6"/>
      <c r="C9655" s="139"/>
      <c r="D9655" s="139"/>
    </row>
    <row r="9656" spans="1:4">
      <c r="A9656" s="6"/>
      <c r="B9656" s="6"/>
      <c r="C9656" s="139"/>
      <c r="D9656" s="139"/>
    </row>
    <row r="9657" spans="1:4">
      <c r="A9657" s="6"/>
      <c r="B9657" s="6"/>
      <c r="C9657" s="139"/>
      <c r="D9657" s="139"/>
    </row>
    <row r="9658" spans="1:4">
      <c r="A9658" s="6"/>
      <c r="B9658" s="6"/>
      <c r="C9658" s="139"/>
      <c r="D9658" s="139"/>
    </row>
    <row r="9659" spans="1:4">
      <c r="A9659" s="6"/>
      <c r="B9659" s="6"/>
      <c r="C9659" s="139"/>
      <c r="D9659" s="139"/>
    </row>
    <row r="9660" spans="1:4">
      <c r="A9660" s="6"/>
      <c r="B9660" s="6"/>
      <c r="C9660" s="139"/>
      <c r="D9660" s="139"/>
    </row>
    <row r="9661" spans="1:4">
      <c r="A9661" s="6"/>
      <c r="B9661" s="6"/>
      <c r="C9661" s="139"/>
      <c r="D9661" s="139"/>
    </row>
    <row r="9662" spans="1:4">
      <c r="A9662" s="6"/>
      <c r="B9662" s="6"/>
      <c r="C9662" s="139"/>
      <c r="D9662" s="139"/>
    </row>
    <row r="9663" spans="1:4">
      <c r="A9663" s="6"/>
      <c r="B9663" s="6"/>
      <c r="C9663" s="139"/>
      <c r="D9663" s="139"/>
    </row>
    <row r="9664" spans="1:4">
      <c r="A9664" s="6"/>
      <c r="B9664" s="6"/>
      <c r="C9664" s="139"/>
      <c r="D9664" s="139"/>
    </row>
    <row r="9665" spans="1:4">
      <c r="A9665" s="6"/>
      <c r="B9665" s="6"/>
      <c r="C9665" s="139"/>
      <c r="D9665" s="139"/>
    </row>
    <row r="9666" spans="1:4">
      <c r="A9666" s="6"/>
      <c r="B9666" s="6"/>
      <c r="C9666" s="139"/>
      <c r="D9666" s="139"/>
    </row>
    <row r="9667" spans="1:4">
      <c r="A9667" s="6"/>
      <c r="B9667" s="6"/>
      <c r="C9667" s="139"/>
      <c r="D9667" s="139"/>
    </row>
    <row r="9668" spans="1:4">
      <c r="A9668" s="6"/>
      <c r="B9668" s="6"/>
      <c r="C9668" s="139"/>
      <c r="D9668" s="139"/>
    </row>
    <row r="9669" spans="1:4">
      <c r="A9669" s="6"/>
      <c r="B9669" s="6"/>
      <c r="C9669" s="139"/>
      <c r="D9669" s="139"/>
    </row>
    <row r="9670" spans="1:4">
      <c r="A9670" s="6"/>
      <c r="B9670" s="6"/>
      <c r="C9670" s="139"/>
      <c r="D9670" s="139"/>
    </row>
    <row r="9671" spans="1:4">
      <c r="A9671" s="6"/>
      <c r="B9671" s="6"/>
      <c r="C9671" s="139"/>
      <c r="D9671" s="139"/>
    </row>
    <row r="9672" spans="1:4">
      <c r="A9672" s="6"/>
      <c r="B9672" s="6"/>
      <c r="C9672" s="139"/>
      <c r="D9672" s="139"/>
    </row>
    <row r="9673" spans="1:4">
      <c r="A9673" s="6"/>
      <c r="B9673" s="6"/>
      <c r="C9673" s="139"/>
      <c r="D9673" s="139"/>
    </row>
    <row r="9674" spans="1:4">
      <c r="A9674" s="6"/>
      <c r="B9674" s="6"/>
      <c r="C9674" s="139"/>
      <c r="D9674" s="139"/>
    </row>
    <row r="9675" spans="1:4">
      <c r="A9675" s="6"/>
      <c r="B9675" s="6"/>
      <c r="C9675" s="139"/>
      <c r="D9675" s="139"/>
    </row>
    <row r="9676" spans="1:4">
      <c r="A9676" s="6"/>
      <c r="B9676" s="6"/>
      <c r="C9676" s="139"/>
      <c r="D9676" s="139"/>
    </row>
    <row r="9677" spans="1:4">
      <c r="A9677" s="6"/>
      <c r="B9677" s="6"/>
      <c r="C9677" s="139"/>
      <c r="D9677" s="139"/>
    </row>
    <row r="9678" spans="1:4">
      <c r="A9678" s="6"/>
      <c r="B9678" s="6"/>
      <c r="C9678" s="139"/>
      <c r="D9678" s="139"/>
    </row>
    <row r="9679" spans="1:4">
      <c r="A9679" s="6"/>
      <c r="B9679" s="6"/>
      <c r="C9679" s="139"/>
      <c r="D9679" s="139"/>
    </row>
    <row r="9680" spans="1:4">
      <c r="A9680" s="6"/>
      <c r="B9680" s="6"/>
      <c r="C9680" s="139"/>
      <c r="D9680" s="139"/>
    </row>
    <row r="9681" spans="1:4">
      <c r="A9681" s="6"/>
      <c r="B9681" s="6"/>
      <c r="C9681" s="139"/>
      <c r="D9681" s="139"/>
    </row>
    <row r="9682" spans="1:4">
      <c r="A9682" s="6"/>
      <c r="B9682" s="6"/>
      <c r="C9682" s="139"/>
      <c r="D9682" s="139"/>
    </row>
    <row r="9683" spans="1:4">
      <c r="A9683" s="6"/>
      <c r="B9683" s="6"/>
      <c r="C9683" s="139"/>
      <c r="D9683" s="139"/>
    </row>
    <row r="9684" spans="1:4">
      <c r="A9684" s="6"/>
      <c r="B9684" s="6"/>
      <c r="C9684" s="139"/>
      <c r="D9684" s="139"/>
    </row>
    <row r="9685" spans="1:4">
      <c r="A9685" s="6"/>
      <c r="B9685" s="6"/>
      <c r="C9685" s="139"/>
      <c r="D9685" s="139"/>
    </row>
    <row r="9686" spans="1:4">
      <c r="A9686" s="6"/>
      <c r="B9686" s="6"/>
      <c r="C9686" s="139"/>
      <c r="D9686" s="139"/>
    </row>
    <row r="9687" spans="1:4">
      <c r="A9687" s="6"/>
      <c r="B9687" s="6"/>
      <c r="C9687" s="139"/>
      <c r="D9687" s="139"/>
    </row>
    <row r="9688" spans="1:4">
      <c r="A9688" s="6"/>
      <c r="B9688" s="6"/>
      <c r="C9688" s="139"/>
      <c r="D9688" s="139"/>
    </row>
    <row r="9689" spans="1:4">
      <c r="A9689" s="6"/>
      <c r="B9689" s="6"/>
      <c r="C9689" s="139"/>
      <c r="D9689" s="139"/>
    </row>
    <row r="9690" spans="1:4">
      <c r="A9690" s="6"/>
      <c r="B9690" s="6"/>
      <c r="C9690" s="139"/>
      <c r="D9690" s="139"/>
    </row>
    <row r="9691" spans="1:4">
      <c r="A9691" s="6"/>
      <c r="B9691" s="6"/>
      <c r="C9691" s="139"/>
      <c r="D9691" s="139"/>
    </row>
    <row r="9692" spans="1:4">
      <c r="A9692" s="6"/>
      <c r="B9692" s="6"/>
      <c r="C9692" s="139"/>
      <c r="D9692" s="139"/>
    </row>
    <row r="9693" spans="1:4">
      <c r="A9693" s="6"/>
      <c r="B9693" s="6"/>
      <c r="C9693" s="139"/>
      <c r="D9693" s="139"/>
    </row>
    <row r="9694" spans="1:4">
      <c r="A9694" s="6"/>
      <c r="B9694" s="6"/>
      <c r="C9694" s="139"/>
      <c r="D9694" s="139"/>
    </row>
    <row r="9695" spans="1:4">
      <c r="A9695" s="6"/>
      <c r="B9695" s="6"/>
      <c r="C9695" s="139"/>
      <c r="D9695" s="139"/>
    </row>
    <row r="9696" spans="1:4">
      <c r="A9696" s="6"/>
      <c r="B9696" s="6"/>
      <c r="C9696" s="139"/>
      <c r="D9696" s="139"/>
    </row>
    <row r="9697" spans="1:4">
      <c r="A9697" s="6"/>
      <c r="B9697" s="6"/>
      <c r="C9697" s="139"/>
      <c r="D9697" s="139"/>
    </row>
    <row r="9698" spans="1:4">
      <c r="A9698" s="6"/>
      <c r="B9698" s="6"/>
      <c r="C9698" s="139"/>
      <c r="D9698" s="139"/>
    </row>
    <row r="9699" spans="1:4">
      <c r="A9699" s="6"/>
      <c r="B9699" s="6"/>
      <c r="C9699" s="139"/>
      <c r="D9699" s="139"/>
    </row>
    <row r="9700" spans="1:4">
      <c r="A9700" s="6"/>
      <c r="B9700" s="6"/>
      <c r="C9700" s="139"/>
      <c r="D9700" s="139"/>
    </row>
    <row r="9701" spans="1:4">
      <c r="A9701" s="6"/>
      <c r="B9701" s="6"/>
      <c r="C9701" s="139"/>
      <c r="D9701" s="139"/>
    </row>
    <row r="9702" spans="1:4">
      <c r="A9702" s="6"/>
      <c r="B9702" s="6"/>
      <c r="C9702" s="139"/>
      <c r="D9702" s="139"/>
    </row>
    <row r="9703" spans="1:4">
      <c r="A9703" s="6"/>
      <c r="B9703" s="6"/>
      <c r="C9703" s="139"/>
      <c r="D9703" s="139"/>
    </row>
    <row r="9704" spans="1:4">
      <c r="A9704" s="6"/>
      <c r="B9704" s="6"/>
      <c r="C9704" s="139"/>
      <c r="D9704" s="139"/>
    </row>
    <row r="9705" spans="1:4">
      <c r="A9705" s="6"/>
      <c r="B9705" s="6"/>
      <c r="C9705" s="139"/>
      <c r="D9705" s="139"/>
    </row>
    <row r="9706" spans="1:4">
      <c r="A9706" s="6"/>
      <c r="B9706" s="6"/>
      <c r="C9706" s="139"/>
      <c r="D9706" s="139"/>
    </row>
    <row r="9707" spans="1:4">
      <c r="A9707" s="6"/>
      <c r="B9707" s="6"/>
      <c r="C9707" s="139"/>
      <c r="D9707" s="139"/>
    </row>
    <row r="9708" spans="1:4">
      <c r="A9708" s="6"/>
      <c r="B9708" s="6"/>
      <c r="C9708" s="139"/>
      <c r="D9708" s="139"/>
    </row>
    <row r="9709" spans="1:4">
      <c r="A9709" s="6"/>
      <c r="B9709" s="6"/>
      <c r="C9709" s="139"/>
      <c r="D9709" s="139"/>
    </row>
    <row r="9710" spans="1:4">
      <c r="A9710" s="6"/>
      <c r="B9710" s="6"/>
      <c r="C9710" s="139"/>
      <c r="D9710" s="139"/>
    </row>
    <row r="9711" spans="1:4">
      <c r="A9711" s="6"/>
      <c r="B9711" s="6"/>
      <c r="C9711" s="139"/>
      <c r="D9711" s="139"/>
    </row>
    <row r="9712" spans="1:4">
      <c r="A9712" s="6"/>
      <c r="B9712" s="6"/>
      <c r="C9712" s="139"/>
      <c r="D9712" s="139"/>
    </row>
    <row r="9713" spans="1:4">
      <c r="A9713" s="6"/>
      <c r="B9713" s="6"/>
      <c r="C9713" s="139"/>
      <c r="D9713" s="139"/>
    </row>
    <row r="9714" spans="1:4">
      <c r="A9714" s="6"/>
      <c r="B9714" s="6"/>
      <c r="C9714" s="139"/>
      <c r="D9714" s="139"/>
    </row>
    <row r="9715" spans="1:4">
      <c r="A9715" s="6"/>
      <c r="B9715" s="6"/>
      <c r="C9715" s="139"/>
      <c r="D9715" s="139"/>
    </row>
    <row r="9716" spans="1:4">
      <c r="A9716" s="6"/>
      <c r="B9716" s="6"/>
      <c r="C9716" s="139"/>
      <c r="D9716" s="139"/>
    </row>
    <row r="9717" spans="1:4">
      <c r="A9717" s="6"/>
      <c r="B9717" s="6"/>
      <c r="C9717" s="139"/>
      <c r="D9717" s="139"/>
    </row>
    <row r="9718" spans="1:4">
      <c r="A9718" s="6"/>
      <c r="B9718" s="6"/>
      <c r="C9718" s="139"/>
      <c r="D9718" s="139"/>
    </row>
    <row r="9719" spans="1:4">
      <c r="A9719" s="6"/>
      <c r="B9719" s="6"/>
      <c r="C9719" s="139"/>
      <c r="D9719" s="139"/>
    </row>
    <row r="9720" spans="1:4">
      <c r="A9720" s="6"/>
      <c r="B9720" s="6"/>
      <c r="C9720" s="139"/>
      <c r="D9720" s="139"/>
    </row>
    <row r="9721" spans="1:4">
      <c r="A9721" s="6"/>
      <c r="B9721" s="6"/>
      <c r="C9721" s="139"/>
      <c r="D9721" s="139"/>
    </row>
    <row r="9722" spans="1:4">
      <c r="A9722" s="6"/>
      <c r="B9722" s="6"/>
      <c r="C9722" s="139"/>
      <c r="D9722" s="139"/>
    </row>
    <row r="9723" spans="1:4">
      <c r="A9723" s="6"/>
      <c r="B9723" s="6"/>
      <c r="C9723" s="139"/>
      <c r="D9723" s="139"/>
    </row>
    <row r="9724" spans="1:4">
      <c r="A9724" s="6"/>
      <c r="B9724" s="6"/>
      <c r="C9724" s="139"/>
      <c r="D9724" s="139"/>
    </row>
    <row r="9725" spans="1:4">
      <c r="A9725" s="6"/>
      <c r="B9725" s="6"/>
      <c r="C9725" s="139"/>
      <c r="D9725" s="139"/>
    </row>
    <row r="9726" spans="1:4">
      <c r="A9726" s="6"/>
      <c r="B9726" s="6"/>
      <c r="C9726" s="139"/>
      <c r="D9726" s="139"/>
    </row>
    <row r="9727" spans="1:4">
      <c r="A9727" s="6"/>
      <c r="B9727" s="6"/>
      <c r="C9727" s="139"/>
      <c r="D9727" s="139"/>
    </row>
    <row r="9728" spans="1:4">
      <c r="A9728" s="6"/>
      <c r="B9728" s="6"/>
      <c r="C9728" s="139"/>
      <c r="D9728" s="139"/>
    </row>
    <row r="9729" spans="1:4">
      <c r="A9729" s="6"/>
      <c r="B9729" s="6"/>
      <c r="C9729" s="139"/>
      <c r="D9729" s="139"/>
    </row>
    <row r="9730" spans="1:4">
      <c r="A9730" s="6"/>
      <c r="B9730" s="6"/>
      <c r="C9730" s="139"/>
      <c r="D9730" s="139"/>
    </row>
    <row r="9731" spans="1:4">
      <c r="A9731" s="6"/>
      <c r="B9731" s="6"/>
      <c r="C9731" s="139"/>
      <c r="D9731" s="139"/>
    </row>
    <row r="9732" spans="1:4">
      <c r="A9732" s="6"/>
      <c r="B9732" s="6"/>
      <c r="C9732" s="139"/>
      <c r="D9732" s="139"/>
    </row>
    <row r="9733" spans="1:4">
      <c r="A9733" s="6"/>
      <c r="B9733" s="6"/>
      <c r="C9733" s="139"/>
      <c r="D9733" s="139"/>
    </row>
    <row r="9734" spans="1:4">
      <c r="A9734" s="6"/>
      <c r="B9734" s="6"/>
      <c r="C9734" s="139"/>
      <c r="D9734" s="139"/>
    </row>
    <row r="9735" spans="1:4">
      <c r="A9735" s="6"/>
      <c r="B9735" s="6"/>
      <c r="C9735" s="139"/>
      <c r="D9735" s="139"/>
    </row>
    <row r="9736" spans="1:4">
      <c r="A9736" s="6"/>
      <c r="B9736" s="6"/>
      <c r="C9736" s="139"/>
      <c r="D9736" s="139"/>
    </row>
    <row r="9737" spans="1:4">
      <c r="A9737" s="6"/>
      <c r="B9737" s="6"/>
      <c r="C9737" s="139"/>
      <c r="D9737" s="139"/>
    </row>
    <row r="9738" spans="1:4">
      <c r="A9738" s="6"/>
      <c r="B9738" s="6"/>
      <c r="C9738" s="139"/>
      <c r="D9738" s="139"/>
    </row>
    <row r="9739" spans="1:4">
      <c r="A9739" s="6"/>
      <c r="B9739" s="6"/>
      <c r="C9739" s="139"/>
      <c r="D9739" s="139"/>
    </row>
    <row r="9740" spans="1:4">
      <c r="A9740" s="6"/>
      <c r="B9740" s="6"/>
      <c r="C9740" s="139"/>
      <c r="D9740" s="139"/>
    </row>
    <row r="9741" spans="1:4">
      <c r="A9741" s="6"/>
      <c r="B9741" s="6"/>
      <c r="C9741" s="139"/>
      <c r="D9741" s="139"/>
    </row>
    <row r="9742" spans="1:4">
      <c r="A9742" s="6"/>
      <c r="B9742" s="6"/>
      <c r="C9742" s="139"/>
      <c r="D9742" s="139"/>
    </row>
    <row r="9743" spans="1:4">
      <c r="A9743" s="6"/>
      <c r="B9743" s="6"/>
      <c r="C9743" s="139"/>
      <c r="D9743" s="139"/>
    </row>
    <row r="9744" spans="1:4">
      <c r="A9744" s="6"/>
      <c r="B9744" s="6"/>
      <c r="C9744" s="139"/>
      <c r="D9744" s="139"/>
    </row>
    <row r="9745" spans="1:4">
      <c r="A9745" s="6"/>
      <c r="B9745" s="6"/>
      <c r="C9745" s="139"/>
      <c r="D9745" s="139"/>
    </row>
    <row r="9746" spans="1:4">
      <c r="A9746" s="6"/>
      <c r="B9746" s="6"/>
      <c r="C9746" s="139"/>
      <c r="D9746" s="139"/>
    </row>
    <row r="9747" spans="1:4">
      <c r="A9747" s="6"/>
      <c r="B9747" s="6"/>
      <c r="C9747" s="139"/>
      <c r="D9747" s="139"/>
    </row>
    <row r="9748" spans="1:4">
      <c r="A9748" s="6"/>
      <c r="B9748" s="6"/>
      <c r="C9748" s="139"/>
      <c r="D9748" s="139"/>
    </row>
    <row r="9749" spans="1:4">
      <c r="A9749" s="6"/>
      <c r="B9749" s="6"/>
      <c r="C9749" s="139"/>
      <c r="D9749" s="139"/>
    </row>
    <row r="9750" spans="1:4">
      <c r="A9750" s="6"/>
      <c r="B9750" s="6"/>
      <c r="C9750" s="139"/>
      <c r="D9750" s="139"/>
    </row>
    <row r="9751" spans="1:4">
      <c r="A9751" s="6"/>
      <c r="B9751" s="6"/>
      <c r="C9751" s="139"/>
      <c r="D9751" s="139"/>
    </row>
    <row r="9752" spans="1:4">
      <c r="A9752" s="6"/>
      <c r="B9752" s="6"/>
      <c r="C9752" s="139"/>
      <c r="D9752" s="139"/>
    </row>
    <row r="9753" spans="1:4">
      <c r="A9753" s="6"/>
      <c r="B9753" s="6"/>
      <c r="C9753" s="139"/>
      <c r="D9753" s="139"/>
    </row>
    <row r="9754" spans="1:4">
      <c r="A9754" s="6"/>
      <c r="B9754" s="6"/>
      <c r="C9754" s="139"/>
      <c r="D9754" s="139"/>
    </row>
    <row r="9755" spans="1:4">
      <c r="A9755" s="6"/>
      <c r="B9755" s="6"/>
      <c r="C9755" s="139"/>
      <c r="D9755" s="139"/>
    </row>
    <row r="9756" spans="1:4">
      <c r="A9756" s="6"/>
      <c r="B9756" s="6"/>
      <c r="C9756" s="139"/>
      <c r="D9756" s="139"/>
    </row>
    <row r="9757" spans="1:4">
      <c r="A9757" s="6"/>
      <c r="B9757" s="6"/>
      <c r="C9757" s="139"/>
      <c r="D9757" s="139"/>
    </row>
    <row r="9758" spans="1:4">
      <c r="A9758" s="6"/>
      <c r="B9758" s="6"/>
      <c r="C9758" s="139"/>
      <c r="D9758" s="139"/>
    </row>
    <row r="9759" spans="1:4">
      <c r="A9759" s="6"/>
      <c r="B9759" s="6"/>
      <c r="C9759" s="139"/>
      <c r="D9759" s="139"/>
    </row>
    <row r="9760" spans="1:4">
      <c r="A9760" s="6"/>
      <c r="B9760" s="6"/>
      <c r="C9760" s="139"/>
      <c r="D9760" s="139"/>
    </row>
    <row r="9761" spans="1:4">
      <c r="A9761" s="6"/>
      <c r="B9761" s="6"/>
      <c r="C9761" s="139"/>
      <c r="D9761" s="139"/>
    </row>
    <row r="9762" spans="1:4">
      <c r="A9762" s="6"/>
      <c r="B9762" s="6"/>
      <c r="C9762" s="139"/>
      <c r="D9762" s="139"/>
    </row>
    <row r="9763" spans="1:4">
      <c r="A9763" s="6"/>
      <c r="B9763" s="6"/>
      <c r="C9763" s="139"/>
      <c r="D9763" s="139"/>
    </row>
    <row r="9764" spans="1:4">
      <c r="A9764" s="6"/>
      <c r="B9764" s="6"/>
      <c r="C9764" s="139"/>
      <c r="D9764" s="139"/>
    </row>
    <row r="9765" spans="1:4">
      <c r="A9765" s="6"/>
      <c r="B9765" s="6"/>
      <c r="C9765" s="139"/>
      <c r="D9765" s="139"/>
    </row>
    <row r="9766" spans="1:4">
      <c r="A9766" s="6"/>
      <c r="B9766" s="6"/>
      <c r="C9766" s="139"/>
      <c r="D9766" s="139"/>
    </row>
    <row r="9767" spans="1:4">
      <c r="A9767" s="6"/>
      <c r="B9767" s="6"/>
      <c r="C9767" s="139"/>
      <c r="D9767" s="139"/>
    </row>
    <row r="9768" spans="1:4">
      <c r="A9768" s="6"/>
      <c r="B9768" s="6"/>
      <c r="C9768" s="139"/>
      <c r="D9768" s="139"/>
    </row>
    <row r="9769" spans="1:4">
      <c r="A9769" s="6"/>
      <c r="B9769" s="6"/>
      <c r="C9769" s="139"/>
      <c r="D9769" s="139"/>
    </row>
    <row r="9770" spans="1:4">
      <c r="A9770" s="6"/>
      <c r="B9770" s="6"/>
      <c r="C9770" s="139"/>
      <c r="D9770" s="139"/>
    </row>
    <row r="9771" spans="1:4">
      <c r="A9771" s="6"/>
      <c r="B9771" s="6"/>
      <c r="C9771" s="139"/>
      <c r="D9771" s="139"/>
    </row>
    <row r="9772" spans="1:4">
      <c r="A9772" s="6"/>
      <c r="B9772" s="6"/>
      <c r="C9772" s="139"/>
      <c r="D9772" s="139"/>
    </row>
    <row r="9773" spans="1:4">
      <c r="A9773" s="6"/>
      <c r="B9773" s="6"/>
      <c r="C9773" s="139"/>
      <c r="D9773" s="139"/>
    </row>
    <row r="9774" spans="1:4">
      <c r="A9774" s="6"/>
      <c r="B9774" s="6"/>
      <c r="C9774" s="139"/>
      <c r="D9774" s="139"/>
    </row>
    <row r="9775" spans="1:4">
      <c r="A9775" s="6"/>
      <c r="B9775" s="6"/>
      <c r="C9775" s="139"/>
      <c r="D9775" s="139"/>
    </row>
    <row r="9776" spans="1:4">
      <c r="A9776" s="6"/>
      <c r="B9776" s="6"/>
      <c r="C9776" s="139"/>
      <c r="D9776" s="139"/>
    </row>
    <row r="9777" spans="1:4">
      <c r="A9777" s="6"/>
      <c r="B9777" s="6"/>
      <c r="C9777" s="139"/>
      <c r="D9777" s="139"/>
    </row>
    <row r="9778" spans="1:4">
      <c r="A9778" s="6"/>
      <c r="B9778" s="6"/>
      <c r="C9778" s="139"/>
      <c r="D9778" s="139"/>
    </row>
    <row r="9779" spans="1:4">
      <c r="A9779" s="6"/>
      <c r="B9779" s="6"/>
      <c r="C9779" s="139"/>
      <c r="D9779" s="139"/>
    </row>
    <row r="9780" spans="1:4">
      <c r="A9780" s="6"/>
      <c r="B9780" s="6"/>
      <c r="C9780" s="139"/>
      <c r="D9780" s="139"/>
    </row>
    <row r="9781" spans="1:4">
      <c r="A9781" s="6"/>
      <c r="B9781" s="6"/>
      <c r="C9781" s="139"/>
      <c r="D9781" s="139"/>
    </row>
    <row r="9782" spans="1:4">
      <c r="A9782" s="6"/>
      <c r="B9782" s="6"/>
      <c r="C9782" s="139"/>
      <c r="D9782" s="139"/>
    </row>
    <row r="9783" spans="1:4">
      <c r="A9783" s="6"/>
      <c r="B9783" s="6"/>
      <c r="C9783" s="139"/>
      <c r="D9783" s="139"/>
    </row>
    <row r="9784" spans="1:4">
      <c r="A9784" s="6"/>
      <c r="B9784" s="6"/>
      <c r="C9784" s="139"/>
      <c r="D9784" s="139"/>
    </row>
    <row r="9785" spans="1:4">
      <c r="A9785" s="6"/>
      <c r="B9785" s="6"/>
      <c r="C9785" s="139"/>
      <c r="D9785" s="139"/>
    </row>
    <row r="9786" spans="1:4">
      <c r="A9786" s="6"/>
      <c r="B9786" s="6"/>
      <c r="C9786" s="139"/>
      <c r="D9786" s="139"/>
    </row>
    <row r="9787" spans="1:4">
      <c r="A9787" s="6"/>
      <c r="B9787" s="6"/>
      <c r="C9787" s="139"/>
      <c r="D9787" s="139"/>
    </row>
    <row r="9788" spans="1:4">
      <c r="A9788" s="6"/>
      <c r="B9788" s="6"/>
      <c r="C9788" s="139"/>
      <c r="D9788" s="139"/>
    </row>
    <row r="9789" spans="1:4">
      <c r="A9789" s="6"/>
      <c r="B9789" s="6"/>
      <c r="C9789" s="139"/>
      <c r="D9789" s="139"/>
    </row>
    <row r="9790" spans="1:4">
      <c r="A9790" s="6"/>
      <c r="B9790" s="6"/>
      <c r="C9790" s="139"/>
      <c r="D9790" s="139"/>
    </row>
    <row r="9791" spans="1:4">
      <c r="A9791" s="6"/>
      <c r="B9791" s="6"/>
      <c r="C9791" s="139"/>
      <c r="D9791" s="139"/>
    </row>
    <row r="9792" spans="1:4">
      <c r="A9792" s="6"/>
      <c r="B9792" s="6"/>
      <c r="C9792" s="139"/>
      <c r="D9792" s="139"/>
    </row>
    <row r="9793" spans="1:4">
      <c r="A9793" s="6"/>
      <c r="B9793" s="6"/>
      <c r="C9793" s="139"/>
      <c r="D9793" s="139"/>
    </row>
    <row r="9794" spans="1:4">
      <c r="A9794" s="6"/>
      <c r="B9794" s="6"/>
      <c r="C9794" s="139"/>
      <c r="D9794" s="139"/>
    </row>
    <row r="9795" spans="1:4">
      <c r="A9795" s="6"/>
      <c r="B9795" s="6"/>
      <c r="C9795" s="139"/>
      <c r="D9795" s="139"/>
    </row>
    <row r="9796" spans="1:4">
      <c r="A9796" s="6"/>
      <c r="B9796" s="6"/>
      <c r="C9796" s="139"/>
      <c r="D9796" s="139"/>
    </row>
    <row r="9797" spans="1:4">
      <c r="A9797" s="6"/>
      <c r="B9797" s="6"/>
      <c r="C9797" s="139"/>
      <c r="D9797" s="139"/>
    </row>
    <row r="9798" spans="1:4">
      <c r="A9798" s="6"/>
      <c r="B9798" s="6"/>
      <c r="C9798" s="139"/>
      <c r="D9798" s="139"/>
    </row>
    <row r="9799" spans="1:4">
      <c r="A9799" s="6"/>
      <c r="B9799" s="6"/>
      <c r="C9799" s="139"/>
      <c r="D9799" s="139"/>
    </row>
    <row r="9800" spans="1:4">
      <c r="A9800" s="6"/>
      <c r="B9800" s="6"/>
      <c r="C9800" s="139"/>
      <c r="D9800" s="139"/>
    </row>
    <row r="9801" spans="1:4">
      <c r="A9801" s="6"/>
      <c r="B9801" s="6"/>
      <c r="C9801" s="139"/>
      <c r="D9801" s="139"/>
    </row>
    <row r="9802" spans="1:4">
      <c r="A9802" s="6"/>
      <c r="B9802" s="6"/>
      <c r="C9802" s="139"/>
      <c r="D9802" s="139"/>
    </row>
    <row r="9803" spans="1:4">
      <c r="A9803" s="6"/>
      <c r="B9803" s="6"/>
      <c r="C9803" s="139"/>
      <c r="D9803" s="139"/>
    </row>
    <row r="9804" spans="1:4">
      <c r="A9804" s="6"/>
      <c r="B9804" s="6"/>
      <c r="C9804" s="139"/>
      <c r="D9804" s="139"/>
    </row>
    <row r="9805" spans="1:4">
      <c r="A9805" s="6"/>
      <c r="B9805" s="6"/>
      <c r="C9805" s="139"/>
      <c r="D9805" s="139"/>
    </row>
    <row r="9806" spans="1:4">
      <c r="A9806" s="6"/>
      <c r="B9806" s="6"/>
      <c r="C9806" s="139"/>
      <c r="D9806" s="139"/>
    </row>
    <row r="9807" spans="1:4">
      <c r="A9807" s="6"/>
      <c r="B9807" s="6"/>
      <c r="C9807" s="139"/>
      <c r="D9807" s="139"/>
    </row>
    <row r="9808" spans="1:4">
      <c r="A9808" s="6"/>
      <c r="B9808" s="6"/>
      <c r="C9808" s="139"/>
      <c r="D9808" s="139"/>
    </row>
    <row r="9809" spans="1:4">
      <c r="A9809" s="6"/>
      <c r="B9809" s="6"/>
      <c r="C9809" s="139"/>
      <c r="D9809" s="139"/>
    </row>
    <row r="9810" spans="1:4">
      <c r="A9810" s="6"/>
      <c r="B9810" s="6"/>
      <c r="C9810" s="139"/>
      <c r="D9810" s="139"/>
    </row>
    <row r="9811" spans="1:4">
      <c r="A9811" s="6"/>
      <c r="B9811" s="6"/>
      <c r="C9811" s="139"/>
      <c r="D9811" s="139"/>
    </row>
    <row r="9812" spans="1:4">
      <c r="A9812" s="6"/>
      <c r="B9812" s="6"/>
      <c r="C9812" s="139"/>
      <c r="D9812" s="139"/>
    </row>
    <row r="9813" spans="1:4">
      <c r="A9813" s="6"/>
      <c r="B9813" s="6"/>
      <c r="C9813" s="139"/>
      <c r="D9813" s="139"/>
    </row>
    <row r="9814" spans="1:4">
      <c r="A9814" s="6"/>
      <c r="B9814" s="6"/>
      <c r="C9814" s="139"/>
      <c r="D9814" s="139"/>
    </row>
    <row r="9815" spans="1:4">
      <c r="A9815" s="6"/>
      <c r="B9815" s="6"/>
      <c r="C9815" s="139"/>
      <c r="D9815" s="139"/>
    </row>
    <row r="9816" spans="1:4">
      <c r="A9816" s="6"/>
      <c r="B9816" s="6"/>
      <c r="C9816" s="139"/>
      <c r="D9816" s="139"/>
    </row>
    <row r="9817" spans="1:4">
      <c r="A9817" s="6"/>
      <c r="B9817" s="6"/>
      <c r="C9817" s="139"/>
      <c r="D9817" s="139"/>
    </row>
    <row r="9818" spans="1:4">
      <c r="A9818" s="6"/>
      <c r="B9818" s="6"/>
      <c r="C9818" s="139"/>
      <c r="D9818" s="139"/>
    </row>
    <row r="9819" spans="1:4">
      <c r="A9819" s="6"/>
      <c r="B9819" s="6"/>
      <c r="C9819" s="139"/>
      <c r="D9819" s="139"/>
    </row>
    <row r="9820" spans="1:4">
      <c r="A9820" s="6"/>
      <c r="B9820" s="6"/>
      <c r="C9820" s="139"/>
      <c r="D9820" s="139"/>
    </row>
    <row r="9821" spans="1:4">
      <c r="A9821" s="6"/>
      <c r="B9821" s="6"/>
      <c r="C9821" s="139"/>
      <c r="D9821" s="139"/>
    </row>
    <row r="9822" spans="1:4">
      <c r="A9822" s="6"/>
      <c r="B9822" s="6"/>
      <c r="C9822" s="139"/>
      <c r="D9822" s="139"/>
    </row>
    <row r="9823" spans="1:4">
      <c r="A9823" s="6"/>
      <c r="B9823" s="6"/>
      <c r="C9823" s="139"/>
      <c r="D9823" s="139"/>
    </row>
    <row r="9824" spans="1:4">
      <c r="A9824" s="6"/>
      <c r="B9824" s="6"/>
      <c r="C9824" s="139"/>
      <c r="D9824" s="139"/>
    </row>
    <row r="9825" spans="1:4">
      <c r="A9825" s="6"/>
      <c r="B9825" s="6"/>
      <c r="C9825" s="139"/>
      <c r="D9825" s="139"/>
    </row>
    <row r="9826" spans="1:4">
      <c r="A9826" s="6"/>
      <c r="B9826" s="6"/>
      <c r="C9826" s="139"/>
      <c r="D9826" s="139"/>
    </row>
    <row r="9827" spans="1:4">
      <c r="A9827" s="6"/>
      <c r="B9827" s="6"/>
      <c r="C9827" s="139"/>
      <c r="D9827" s="139"/>
    </row>
    <row r="9828" spans="1:4">
      <c r="A9828" s="6"/>
      <c r="B9828" s="6"/>
      <c r="C9828" s="139"/>
      <c r="D9828" s="139"/>
    </row>
    <row r="9829" spans="1:4">
      <c r="A9829" s="6"/>
      <c r="B9829" s="6"/>
      <c r="C9829" s="139"/>
      <c r="D9829" s="139"/>
    </row>
    <row r="9830" spans="1:4">
      <c r="A9830" s="6"/>
      <c r="B9830" s="6"/>
      <c r="C9830" s="139"/>
      <c r="D9830" s="139"/>
    </row>
    <row r="9831" spans="1:4">
      <c r="A9831" s="6"/>
      <c r="B9831" s="6"/>
      <c r="C9831" s="139"/>
      <c r="D9831" s="139"/>
    </row>
    <row r="9832" spans="1:4">
      <c r="A9832" s="6"/>
      <c r="B9832" s="6"/>
      <c r="C9832" s="139"/>
      <c r="D9832" s="139"/>
    </row>
    <row r="9833" spans="1:4">
      <c r="A9833" s="6"/>
      <c r="B9833" s="6"/>
      <c r="C9833" s="139"/>
      <c r="D9833" s="139"/>
    </row>
    <row r="9834" spans="1:4">
      <c r="A9834" s="6"/>
      <c r="B9834" s="6"/>
      <c r="C9834" s="139"/>
      <c r="D9834" s="139"/>
    </row>
    <row r="9835" spans="1:4">
      <c r="A9835" s="6"/>
      <c r="B9835" s="6"/>
      <c r="C9835" s="139"/>
      <c r="D9835" s="139"/>
    </row>
    <row r="9836" spans="1:4">
      <c r="A9836" s="6"/>
      <c r="B9836" s="6"/>
      <c r="C9836" s="139"/>
      <c r="D9836" s="139"/>
    </row>
    <row r="9837" spans="1:4">
      <c r="A9837" s="6"/>
      <c r="B9837" s="6"/>
      <c r="C9837" s="139"/>
      <c r="D9837" s="139"/>
    </row>
    <row r="9838" spans="1:4">
      <c r="A9838" s="6"/>
      <c r="B9838" s="6"/>
      <c r="C9838" s="139"/>
      <c r="D9838" s="139"/>
    </row>
    <row r="9839" spans="1:4">
      <c r="A9839" s="6"/>
      <c r="B9839" s="6"/>
      <c r="C9839" s="139"/>
      <c r="D9839" s="139"/>
    </row>
    <row r="9840" spans="1:4">
      <c r="A9840" s="6"/>
      <c r="B9840" s="6"/>
      <c r="C9840" s="139"/>
      <c r="D9840" s="139"/>
    </row>
    <row r="9841" spans="1:4">
      <c r="A9841" s="6"/>
      <c r="B9841" s="6"/>
      <c r="C9841" s="139"/>
      <c r="D9841" s="139"/>
    </row>
    <row r="9842" spans="1:4">
      <c r="A9842" s="6"/>
      <c r="B9842" s="6"/>
      <c r="C9842" s="139"/>
      <c r="D9842" s="139"/>
    </row>
    <row r="9843" spans="1:4">
      <c r="A9843" s="6"/>
      <c r="B9843" s="6"/>
      <c r="C9843" s="139"/>
      <c r="D9843" s="139"/>
    </row>
    <row r="9844" spans="1:4">
      <c r="A9844" s="6"/>
      <c r="B9844" s="6"/>
      <c r="C9844" s="139"/>
      <c r="D9844" s="139"/>
    </row>
    <row r="9845" spans="1:4">
      <c r="A9845" s="6"/>
      <c r="B9845" s="6"/>
      <c r="C9845" s="139"/>
      <c r="D9845" s="139"/>
    </row>
    <row r="9846" spans="1:4">
      <c r="A9846" s="6"/>
      <c r="B9846" s="6"/>
      <c r="C9846" s="139"/>
      <c r="D9846" s="139"/>
    </row>
    <row r="9847" spans="1:4">
      <c r="A9847" s="6"/>
      <c r="B9847" s="6"/>
      <c r="C9847" s="139"/>
      <c r="D9847" s="139"/>
    </row>
    <row r="9848" spans="1:4">
      <c r="A9848" s="6"/>
      <c r="B9848" s="6"/>
      <c r="C9848" s="139"/>
      <c r="D9848" s="139"/>
    </row>
    <row r="9849" spans="1:4">
      <c r="A9849" s="6"/>
      <c r="B9849" s="6"/>
      <c r="C9849" s="139"/>
      <c r="D9849" s="139"/>
    </row>
    <row r="9850" spans="1:4">
      <c r="A9850" s="6"/>
      <c r="B9850" s="6"/>
      <c r="C9850" s="139"/>
      <c r="D9850" s="139"/>
    </row>
    <row r="9851" spans="1:4">
      <c r="A9851" s="6"/>
      <c r="B9851" s="6"/>
      <c r="C9851" s="139"/>
      <c r="D9851" s="139"/>
    </row>
    <row r="9852" spans="1:4">
      <c r="A9852" s="6"/>
      <c r="B9852" s="6"/>
      <c r="C9852" s="139"/>
      <c r="D9852" s="139"/>
    </row>
    <row r="9853" spans="1:4">
      <c r="A9853" s="6"/>
      <c r="B9853" s="6"/>
      <c r="C9853" s="139"/>
      <c r="D9853" s="139"/>
    </row>
    <row r="9854" spans="1:4">
      <c r="A9854" s="6"/>
      <c r="B9854" s="6"/>
      <c r="C9854" s="139"/>
      <c r="D9854" s="139"/>
    </row>
    <row r="9855" spans="1:4">
      <c r="A9855" s="6"/>
      <c r="B9855" s="6"/>
      <c r="C9855" s="139"/>
      <c r="D9855" s="139"/>
    </row>
    <row r="9856" spans="1:4">
      <c r="A9856" s="6"/>
      <c r="B9856" s="6"/>
      <c r="C9856" s="139"/>
      <c r="D9856" s="139"/>
    </row>
    <row r="9857" spans="1:4">
      <c r="A9857" s="6"/>
      <c r="B9857" s="6"/>
      <c r="C9857" s="139"/>
      <c r="D9857" s="139"/>
    </row>
    <row r="9858" spans="1:4">
      <c r="A9858" s="6"/>
      <c r="B9858" s="6"/>
      <c r="C9858" s="139"/>
      <c r="D9858" s="139"/>
    </row>
    <row r="9859" spans="1:4">
      <c r="A9859" s="6"/>
      <c r="B9859" s="6"/>
      <c r="C9859" s="139"/>
      <c r="D9859" s="139"/>
    </row>
    <row r="9860" spans="1:4">
      <c r="A9860" s="6"/>
      <c r="B9860" s="6"/>
      <c r="C9860" s="139"/>
      <c r="D9860" s="139"/>
    </row>
    <row r="9861" spans="1:4">
      <c r="A9861" s="6"/>
      <c r="B9861" s="6"/>
      <c r="C9861" s="139"/>
      <c r="D9861" s="139"/>
    </row>
    <row r="9862" spans="1:4">
      <c r="A9862" s="6"/>
      <c r="B9862" s="6"/>
      <c r="C9862" s="139"/>
      <c r="D9862" s="139"/>
    </row>
    <row r="9863" spans="1:4">
      <c r="A9863" s="6"/>
      <c r="B9863" s="6"/>
      <c r="C9863" s="139"/>
      <c r="D9863" s="139"/>
    </row>
    <row r="9864" spans="1:4">
      <c r="A9864" s="6"/>
      <c r="B9864" s="6"/>
      <c r="C9864" s="139"/>
      <c r="D9864" s="139"/>
    </row>
    <row r="9865" spans="1:4">
      <c r="A9865" s="6"/>
      <c r="B9865" s="6"/>
      <c r="C9865" s="139"/>
      <c r="D9865" s="139"/>
    </row>
    <row r="9866" spans="1:4">
      <c r="A9866" s="6"/>
      <c r="B9866" s="6"/>
      <c r="C9866" s="139"/>
      <c r="D9866" s="139"/>
    </row>
    <row r="9867" spans="1:4">
      <c r="A9867" s="6"/>
      <c r="B9867" s="6"/>
      <c r="C9867" s="139"/>
      <c r="D9867" s="139"/>
    </row>
    <row r="9868" spans="1:4">
      <c r="A9868" s="6"/>
      <c r="B9868" s="6"/>
      <c r="C9868" s="139"/>
      <c r="D9868" s="139"/>
    </row>
    <row r="9869" spans="1:4">
      <c r="A9869" s="6"/>
      <c r="B9869" s="6"/>
      <c r="C9869" s="139"/>
      <c r="D9869" s="139"/>
    </row>
    <row r="9870" spans="1:4">
      <c r="A9870" s="6"/>
      <c r="B9870" s="6"/>
      <c r="C9870" s="139"/>
      <c r="D9870" s="139"/>
    </row>
    <row r="9871" spans="1:4">
      <c r="A9871" s="6"/>
      <c r="B9871" s="6"/>
      <c r="C9871" s="139"/>
      <c r="D9871" s="139"/>
    </row>
    <row r="9872" spans="1:4">
      <c r="A9872" s="6"/>
      <c r="B9872" s="6"/>
      <c r="C9872" s="139"/>
      <c r="D9872" s="139"/>
    </row>
    <row r="9873" spans="1:4">
      <c r="A9873" s="6"/>
      <c r="B9873" s="6"/>
      <c r="C9873" s="139"/>
      <c r="D9873" s="139"/>
    </row>
    <row r="9874" spans="1:4">
      <c r="A9874" s="6"/>
      <c r="B9874" s="6"/>
      <c r="C9874" s="139"/>
      <c r="D9874" s="139"/>
    </row>
    <row r="9875" spans="1:4">
      <c r="A9875" s="6"/>
      <c r="B9875" s="6"/>
      <c r="C9875" s="139"/>
      <c r="D9875" s="139"/>
    </row>
    <row r="9876" spans="1:4">
      <c r="A9876" s="6"/>
      <c r="B9876" s="6"/>
      <c r="C9876" s="139"/>
      <c r="D9876" s="139"/>
    </row>
    <row r="9877" spans="1:4">
      <c r="A9877" s="6"/>
      <c r="B9877" s="6"/>
      <c r="C9877" s="139"/>
      <c r="D9877" s="139"/>
    </row>
    <row r="9878" spans="1:4">
      <c r="A9878" s="6"/>
      <c r="B9878" s="6"/>
      <c r="C9878" s="139"/>
      <c r="D9878" s="139"/>
    </row>
    <row r="9879" spans="1:4">
      <c r="A9879" s="6"/>
      <c r="B9879" s="6"/>
      <c r="C9879" s="139"/>
      <c r="D9879" s="139"/>
    </row>
    <row r="9880" spans="1:4">
      <c r="A9880" s="6"/>
      <c r="B9880" s="6"/>
      <c r="C9880" s="139"/>
      <c r="D9880" s="139"/>
    </row>
    <row r="9881" spans="1:4">
      <c r="A9881" s="6"/>
      <c r="B9881" s="6"/>
      <c r="C9881" s="139"/>
      <c r="D9881" s="139"/>
    </row>
    <row r="9882" spans="1:4">
      <c r="A9882" s="6"/>
      <c r="B9882" s="6"/>
      <c r="C9882" s="139"/>
      <c r="D9882" s="139"/>
    </row>
    <row r="9883" spans="1:4">
      <c r="A9883" s="6"/>
      <c r="B9883" s="6"/>
      <c r="C9883" s="139"/>
      <c r="D9883" s="139"/>
    </row>
    <row r="9884" spans="1:4">
      <c r="A9884" s="6"/>
      <c r="B9884" s="6"/>
      <c r="C9884" s="139"/>
      <c r="D9884" s="139"/>
    </row>
    <row r="9885" spans="1:4">
      <c r="A9885" s="6"/>
      <c r="B9885" s="6"/>
      <c r="C9885" s="139"/>
      <c r="D9885" s="139"/>
    </row>
    <row r="9886" spans="1:4">
      <c r="A9886" s="6"/>
      <c r="B9886" s="6"/>
      <c r="C9886" s="139"/>
      <c r="D9886" s="139"/>
    </row>
    <row r="9887" spans="1:4">
      <c r="A9887" s="6"/>
      <c r="B9887" s="6"/>
      <c r="C9887" s="139"/>
      <c r="D9887" s="139"/>
    </row>
    <row r="9888" spans="1:4">
      <c r="A9888" s="6"/>
      <c r="B9888" s="6"/>
      <c r="C9888" s="139"/>
      <c r="D9888" s="139"/>
    </row>
    <row r="9889" spans="1:4">
      <c r="A9889" s="6"/>
      <c r="B9889" s="6"/>
      <c r="C9889" s="139"/>
      <c r="D9889" s="139"/>
    </row>
    <row r="9890" spans="1:4">
      <c r="A9890" s="6"/>
      <c r="B9890" s="6"/>
      <c r="C9890" s="139"/>
      <c r="D9890" s="139"/>
    </row>
    <row r="9891" spans="1:4">
      <c r="A9891" s="6"/>
      <c r="B9891" s="6"/>
      <c r="C9891" s="139"/>
      <c r="D9891" s="139"/>
    </row>
    <row r="9892" spans="1:4">
      <c r="A9892" s="6"/>
      <c r="B9892" s="6"/>
      <c r="C9892" s="139"/>
      <c r="D9892" s="139"/>
    </row>
    <row r="9893" spans="1:4">
      <c r="A9893" s="6"/>
      <c r="B9893" s="6"/>
      <c r="C9893" s="139"/>
      <c r="D9893" s="139"/>
    </row>
    <row r="9894" spans="1:4">
      <c r="A9894" s="6"/>
      <c r="B9894" s="6"/>
      <c r="C9894" s="139"/>
      <c r="D9894" s="139"/>
    </row>
    <row r="9895" spans="1:4">
      <c r="A9895" s="6"/>
      <c r="B9895" s="6"/>
      <c r="C9895" s="139"/>
      <c r="D9895" s="139"/>
    </row>
    <row r="9896" spans="1:4">
      <c r="A9896" s="6"/>
      <c r="B9896" s="6"/>
      <c r="C9896" s="139"/>
      <c r="D9896" s="139"/>
    </row>
    <row r="9897" spans="1:4">
      <c r="A9897" s="6"/>
      <c r="B9897" s="6"/>
      <c r="C9897" s="139"/>
      <c r="D9897" s="139"/>
    </row>
    <row r="9898" spans="1:4">
      <c r="A9898" s="6"/>
      <c r="B9898" s="6"/>
      <c r="C9898" s="139"/>
      <c r="D9898" s="139"/>
    </row>
    <row r="9899" spans="1:4">
      <c r="A9899" s="6"/>
      <c r="B9899" s="6"/>
      <c r="C9899" s="139"/>
      <c r="D9899" s="139"/>
    </row>
    <row r="9900" spans="1:4">
      <c r="A9900" s="6"/>
      <c r="B9900" s="6"/>
      <c r="C9900" s="139"/>
      <c r="D9900" s="139"/>
    </row>
    <row r="9901" spans="1:4">
      <c r="A9901" s="6"/>
      <c r="B9901" s="6"/>
      <c r="C9901" s="139"/>
      <c r="D9901" s="139"/>
    </row>
    <row r="9902" spans="1:4">
      <c r="A9902" s="6"/>
      <c r="B9902" s="6"/>
      <c r="C9902" s="139"/>
      <c r="D9902" s="139"/>
    </row>
    <row r="9903" spans="1:4">
      <c r="A9903" s="6"/>
      <c r="B9903" s="6"/>
      <c r="C9903" s="139"/>
      <c r="D9903" s="139"/>
    </row>
    <row r="9904" spans="1:4">
      <c r="A9904" s="6"/>
      <c r="B9904" s="6"/>
      <c r="C9904" s="139"/>
      <c r="D9904" s="139"/>
    </row>
    <row r="9905" spans="1:4">
      <c r="A9905" s="6"/>
      <c r="B9905" s="6"/>
      <c r="C9905" s="139"/>
      <c r="D9905" s="139"/>
    </row>
    <row r="9906" spans="1:4">
      <c r="A9906" s="6"/>
      <c r="B9906" s="6"/>
      <c r="C9906" s="139"/>
      <c r="D9906" s="139"/>
    </row>
    <row r="9907" spans="1:4">
      <c r="A9907" s="6"/>
      <c r="B9907" s="6"/>
      <c r="C9907" s="139"/>
      <c r="D9907" s="139"/>
    </row>
    <row r="9908" spans="1:4">
      <c r="A9908" s="6"/>
      <c r="B9908" s="6"/>
      <c r="C9908" s="139"/>
      <c r="D9908" s="139"/>
    </row>
    <row r="9909" spans="1:4">
      <c r="A9909" s="6"/>
      <c r="B9909" s="6"/>
      <c r="C9909" s="139"/>
      <c r="D9909" s="139"/>
    </row>
    <row r="9910" spans="1:4">
      <c r="A9910" s="6"/>
      <c r="B9910" s="6"/>
      <c r="C9910" s="139"/>
      <c r="D9910" s="139"/>
    </row>
    <row r="9911" spans="1:4">
      <c r="A9911" s="6"/>
      <c r="B9911" s="6"/>
      <c r="C9911" s="139"/>
      <c r="D9911" s="139"/>
    </row>
    <row r="9912" spans="1:4">
      <c r="A9912" s="6"/>
      <c r="B9912" s="6"/>
      <c r="C9912" s="139"/>
      <c r="D9912" s="139"/>
    </row>
    <row r="9913" spans="1:4">
      <c r="A9913" s="6"/>
      <c r="B9913" s="6"/>
      <c r="C9913" s="139"/>
      <c r="D9913" s="139"/>
    </row>
    <row r="9914" spans="1:4">
      <c r="A9914" s="6"/>
      <c r="B9914" s="6"/>
      <c r="C9914" s="139"/>
      <c r="D9914" s="139"/>
    </row>
    <row r="9915" spans="1:4">
      <c r="A9915" s="6"/>
      <c r="B9915" s="6"/>
      <c r="C9915" s="139"/>
      <c r="D9915" s="139"/>
    </row>
    <row r="9916" spans="1:4">
      <c r="A9916" s="6"/>
      <c r="B9916" s="6"/>
      <c r="C9916" s="139"/>
      <c r="D9916" s="139"/>
    </row>
    <row r="9917" spans="1:4">
      <c r="A9917" s="6"/>
      <c r="B9917" s="6"/>
      <c r="C9917" s="139"/>
      <c r="D9917" s="139"/>
    </row>
    <row r="9918" spans="1:4">
      <c r="A9918" s="6"/>
      <c r="B9918" s="6"/>
      <c r="C9918" s="139"/>
      <c r="D9918" s="139"/>
    </row>
    <row r="9919" spans="1:4">
      <c r="A9919" s="6"/>
      <c r="B9919" s="6"/>
      <c r="C9919" s="139"/>
      <c r="D9919" s="139"/>
    </row>
    <row r="9920" spans="1:4">
      <c r="A9920" s="6"/>
      <c r="B9920" s="6"/>
      <c r="C9920" s="139"/>
      <c r="D9920" s="139"/>
    </row>
    <row r="9921" spans="1:4">
      <c r="A9921" s="6"/>
      <c r="B9921" s="6"/>
      <c r="C9921" s="139"/>
      <c r="D9921" s="139"/>
    </row>
    <row r="9922" spans="1:4">
      <c r="A9922" s="6"/>
      <c r="B9922" s="6"/>
      <c r="C9922" s="139"/>
      <c r="D9922" s="139"/>
    </row>
    <row r="9923" spans="1:4">
      <c r="A9923" s="6"/>
      <c r="B9923" s="6"/>
      <c r="C9923" s="139"/>
      <c r="D9923" s="139"/>
    </row>
    <row r="9924" spans="1:4">
      <c r="A9924" s="6"/>
      <c r="B9924" s="6"/>
      <c r="C9924" s="139"/>
      <c r="D9924" s="139"/>
    </row>
    <row r="9925" spans="1:4">
      <c r="A9925" s="6"/>
      <c r="B9925" s="6"/>
      <c r="C9925" s="139"/>
      <c r="D9925" s="139"/>
    </row>
    <row r="9926" spans="1:4">
      <c r="A9926" s="6"/>
      <c r="B9926" s="6"/>
      <c r="C9926" s="139"/>
      <c r="D9926" s="139"/>
    </row>
    <row r="9927" spans="1:4">
      <c r="A9927" s="6"/>
      <c r="B9927" s="6"/>
      <c r="C9927" s="139"/>
      <c r="D9927" s="139"/>
    </row>
    <row r="9928" spans="1:4">
      <c r="A9928" s="6"/>
      <c r="B9928" s="6"/>
      <c r="C9928" s="139"/>
      <c r="D9928" s="139"/>
    </row>
    <row r="9929" spans="1:4">
      <c r="A9929" s="6"/>
      <c r="B9929" s="6"/>
      <c r="C9929" s="139"/>
      <c r="D9929" s="139"/>
    </row>
    <row r="9930" spans="1:4">
      <c r="A9930" s="6"/>
      <c r="B9930" s="6"/>
      <c r="C9930" s="139"/>
      <c r="D9930" s="139"/>
    </row>
    <row r="9931" spans="1:4">
      <c r="A9931" s="6"/>
      <c r="B9931" s="6"/>
      <c r="C9931" s="139"/>
      <c r="D9931" s="139"/>
    </row>
    <row r="9932" spans="1:4">
      <c r="A9932" s="6"/>
      <c r="B9932" s="6"/>
      <c r="C9932" s="139"/>
      <c r="D9932" s="139"/>
    </row>
    <row r="9933" spans="1:4">
      <c r="A9933" s="6"/>
      <c r="B9933" s="6"/>
      <c r="C9933" s="139"/>
      <c r="D9933" s="139"/>
    </row>
    <row r="9934" spans="1:4">
      <c r="A9934" s="6"/>
      <c r="B9934" s="6"/>
      <c r="C9934" s="139"/>
      <c r="D9934" s="139"/>
    </row>
    <row r="9935" spans="1:4">
      <c r="A9935" s="6"/>
      <c r="B9935" s="6"/>
      <c r="C9935" s="139"/>
      <c r="D9935" s="139"/>
    </row>
    <row r="9936" spans="1:4">
      <c r="A9936" s="6"/>
      <c r="B9936" s="6"/>
      <c r="C9936" s="139"/>
      <c r="D9936" s="139"/>
    </row>
    <row r="9937" spans="1:4">
      <c r="A9937" s="6"/>
      <c r="B9937" s="6"/>
      <c r="C9937" s="139"/>
      <c r="D9937" s="139"/>
    </row>
    <row r="9938" spans="1:4">
      <c r="A9938" s="6"/>
      <c r="B9938" s="6"/>
      <c r="C9938" s="139"/>
      <c r="D9938" s="139"/>
    </row>
    <row r="9939" spans="1:4">
      <c r="A9939" s="6"/>
      <c r="B9939" s="6"/>
      <c r="C9939" s="139"/>
      <c r="D9939" s="139"/>
    </row>
    <row r="9940" spans="1:4">
      <c r="A9940" s="6"/>
      <c r="B9940" s="6"/>
      <c r="C9940" s="139"/>
      <c r="D9940" s="139"/>
    </row>
    <row r="9941" spans="1:4">
      <c r="A9941" s="6"/>
      <c r="B9941" s="6"/>
      <c r="C9941" s="139"/>
      <c r="D9941" s="139"/>
    </row>
    <row r="9942" spans="1:4">
      <c r="A9942" s="6"/>
      <c r="B9942" s="6"/>
      <c r="C9942" s="139"/>
      <c r="D9942" s="139"/>
    </row>
    <row r="9943" spans="1:4">
      <c r="A9943" s="6"/>
      <c r="B9943" s="6"/>
      <c r="C9943" s="139"/>
      <c r="D9943" s="139"/>
    </row>
    <row r="9944" spans="1:4">
      <c r="A9944" s="6"/>
      <c r="B9944" s="6"/>
      <c r="C9944" s="139"/>
      <c r="D9944" s="139"/>
    </row>
    <row r="9945" spans="1:4">
      <c r="A9945" s="6"/>
      <c r="B9945" s="6"/>
      <c r="C9945" s="139"/>
      <c r="D9945" s="139"/>
    </row>
    <row r="9946" spans="1:4">
      <c r="A9946" s="6"/>
      <c r="B9946" s="6"/>
      <c r="C9946" s="139"/>
      <c r="D9946" s="139"/>
    </row>
    <row r="9947" spans="1:4">
      <c r="A9947" s="6"/>
      <c r="B9947" s="6"/>
      <c r="C9947" s="139"/>
      <c r="D9947" s="139"/>
    </row>
    <row r="9948" spans="1:4">
      <c r="A9948" s="6"/>
      <c r="B9948" s="6"/>
      <c r="C9948" s="139"/>
      <c r="D9948" s="139"/>
    </row>
    <row r="9949" spans="1:4">
      <c r="A9949" s="6"/>
      <c r="B9949" s="6"/>
      <c r="C9949" s="139"/>
      <c r="D9949" s="139"/>
    </row>
    <row r="9950" spans="1:4">
      <c r="A9950" s="6"/>
      <c r="B9950" s="6"/>
      <c r="C9950" s="139"/>
      <c r="D9950" s="139"/>
    </row>
    <row r="9951" spans="1:4">
      <c r="A9951" s="6"/>
      <c r="B9951" s="6"/>
      <c r="C9951" s="139"/>
      <c r="D9951" s="139"/>
    </row>
    <row r="9952" spans="1:4">
      <c r="A9952" s="6"/>
      <c r="B9952" s="6"/>
      <c r="C9952" s="139"/>
      <c r="D9952" s="139"/>
    </row>
    <row r="9953" spans="1:4">
      <c r="A9953" s="6"/>
      <c r="B9953" s="6"/>
      <c r="C9953" s="139"/>
      <c r="D9953" s="139"/>
    </row>
    <row r="9954" spans="1:4">
      <c r="A9954" s="6"/>
      <c r="B9954" s="6"/>
      <c r="C9954" s="139"/>
      <c r="D9954" s="139"/>
    </row>
    <row r="9955" spans="1:4">
      <c r="A9955" s="6"/>
      <c r="B9955" s="6"/>
      <c r="C9955" s="139"/>
      <c r="D9955" s="139"/>
    </row>
    <row r="9956" spans="1:4">
      <c r="A9956" s="6"/>
      <c r="B9956" s="6"/>
      <c r="C9956" s="139"/>
      <c r="D9956" s="139"/>
    </row>
    <row r="9957" spans="1:4">
      <c r="A9957" s="6"/>
      <c r="B9957" s="6"/>
      <c r="C9957" s="139"/>
      <c r="D9957" s="139"/>
    </row>
    <row r="9958" spans="1:4">
      <c r="A9958" s="6"/>
      <c r="B9958" s="6"/>
      <c r="C9958" s="139"/>
      <c r="D9958" s="139"/>
    </row>
    <row r="9959" spans="1:4">
      <c r="A9959" s="6"/>
      <c r="B9959" s="6"/>
      <c r="C9959" s="139"/>
      <c r="D9959" s="139"/>
    </row>
    <row r="9960" spans="1:4">
      <c r="A9960" s="6"/>
      <c r="B9960" s="6"/>
      <c r="C9960" s="139"/>
      <c r="D9960" s="139"/>
    </row>
    <row r="9961" spans="1:4">
      <c r="A9961" s="6"/>
      <c r="B9961" s="6"/>
      <c r="C9961" s="139"/>
      <c r="D9961" s="139"/>
    </row>
    <row r="9962" spans="1:4">
      <c r="A9962" s="6"/>
      <c r="B9962" s="6"/>
      <c r="C9962" s="139"/>
      <c r="D9962" s="139"/>
    </row>
    <row r="9963" spans="1:4">
      <c r="A9963" s="6"/>
      <c r="B9963" s="6"/>
      <c r="C9963" s="139"/>
      <c r="D9963" s="139"/>
    </row>
    <row r="9964" spans="1:4">
      <c r="A9964" s="6"/>
      <c r="B9964" s="6"/>
      <c r="C9964" s="139"/>
      <c r="D9964" s="139"/>
    </row>
    <row r="9965" spans="1:4">
      <c r="A9965" s="6"/>
      <c r="B9965" s="6"/>
      <c r="C9965" s="139"/>
      <c r="D9965" s="139"/>
    </row>
    <row r="9966" spans="1:4">
      <c r="A9966" s="6"/>
      <c r="B9966" s="6"/>
      <c r="C9966" s="139"/>
      <c r="D9966" s="139"/>
    </row>
    <row r="9967" spans="1:4">
      <c r="A9967" s="6"/>
      <c r="B9967" s="6"/>
      <c r="C9967" s="139"/>
      <c r="D9967" s="139"/>
    </row>
    <row r="9968" spans="1:4">
      <c r="A9968" s="6"/>
      <c r="B9968" s="6"/>
      <c r="C9968" s="139"/>
      <c r="D9968" s="139"/>
    </row>
    <row r="9969" spans="1:4">
      <c r="A9969" s="6"/>
      <c r="B9969" s="6"/>
      <c r="C9969" s="139"/>
      <c r="D9969" s="139"/>
    </row>
    <row r="9970" spans="1:4">
      <c r="A9970" s="6"/>
      <c r="B9970" s="6"/>
      <c r="C9970" s="139"/>
      <c r="D9970" s="139"/>
    </row>
    <row r="9971" spans="1:4">
      <c r="A9971" s="6"/>
      <c r="B9971" s="6"/>
      <c r="C9971" s="139"/>
      <c r="D9971" s="139"/>
    </row>
    <row r="9972" spans="1:4">
      <c r="A9972" s="6"/>
      <c r="B9972" s="6"/>
      <c r="C9972" s="139"/>
      <c r="D9972" s="139"/>
    </row>
    <row r="9973" spans="1:4">
      <c r="A9973" s="6"/>
      <c r="B9973" s="6"/>
      <c r="C9973" s="139"/>
      <c r="D9973" s="139"/>
    </row>
    <row r="9974" spans="1:4">
      <c r="A9974" s="6"/>
      <c r="B9974" s="6"/>
      <c r="C9974" s="139"/>
      <c r="D9974" s="139"/>
    </row>
    <row r="9975" spans="1:4">
      <c r="A9975" s="6"/>
      <c r="B9975" s="6"/>
      <c r="C9975" s="139"/>
      <c r="D9975" s="139"/>
    </row>
    <row r="9976" spans="1:4">
      <c r="A9976" s="6"/>
      <c r="B9976" s="6"/>
      <c r="C9976" s="139"/>
      <c r="D9976" s="139"/>
    </row>
    <row r="9977" spans="1:4">
      <c r="A9977" s="6"/>
      <c r="B9977" s="6"/>
      <c r="C9977" s="139"/>
      <c r="D9977" s="139"/>
    </row>
    <row r="9978" spans="1:4">
      <c r="A9978" s="6"/>
      <c r="B9978" s="6"/>
      <c r="C9978" s="139"/>
      <c r="D9978" s="139"/>
    </row>
    <row r="9979" spans="1:4">
      <c r="A9979" s="6"/>
      <c r="B9979" s="6"/>
      <c r="C9979" s="139"/>
      <c r="D9979" s="139"/>
    </row>
    <row r="9980" spans="1:4">
      <c r="A9980" s="6"/>
      <c r="B9980" s="6"/>
      <c r="C9980" s="139"/>
      <c r="D9980" s="139"/>
    </row>
    <row r="9981" spans="1:4">
      <c r="A9981" s="6"/>
      <c r="B9981" s="6"/>
      <c r="C9981" s="139"/>
      <c r="D9981" s="139"/>
    </row>
    <row r="9982" spans="1:4">
      <c r="A9982" s="6"/>
      <c r="B9982" s="6"/>
      <c r="C9982" s="139"/>
      <c r="D9982" s="139"/>
    </row>
    <row r="9983" spans="1:4">
      <c r="A9983" s="6"/>
      <c r="B9983" s="6"/>
      <c r="C9983" s="139"/>
      <c r="D9983" s="139"/>
    </row>
    <row r="9984" spans="1:4">
      <c r="A9984" s="6"/>
      <c r="B9984" s="6"/>
      <c r="C9984" s="139"/>
      <c r="D9984" s="139"/>
    </row>
    <row r="9985" spans="1:4">
      <c r="A9985" s="6"/>
      <c r="B9985" s="6"/>
      <c r="C9985" s="139"/>
      <c r="D9985" s="139"/>
    </row>
    <row r="9986" spans="1:4">
      <c r="A9986" s="6"/>
      <c r="B9986" s="6"/>
      <c r="C9986" s="139"/>
      <c r="D9986" s="139"/>
    </row>
    <row r="9987" spans="1:4">
      <c r="A9987" s="6"/>
      <c r="B9987" s="6"/>
      <c r="C9987" s="139"/>
      <c r="D9987" s="139"/>
    </row>
    <row r="9988" spans="1:4">
      <c r="A9988" s="6"/>
      <c r="B9988" s="6"/>
      <c r="C9988" s="139"/>
      <c r="D9988" s="139"/>
    </row>
    <row r="9989" spans="1:4">
      <c r="A9989" s="6"/>
      <c r="B9989" s="6"/>
      <c r="C9989" s="139"/>
      <c r="D9989" s="139"/>
    </row>
    <row r="9990" spans="1:4">
      <c r="A9990" s="6"/>
      <c r="B9990" s="6"/>
      <c r="C9990" s="139"/>
      <c r="D9990" s="139"/>
    </row>
    <row r="9991" spans="1:4">
      <c r="A9991" s="6"/>
      <c r="B9991" s="6"/>
      <c r="C9991" s="139"/>
      <c r="D9991" s="139"/>
    </row>
    <row r="9992" spans="1:4">
      <c r="A9992" s="6"/>
      <c r="B9992" s="6"/>
      <c r="C9992" s="139"/>
      <c r="D9992" s="139"/>
    </row>
    <row r="9993" spans="1:4">
      <c r="A9993" s="6"/>
      <c r="B9993" s="6"/>
      <c r="C9993" s="139"/>
      <c r="D9993" s="139"/>
    </row>
    <row r="9994" spans="1:4">
      <c r="A9994" s="6"/>
      <c r="B9994" s="6"/>
      <c r="C9994" s="139"/>
      <c r="D9994" s="139"/>
    </row>
    <row r="9995" spans="1:4">
      <c r="A9995" s="6"/>
      <c r="B9995" s="6"/>
      <c r="C9995" s="139"/>
      <c r="D9995" s="139"/>
    </row>
    <row r="9996" spans="1:4">
      <c r="A9996" s="6"/>
      <c r="B9996" s="6"/>
      <c r="C9996" s="139"/>
      <c r="D9996" s="139"/>
    </row>
    <row r="9997" spans="1:4">
      <c r="A9997" s="6"/>
      <c r="B9997" s="6"/>
      <c r="C9997" s="139"/>
      <c r="D9997" s="139"/>
    </row>
    <row r="9998" spans="1:4">
      <c r="A9998" s="6"/>
      <c r="B9998" s="6"/>
      <c r="C9998" s="139"/>
      <c r="D9998" s="139"/>
    </row>
    <row r="9999" spans="1:4">
      <c r="A9999" s="6"/>
      <c r="B9999" s="6"/>
      <c r="C9999" s="139"/>
      <c r="D9999" s="139"/>
    </row>
    <row r="10000" spans="1:4">
      <c r="A10000" s="6"/>
      <c r="B10000" s="6"/>
      <c r="C10000" s="139"/>
      <c r="D10000" s="139"/>
    </row>
    <row r="10001" spans="1:4">
      <c r="A10001" s="6"/>
      <c r="B10001" s="6"/>
      <c r="C10001" s="139"/>
      <c r="D10001" s="139"/>
    </row>
    <row r="10002" spans="1:4">
      <c r="A10002" s="6"/>
      <c r="B10002" s="6"/>
      <c r="C10002" s="139"/>
      <c r="D10002" s="139"/>
    </row>
    <row r="10003" spans="1:4">
      <c r="A10003" s="6"/>
      <c r="B10003" s="6"/>
      <c r="C10003" s="139"/>
      <c r="D10003" s="139"/>
    </row>
    <row r="10004" spans="1:4">
      <c r="A10004" s="6"/>
      <c r="B10004" s="6"/>
      <c r="C10004" s="139"/>
      <c r="D10004" s="139"/>
    </row>
    <row r="10005" spans="1:4">
      <c r="A10005" s="6"/>
      <c r="B10005" s="6"/>
      <c r="C10005" s="139"/>
      <c r="D10005" s="139"/>
    </row>
    <row r="10006" spans="1:4">
      <c r="A10006" s="6"/>
      <c r="B10006" s="6"/>
      <c r="C10006" s="139"/>
      <c r="D10006" s="139"/>
    </row>
    <row r="10007" spans="1:4">
      <c r="A10007" s="6"/>
      <c r="B10007" s="6"/>
      <c r="C10007" s="139"/>
      <c r="D10007" s="139"/>
    </row>
    <row r="10008" spans="1:4">
      <c r="A10008" s="6"/>
      <c r="B10008" s="6"/>
      <c r="C10008" s="139"/>
      <c r="D10008" s="139"/>
    </row>
    <row r="10009" spans="1:4">
      <c r="A10009" s="6"/>
      <c r="B10009" s="6"/>
      <c r="C10009" s="139"/>
      <c r="D10009" s="139"/>
    </row>
    <row r="10010" spans="1:4">
      <c r="A10010" s="6"/>
      <c r="B10010" s="6"/>
      <c r="C10010" s="139"/>
      <c r="D10010" s="139"/>
    </row>
    <row r="10011" spans="1:4">
      <c r="A10011" s="6"/>
      <c r="B10011" s="6"/>
      <c r="C10011" s="139"/>
      <c r="D10011" s="139"/>
    </row>
    <row r="10012" spans="1:4">
      <c r="A10012" s="6"/>
      <c r="B10012" s="6"/>
      <c r="C10012" s="139"/>
      <c r="D10012" s="139"/>
    </row>
    <row r="10013" spans="1:4">
      <c r="A10013" s="6"/>
      <c r="B10013" s="6"/>
      <c r="C10013" s="139"/>
      <c r="D10013" s="139"/>
    </row>
    <row r="10014" spans="1:4">
      <c r="A10014" s="6"/>
      <c r="B10014" s="6"/>
      <c r="C10014" s="139"/>
      <c r="D10014" s="139"/>
    </row>
    <row r="10015" spans="1:4">
      <c r="A10015" s="6"/>
      <c r="B10015" s="6"/>
      <c r="C10015" s="139"/>
      <c r="D10015" s="139"/>
    </row>
    <row r="10016" spans="1:4">
      <c r="A10016" s="6"/>
      <c r="B10016" s="6"/>
      <c r="C10016" s="139"/>
      <c r="D10016" s="139"/>
    </row>
    <row r="10017" spans="1:4">
      <c r="A10017" s="6"/>
      <c r="B10017" s="6"/>
      <c r="C10017" s="139"/>
      <c r="D10017" s="139"/>
    </row>
    <row r="10018" spans="1:4">
      <c r="A10018" s="6"/>
      <c r="B10018" s="6"/>
      <c r="C10018" s="139"/>
      <c r="D10018" s="139"/>
    </row>
    <row r="10019" spans="1:4">
      <c r="A10019" s="6"/>
      <c r="B10019" s="6"/>
      <c r="C10019" s="139"/>
      <c r="D10019" s="139"/>
    </row>
    <row r="10020" spans="1:4">
      <c r="A10020" s="6"/>
      <c r="B10020" s="6"/>
      <c r="C10020" s="139"/>
      <c r="D10020" s="139"/>
    </row>
    <row r="10021" spans="1:4">
      <c r="A10021" s="6"/>
      <c r="B10021" s="6"/>
      <c r="C10021" s="139"/>
      <c r="D10021" s="139"/>
    </row>
    <row r="10022" spans="1:4">
      <c r="A10022" s="6"/>
      <c r="B10022" s="6"/>
      <c r="C10022" s="139"/>
      <c r="D10022" s="139"/>
    </row>
    <row r="10023" spans="1:4">
      <c r="A10023" s="6"/>
      <c r="B10023" s="6"/>
      <c r="C10023" s="139"/>
      <c r="D10023" s="139"/>
    </row>
    <row r="10024" spans="1:4">
      <c r="A10024" s="6"/>
      <c r="B10024" s="6"/>
      <c r="C10024" s="139"/>
      <c r="D10024" s="139"/>
    </row>
    <row r="10025" spans="1:4">
      <c r="A10025" s="6"/>
      <c r="B10025" s="6"/>
      <c r="C10025" s="139"/>
      <c r="D10025" s="139"/>
    </row>
    <row r="10026" spans="1:4">
      <c r="A10026" s="6"/>
      <c r="B10026" s="6"/>
      <c r="C10026" s="139"/>
      <c r="D10026" s="139"/>
    </row>
    <row r="10027" spans="1:4">
      <c r="A10027" s="6"/>
      <c r="B10027" s="6"/>
      <c r="C10027" s="139"/>
      <c r="D10027" s="139"/>
    </row>
    <row r="10028" spans="1:4">
      <c r="A10028" s="6"/>
      <c r="B10028" s="6"/>
      <c r="C10028" s="139"/>
      <c r="D10028" s="139"/>
    </row>
    <row r="10029" spans="1:4">
      <c r="A10029" s="6"/>
      <c r="B10029" s="6"/>
      <c r="C10029" s="139"/>
      <c r="D10029" s="139"/>
    </row>
    <row r="10030" spans="1:4">
      <c r="A10030" s="6"/>
      <c r="B10030" s="6"/>
      <c r="C10030" s="139"/>
      <c r="D10030" s="139"/>
    </row>
    <row r="10031" spans="1:4">
      <c r="A10031" s="6"/>
      <c r="B10031" s="6"/>
      <c r="C10031" s="139"/>
      <c r="D10031" s="139"/>
    </row>
    <row r="10032" spans="1:4">
      <c r="A10032" s="6"/>
      <c r="B10032" s="6"/>
      <c r="C10032" s="139"/>
      <c r="D10032" s="139"/>
    </row>
    <row r="10033" spans="1:4">
      <c r="A10033" s="6"/>
      <c r="B10033" s="6"/>
      <c r="C10033" s="139"/>
      <c r="D10033" s="139"/>
    </row>
    <row r="10034" spans="1:4">
      <c r="A10034" s="6"/>
      <c r="B10034" s="6"/>
      <c r="C10034" s="139"/>
      <c r="D10034" s="139"/>
    </row>
    <row r="10035" spans="1:4">
      <c r="A10035" s="6"/>
      <c r="B10035" s="6"/>
      <c r="C10035" s="139"/>
      <c r="D10035" s="139"/>
    </row>
    <row r="10036" spans="1:4">
      <c r="A10036" s="6"/>
      <c r="B10036" s="6"/>
      <c r="C10036" s="139"/>
      <c r="D10036" s="139"/>
    </row>
    <row r="10037" spans="1:4">
      <c r="A10037" s="6"/>
      <c r="B10037" s="6"/>
      <c r="C10037" s="139"/>
      <c r="D10037" s="139"/>
    </row>
    <row r="10038" spans="1:4">
      <c r="A10038" s="6"/>
      <c r="B10038" s="6"/>
      <c r="C10038" s="139"/>
      <c r="D10038" s="139"/>
    </row>
    <row r="10039" spans="1:4">
      <c r="A10039" s="6"/>
      <c r="B10039" s="6"/>
      <c r="C10039" s="139"/>
      <c r="D10039" s="139"/>
    </row>
    <row r="10040" spans="1:4">
      <c r="A10040" s="6"/>
      <c r="B10040" s="6"/>
      <c r="C10040" s="139"/>
      <c r="D10040" s="139"/>
    </row>
    <row r="10041" spans="1:4">
      <c r="A10041" s="6"/>
      <c r="B10041" s="6"/>
      <c r="C10041" s="139"/>
      <c r="D10041" s="139"/>
    </row>
    <row r="10042" spans="1:4">
      <c r="A10042" s="6"/>
      <c r="B10042" s="6"/>
      <c r="C10042" s="139"/>
      <c r="D10042" s="139"/>
    </row>
    <row r="10043" spans="1:4">
      <c r="A10043" s="6"/>
      <c r="B10043" s="6"/>
      <c r="C10043" s="139"/>
      <c r="D10043" s="139"/>
    </row>
    <row r="10044" spans="1:4">
      <c r="A10044" s="6"/>
      <c r="B10044" s="6"/>
      <c r="C10044" s="139"/>
      <c r="D10044" s="139"/>
    </row>
    <row r="10045" spans="1:4">
      <c r="A10045" s="6"/>
      <c r="B10045" s="6"/>
      <c r="C10045" s="139"/>
      <c r="D10045" s="139"/>
    </row>
    <row r="10046" spans="1:4">
      <c r="A10046" s="6"/>
      <c r="B10046" s="6"/>
      <c r="C10046" s="139"/>
      <c r="D10046" s="139"/>
    </row>
    <row r="10047" spans="1:4">
      <c r="A10047" s="6"/>
      <c r="B10047" s="6"/>
      <c r="C10047" s="139"/>
      <c r="D10047" s="139"/>
    </row>
    <row r="10048" spans="1:4">
      <c r="A10048" s="6"/>
      <c r="B10048" s="6"/>
      <c r="C10048" s="139"/>
      <c r="D10048" s="139"/>
    </row>
    <row r="10049" spans="1:4">
      <c r="A10049" s="6"/>
      <c r="B10049" s="6"/>
      <c r="C10049" s="139"/>
      <c r="D10049" s="139"/>
    </row>
    <row r="10050" spans="1:4">
      <c r="A10050" s="6"/>
      <c r="B10050" s="6"/>
      <c r="C10050" s="139"/>
      <c r="D10050" s="139"/>
    </row>
    <row r="10051" spans="1:4">
      <c r="A10051" s="6"/>
      <c r="B10051" s="6"/>
      <c r="C10051" s="139"/>
      <c r="D10051" s="139"/>
    </row>
    <row r="10052" spans="1:4">
      <c r="A10052" s="6"/>
      <c r="B10052" s="6"/>
      <c r="C10052" s="139"/>
      <c r="D10052" s="139"/>
    </row>
    <row r="10053" spans="1:4">
      <c r="A10053" s="6"/>
      <c r="B10053" s="6"/>
      <c r="C10053" s="139"/>
      <c r="D10053" s="139"/>
    </row>
    <row r="10054" spans="1:4">
      <c r="A10054" s="6"/>
      <c r="B10054" s="6"/>
      <c r="C10054" s="139"/>
      <c r="D10054" s="139"/>
    </row>
    <row r="10055" spans="1:4">
      <c r="A10055" s="6"/>
      <c r="B10055" s="6"/>
      <c r="C10055" s="139"/>
      <c r="D10055" s="139"/>
    </row>
    <row r="10056" spans="1:4">
      <c r="A10056" s="6"/>
      <c r="B10056" s="6"/>
      <c r="C10056" s="139"/>
      <c r="D10056" s="139"/>
    </row>
    <row r="10057" spans="1:4">
      <c r="A10057" s="6"/>
      <c r="B10057" s="6"/>
      <c r="C10057" s="139"/>
      <c r="D10057" s="139"/>
    </row>
    <row r="10058" spans="1:4">
      <c r="A10058" s="6"/>
      <c r="B10058" s="6"/>
      <c r="C10058" s="139"/>
      <c r="D10058" s="139"/>
    </row>
    <row r="10059" spans="1:4">
      <c r="A10059" s="6"/>
      <c r="B10059" s="6"/>
      <c r="C10059" s="139"/>
      <c r="D10059" s="139"/>
    </row>
    <row r="10060" spans="1:4">
      <c r="A10060" s="6"/>
      <c r="B10060" s="6"/>
      <c r="C10060" s="139"/>
      <c r="D10060" s="139"/>
    </row>
    <row r="10061" spans="1:4">
      <c r="A10061" s="6"/>
      <c r="B10061" s="6"/>
      <c r="C10061" s="139"/>
      <c r="D10061" s="139"/>
    </row>
    <row r="10062" spans="1:4">
      <c r="A10062" s="6"/>
      <c r="B10062" s="6"/>
      <c r="C10062" s="139"/>
      <c r="D10062" s="139"/>
    </row>
    <row r="10063" spans="1:4">
      <c r="A10063" s="6"/>
      <c r="B10063" s="6"/>
      <c r="C10063" s="139"/>
      <c r="D10063" s="139"/>
    </row>
    <row r="10064" spans="1:4">
      <c r="A10064" s="6"/>
      <c r="B10064" s="6"/>
      <c r="C10064" s="139"/>
      <c r="D10064" s="139"/>
    </row>
    <row r="10065" spans="1:4">
      <c r="A10065" s="6"/>
      <c r="B10065" s="6"/>
      <c r="C10065" s="139"/>
      <c r="D10065" s="139"/>
    </row>
    <row r="10066" spans="1:4">
      <c r="A10066" s="6"/>
      <c r="B10066" s="6"/>
      <c r="C10066" s="139"/>
      <c r="D10066" s="139"/>
    </row>
    <row r="10067" spans="1:4">
      <c r="A10067" s="6"/>
      <c r="B10067" s="6"/>
      <c r="C10067" s="139"/>
      <c r="D10067" s="139"/>
    </row>
    <row r="10068" spans="1:4">
      <c r="A10068" s="6"/>
      <c r="B10068" s="6"/>
      <c r="C10068" s="139"/>
      <c r="D10068" s="139"/>
    </row>
    <row r="10069" spans="1:4">
      <c r="A10069" s="6"/>
      <c r="B10069" s="6"/>
      <c r="C10069" s="139"/>
      <c r="D10069" s="139"/>
    </row>
    <row r="10070" spans="1:4">
      <c r="A10070" s="6"/>
      <c r="B10070" s="6"/>
      <c r="C10070" s="139"/>
      <c r="D10070" s="139"/>
    </row>
    <row r="10071" spans="1:4">
      <c r="A10071" s="6"/>
      <c r="B10071" s="6"/>
      <c r="C10071" s="139"/>
      <c r="D10071" s="139"/>
    </row>
    <row r="10072" spans="1:4">
      <c r="A10072" s="6"/>
      <c r="B10072" s="6"/>
      <c r="C10072" s="139"/>
      <c r="D10072" s="139"/>
    </row>
    <row r="10073" spans="1:4">
      <c r="A10073" s="6"/>
      <c r="B10073" s="6"/>
      <c r="C10073" s="139"/>
      <c r="D10073" s="139"/>
    </row>
    <row r="10074" spans="1:4">
      <c r="A10074" s="6"/>
      <c r="B10074" s="6"/>
      <c r="C10074" s="139"/>
      <c r="D10074" s="139"/>
    </row>
    <row r="10075" spans="1:4">
      <c r="A10075" s="6"/>
      <c r="B10075" s="6"/>
      <c r="C10075" s="139"/>
      <c r="D10075" s="139"/>
    </row>
    <row r="10076" spans="1:4">
      <c r="A10076" s="6"/>
      <c r="B10076" s="6"/>
      <c r="C10076" s="139"/>
      <c r="D10076" s="139"/>
    </row>
    <row r="10077" spans="1:4">
      <c r="A10077" s="6"/>
      <c r="B10077" s="6"/>
      <c r="C10077" s="139"/>
      <c r="D10077" s="139"/>
    </row>
    <row r="10078" spans="1:4">
      <c r="A10078" s="6"/>
      <c r="B10078" s="6"/>
      <c r="C10078" s="139"/>
      <c r="D10078" s="139"/>
    </row>
    <row r="10079" spans="1:4">
      <c r="A10079" s="6"/>
      <c r="B10079" s="6"/>
      <c r="C10079" s="139"/>
      <c r="D10079" s="139"/>
    </row>
    <row r="10080" spans="1:4">
      <c r="A10080" s="6"/>
      <c r="B10080" s="6"/>
      <c r="C10080" s="139"/>
      <c r="D10080" s="139"/>
    </row>
    <row r="10081" spans="1:4">
      <c r="A10081" s="6"/>
      <c r="B10081" s="6"/>
      <c r="C10081" s="139"/>
      <c r="D10081" s="139"/>
    </row>
    <row r="10082" spans="1:4">
      <c r="A10082" s="6"/>
      <c r="B10082" s="6"/>
      <c r="C10082" s="139"/>
      <c r="D10082" s="139"/>
    </row>
    <row r="10083" spans="1:4">
      <c r="A10083" s="6"/>
      <c r="B10083" s="6"/>
      <c r="C10083" s="139"/>
      <c r="D10083" s="139"/>
    </row>
    <row r="10084" spans="1:4">
      <c r="A10084" s="6"/>
      <c r="B10084" s="6"/>
      <c r="C10084" s="139"/>
      <c r="D10084" s="139"/>
    </row>
    <row r="10085" spans="1:4">
      <c r="A10085" s="6"/>
      <c r="B10085" s="6"/>
      <c r="C10085" s="139"/>
      <c r="D10085" s="139"/>
    </row>
    <row r="10086" spans="1:4">
      <c r="A10086" s="6"/>
      <c r="B10086" s="6"/>
      <c r="C10086" s="139"/>
      <c r="D10086" s="139"/>
    </row>
    <row r="10087" spans="1:4">
      <c r="A10087" s="6"/>
      <c r="B10087" s="6"/>
      <c r="C10087" s="139"/>
      <c r="D10087" s="139"/>
    </row>
    <row r="10088" spans="1:4">
      <c r="A10088" s="6"/>
      <c r="B10088" s="6"/>
      <c r="C10088" s="139"/>
      <c r="D10088" s="139"/>
    </row>
    <row r="10089" spans="1:4">
      <c r="A10089" s="6"/>
      <c r="B10089" s="6"/>
      <c r="C10089" s="139"/>
      <c r="D10089" s="139"/>
    </row>
    <row r="10090" spans="1:4">
      <c r="A10090" s="6"/>
      <c r="B10090" s="6"/>
      <c r="C10090" s="139"/>
      <c r="D10090" s="139"/>
    </row>
    <row r="10091" spans="1:4">
      <c r="A10091" s="6"/>
      <c r="B10091" s="6"/>
      <c r="C10091" s="139"/>
      <c r="D10091" s="139"/>
    </row>
    <row r="10092" spans="1:4">
      <c r="A10092" s="6"/>
      <c r="B10092" s="6"/>
      <c r="C10092" s="139"/>
      <c r="D10092" s="139"/>
    </row>
    <row r="10093" spans="1:4">
      <c r="A10093" s="6"/>
      <c r="B10093" s="6"/>
      <c r="C10093" s="139"/>
      <c r="D10093" s="139"/>
    </row>
    <row r="10094" spans="1:4">
      <c r="A10094" s="6"/>
      <c r="B10094" s="6"/>
      <c r="C10094" s="139"/>
      <c r="D10094" s="139"/>
    </row>
    <row r="10095" spans="1:4">
      <c r="A10095" s="6"/>
      <c r="B10095" s="6"/>
      <c r="C10095" s="139"/>
      <c r="D10095" s="139"/>
    </row>
    <row r="10096" spans="1:4">
      <c r="A10096" s="6"/>
      <c r="B10096" s="6"/>
      <c r="C10096" s="139"/>
      <c r="D10096" s="139"/>
    </row>
    <row r="10097" spans="1:4">
      <c r="A10097" s="6"/>
      <c r="B10097" s="6"/>
      <c r="C10097" s="139"/>
      <c r="D10097" s="139"/>
    </row>
    <row r="10098" spans="1:4">
      <c r="A10098" s="6"/>
      <c r="B10098" s="6"/>
      <c r="C10098" s="139"/>
      <c r="D10098" s="139"/>
    </row>
    <row r="10099" spans="1:4">
      <c r="A10099" s="6"/>
      <c r="B10099" s="6"/>
      <c r="C10099" s="139"/>
      <c r="D10099" s="139"/>
    </row>
    <row r="10100" spans="1:4">
      <c r="A10100" s="6"/>
      <c r="B10100" s="6"/>
      <c r="C10100" s="139"/>
      <c r="D10100" s="139"/>
    </row>
    <row r="10101" spans="1:4">
      <c r="A10101" s="6"/>
      <c r="B10101" s="6"/>
      <c r="C10101" s="139"/>
      <c r="D10101" s="139"/>
    </row>
    <row r="10102" spans="1:4">
      <c r="A10102" s="6"/>
      <c r="B10102" s="6"/>
      <c r="C10102" s="139"/>
      <c r="D10102" s="139"/>
    </row>
    <row r="10103" spans="1:4">
      <c r="A10103" s="6"/>
      <c r="B10103" s="6"/>
      <c r="C10103" s="139"/>
      <c r="D10103" s="139"/>
    </row>
    <row r="10104" spans="1:4">
      <c r="A10104" s="6"/>
      <c r="B10104" s="6"/>
      <c r="C10104" s="139"/>
      <c r="D10104" s="139"/>
    </row>
    <row r="10105" spans="1:4">
      <c r="A10105" s="6"/>
      <c r="B10105" s="6"/>
      <c r="C10105" s="139"/>
      <c r="D10105" s="139"/>
    </row>
    <row r="10106" spans="1:4">
      <c r="A10106" s="6"/>
      <c r="B10106" s="6"/>
      <c r="C10106" s="139"/>
      <c r="D10106" s="139"/>
    </row>
    <row r="10107" spans="1:4">
      <c r="A10107" s="6"/>
      <c r="B10107" s="6"/>
      <c r="C10107" s="139"/>
      <c r="D10107" s="139"/>
    </row>
    <row r="10108" spans="1:4">
      <c r="A10108" s="6"/>
      <c r="B10108" s="6"/>
      <c r="C10108" s="139"/>
      <c r="D10108" s="139"/>
    </row>
    <row r="10109" spans="1:4">
      <c r="A10109" s="6"/>
      <c r="B10109" s="6"/>
      <c r="C10109" s="139"/>
      <c r="D10109" s="139"/>
    </row>
    <row r="10110" spans="1:4">
      <c r="A10110" s="6"/>
      <c r="B10110" s="6"/>
      <c r="C10110" s="139"/>
      <c r="D10110" s="139"/>
    </row>
    <row r="10111" spans="1:4">
      <c r="A10111" s="6"/>
      <c r="B10111" s="6"/>
      <c r="C10111" s="139"/>
      <c r="D10111" s="139"/>
    </row>
    <row r="10112" spans="1:4">
      <c r="A10112" s="6"/>
      <c r="B10112" s="6"/>
      <c r="C10112" s="139"/>
      <c r="D10112" s="139"/>
    </row>
    <row r="10113" spans="1:4">
      <c r="A10113" s="6"/>
      <c r="B10113" s="6"/>
      <c r="C10113" s="139"/>
      <c r="D10113" s="139"/>
    </row>
    <row r="10114" spans="1:4">
      <c r="A10114" s="6"/>
      <c r="B10114" s="6"/>
      <c r="C10114" s="139"/>
      <c r="D10114" s="139"/>
    </row>
    <row r="10115" spans="1:4">
      <c r="A10115" s="6"/>
      <c r="B10115" s="6"/>
      <c r="C10115" s="139"/>
      <c r="D10115" s="139"/>
    </row>
    <row r="10116" spans="1:4">
      <c r="A10116" s="6"/>
      <c r="B10116" s="6"/>
      <c r="C10116" s="139"/>
      <c r="D10116" s="139"/>
    </row>
    <row r="10117" spans="1:4">
      <c r="A10117" s="6"/>
      <c r="B10117" s="6"/>
      <c r="C10117" s="139"/>
      <c r="D10117" s="139"/>
    </row>
    <row r="10118" spans="1:4">
      <c r="A10118" s="6"/>
      <c r="B10118" s="6"/>
      <c r="C10118" s="139"/>
      <c r="D10118" s="139"/>
    </row>
    <row r="10119" spans="1:4">
      <c r="A10119" s="6"/>
      <c r="B10119" s="6"/>
      <c r="C10119" s="139"/>
      <c r="D10119" s="139"/>
    </row>
    <row r="10120" spans="1:4">
      <c r="A10120" s="6"/>
      <c r="B10120" s="6"/>
      <c r="C10120" s="139"/>
      <c r="D10120" s="139"/>
    </row>
    <row r="10121" spans="1:4">
      <c r="A10121" s="6"/>
      <c r="B10121" s="6"/>
      <c r="C10121" s="139"/>
      <c r="D10121" s="139"/>
    </row>
    <row r="10122" spans="1:4">
      <c r="A10122" s="6"/>
      <c r="B10122" s="6"/>
      <c r="C10122" s="139"/>
      <c r="D10122" s="139"/>
    </row>
    <row r="10123" spans="1:4">
      <c r="A10123" s="6"/>
      <c r="B10123" s="6"/>
      <c r="C10123" s="139"/>
      <c r="D10123" s="139"/>
    </row>
    <row r="10124" spans="1:4">
      <c r="A10124" s="6"/>
      <c r="B10124" s="6"/>
      <c r="C10124" s="139"/>
      <c r="D10124" s="139"/>
    </row>
    <row r="10125" spans="1:4">
      <c r="A10125" s="6"/>
      <c r="B10125" s="6"/>
      <c r="C10125" s="139"/>
      <c r="D10125" s="139"/>
    </row>
    <row r="10126" spans="1:4">
      <c r="A10126" s="6"/>
      <c r="B10126" s="6"/>
      <c r="C10126" s="139"/>
      <c r="D10126" s="139"/>
    </row>
    <row r="10127" spans="1:4">
      <c r="A10127" s="6"/>
      <c r="B10127" s="6"/>
      <c r="C10127" s="139"/>
      <c r="D10127" s="139"/>
    </row>
    <row r="10128" spans="1:4">
      <c r="A10128" s="6"/>
      <c r="B10128" s="6"/>
      <c r="C10128" s="139"/>
      <c r="D10128" s="139"/>
    </row>
    <row r="10129" spans="1:4">
      <c r="A10129" s="6"/>
      <c r="B10129" s="6"/>
      <c r="C10129" s="139"/>
      <c r="D10129" s="139"/>
    </row>
    <row r="10130" spans="1:4">
      <c r="A10130" s="6"/>
      <c r="B10130" s="6"/>
      <c r="C10130" s="139"/>
      <c r="D10130" s="139"/>
    </row>
    <row r="10131" spans="1:4">
      <c r="A10131" s="6"/>
      <c r="B10131" s="6"/>
      <c r="C10131" s="139"/>
      <c r="D10131" s="139"/>
    </row>
    <row r="10132" spans="1:4">
      <c r="A10132" s="6"/>
      <c r="B10132" s="6"/>
      <c r="C10132" s="139"/>
      <c r="D10132" s="139"/>
    </row>
    <row r="10133" spans="1:4">
      <c r="A10133" s="6"/>
      <c r="B10133" s="6"/>
      <c r="C10133" s="139"/>
      <c r="D10133" s="139"/>
    </row>
    <row r="10134" spans="1:4">
      <c r="A10134" s="6"/>
      <c r="B10134" s="6"/>
      <c r="C10134" s="139"/>
      <c r="D10134" s="139"/>
    </row>
    <row r="10135" spans="1:4">
      <c r="A10135" s="6"/>
      <c r="B10135" s="6"/>
      <c r="C10135" s="139"/>
      <c r="D10135" s="139"/>
    </row>
    <row r="10136" spans="1:4">
      <c r="A10136" s="6"/>
      <c r="B10136" s="6"/>
      <c r="C10136" s="139"/>
      <c r="D10136" s="139"/>
    </row>
    <row r="10137" spans="1:4">
      <c r="A10137" s="6"/>
      <c r="B10137" s="6"/>
      <c r="C10137" s="139"/>
      <c r="D10137" s="139"/>
    </row>
    <row r="10138" spans="1:4">
      <c r="A10138" s="6"/>
      <c r="B10138" s="6"/>
      <c r="C10138" s="139"/>
      <c r="D10138" s="139"/>
    </row>
    <row r="10139" spans="1:4">
      <c r="A10139" s="6"/>
      <c r="B10139" s="6"/>
      <c r="C10139" s="139"/>
      <c r="D10139" s="139"/>
    </row>
    <row r="10140" spans="1:4">
      <c r="A10140" s="6"/>
      <c r="B10140" s="6"/>
      <c r="C10140" s="139"/>
      <c r="D10140" s="139"/>
    </row>
    <row r="10141" spans="1:4">
      <c r="A10141" s="6"/>
      <c r="B10141" s="6"/>
      <c r="C10141" s="139"/>
      <c r="D10141" s="139"/>
    </row>
    <row r="10142" spans="1:4">
      <c r="A10142" s="6"/>
      <c r="B10142" s="6"/>
      <c r="C10142" s="139"/>
      <c r="D10142" s="139"/>
    </row>
    <row r="10143" spans="1:4">
      <c r="A10143" s="6"/>
      <c r="B10143" s="6"/>
      <c r="C10143" s="139"/>
      <c r="D10143" s="139"/>
    </row>
    <row r="10144" spans="1:4">
      <c r="A10144" s="6"/>
      <c r="B10144" s="6"/>
      <c r="C10144" s="139"/>
      <c r="D10144" s="139"/>
    </row>
    <row r="10145" spans="1:4">
      <c r="A10145" s="6"/>
      <c r="B10145" s="6"/>
      <c r="C10145" s="139"/>
      <c r="D10145" s="139"/>
    </row>
    <row r="10146" spans="1:4">
      <c r="A10146" s="6"/>
      <c r="B10146" s="6"/>
      <c r="C10146" s="139"/>
      <c r="D10146" s="139"/>
    </row>
    <row r="10147" spans="1:4">
      <c r="A10147" s="6"/>
      <c r="B10147" s="6"/>
      <c r="C10147" s="139"/>
      <c r="D10147" s="139"/>
    </row>
    <row r="10148" spans="1:4">
      <c r="A10148" s="6"/>
      <c r="B10148" s="6"/>
      <c r="C10148" s="139"/>
      <c r="D10148" s="139"/>
    </row>
    <row r="10149" spans="1:4">
      <c r="A10149" s="6"/>
      <c r="B10149" s="6"/>
      <c r="C10149" s="139"/>
      <c r="D10149" s="139"/>
    </row>
    <row r="10150" spans="1:4">
      <c r="A10150" s="6"/>
      <c r="B10150" s="6"/>
      <c r="C10150" s="139"/>
      <c r="D10150" s="139"/>
    </row>
    <row r="10151" spans="1:4">
      <c r="A10151" s="6"/>
      <c r="B10151" s="6"/>
      <c r="C10151" s="139"/>
      <c r="D10151" s="139"/>
    </row>
    <row r="10152" spans="1:4">
      <c r="A10152" s="6"/>
      <c r="B10152" s="6"/>
      <c r="C10152" s="139"/>
      <c r="D10152" s="139"/>
    </row>
    <row r="10153" spans="1:4">
      <c r="A10153" s="6"/>
      <c r="B10153" s="6"/>
      <c r="C10153" s="139"/>
      <c r="D10153" s="139"/>
    </row>
    <row r="10154" spans="1:4">
      <c r="A10154" s="6"/>
      <c r="B10154" s="6"/>
      <c r="C10154" s="139"/>
      <c r="D10154" s="139"/>
    </row>
    <row r="10155" spans="1:4">
      <c r="A10155" s="6"/>
      <c r="B10155" s="6"/>
      <c r="C10155" s="139"/>
      <c r="D10155" s="139"/>
    </row>
    <row r="10156" spans="1:4">
      <c r="A10156" s="6"/>
      <c r="B10156" s="6"/>
      <c r="C10156" s="139"/>
      <c r="D10156" s="139"/>
    </row>
    <row r="10157" spans="1:4">
      <c r="A10157" s="6"/>
      <c r="B10157" s="6"/>
      <c r="C10157" s="139"/>
      <c r="D10157" s="139"/>
    </row>
    <row r="10158" spans="1:4">
      <c r="A10158" s="6"/>
      <c r="B10158" s="6"/>
      <c r="C10158" s="139"/>
      <c r="D10158" s="139"/>
    </row>
    <row r="10159" spans="1:4">
      <c r="A10159" s="6"/>
      <c r="B10159" s="6"/>
      <c r="C10159" s="139"/>
      <c r="D10159" s="139"/>
    </row>
    <row r="10160" spans="1:4">
      <c r="A10160" s="6"/>
      <c r="B10160" s="6"/>
      <c r="C10160" s="139"/>
      <c r="D10160" s="139"/>
    </row>
    <row r="10161" spans="1:4">
      <c r="A10161" s="6"/>
      <c r="B10161" s="6"/>
      <c r="C10161" s="139"/>
      <c r="D10161" s="139"/>
    </row>
    <row r="10162" spans="1:4">
      <c r="A10162" s="6"/>
      <c r="B10162" s="6"/>
      <c r="C10162" s="139"/>
      <c r="D10162" s="139"/>
    </row>
    <row r="10163" spans="1:4">
      <c r="A10163" s="6"/>
      <c r="B10163" s="6"/>
      <c r="C10163" s="139"/>
      <c r="D10163" s="139"/>
    </row>
    <row r="10164" spans="1:4">
      <c r="A10164" s="6"/>
      <c r="B10164" s="6"/>
      <c r="C10164" s="139"/>
      <c r="D10164" s="139"/>
    </row>
    <row r="10165" spans="1:4">
      <c r="A10165" s="6"/>
      <c r="B10165" s="6"/>
      <c r="C10165" s="139"/>
      <c r="D10165" s="139"/>
    </row>
    <row r="10166" spans="1:4">
      <c r="A10166" s="6"/>
      <c r="B10166" s="6"/>
      <c r="C10166" s="139"/>
      <c r="D10166" s="139"/>
    </row>
    <row r="10167" spans="1:4">
      <c r="A10167" s="6"/>
      <c r="B10167" s="6"/>
      <c r="C10167" s="139"/>
      <c r="D10167" s="139"/>
    </row>
    <row r="10168" spans="1:4">
      <c r="A10168" s="6"/>
      <c r="B10168" s="6"/>
      <c r="C10168" s="139"/>
      <c r="D10168" s="139"/>
    </row>
    <row r="10169" spans="1:4">
      <c r="A10169" s="6"/>
      <c r="B10169" s="6"/>
      <c r="C10169" s="139"/>
      <c r="D10169" s="139"/>
    </row>
    <row r="10170" spans="1:4">
      <c r="A10170" s="6"/>
      <c r="B10170" s="6"/>
      <c r="C10170" s="139"/>
      <c r="D10170" s="139"/>
    </row>
    <row r="10171" spans="1:4">
      <c r="A10171" s="6"/>
      <c r="B10171" s="6"/>
      <c r="C10171" s="139"/>
      <c r="D10171" s="139"/>
    </row>
    <row r="10172" spans="1:4">
      <c r="A10172" s="6"/>
      <c r="B10172" s="6"/>
      <c r="C10172" s="139"/>
      <c r="D10172" s="139"/>
    </row>
    <row r="10173" spans="1:4">
      <c r="A10173" s="6"/>
      <c r="B10173" s="6"/>
      <c r="C10173" s="139"/>
      <c r="D10173" s="139"/>
    </row>
    <row r="10174" spans="1:4">
      <c r="A10174" s="6"/>
      <c r="B10174" s="6"/>
      <c r="C10174" s="139"/>
      <c r="D10174" s="139"/>
    </row>
    <row r="10175" spans="1:4">
      <c r="A10175" s="6"/>
      <c r="B10175" s="6"/>
      <c r="C10175" s="139"/>
      <c r="D10175" s="139"/>
    </row>
    <row r="10176" spans="1:4">
      <c r="A10176" s="6"/>
      <c r="B10176" s="6"/>
      <c r="C10176" s="139"/>
      <c r="D10176" s="139"/>
    </row>
    <row r="10177" spans="1:4">
      <c r="A10177" s="6"/>
      <c r="B10177" s="6"/>
      <c r="C10177" s="139"/>
      <c r="D10177" s="139"/>
    </row>
    <row r="10178" spans="1:4">
      <c r="A10178" s="6"/>
      <c r="B10178" s="6"/>
      <c r="C10178" s="139"/>
      <c r="D10178" s="139"/>
    </row>
    <row r="10179" spans="1:4">
      <c r="A10179" s="6"/>
      <c r="B10179" s="6"/>
      <c r="C10179" s="139"/>
      <c r="D10179" s="139"/>
    </row>
    <row r="10180" spans="1:4">
      <c r="A10180" s="6"/>
      <c r="B10180" s="6"/>
      <c r="C10180" s="139"/>
      <c r="D10180" s="139"/>
    </row>
    <row r="10181" spans="1:4">
      <c r="A10181" s="6"/>
      <c r="B10181" s="6"/>
      <c r="C10181" s="139"/>
      <c r="D10181" s="139"/>
    </row>
    <row r="10182" spans="1:4">
      <c r="A10182" s="6"/>
      <c r="B10182" s="6"/>
      <c r="C10182" s="139"/>
      <c r="D10182" s="139"/>
    </row>
    <row r="10183" spans="1:4">
      <c r="A10183" s="6"/>
      <c r="B10183" s="6"/>
      <c r="C10183" s="139"/>
      <c r="D10183" s="139"/>
    </row>
    <row r="10184" spans="1:4">
      <c r="A10184" s="6"/>
      <c r="B10184" s="6"/>
      <c r="C10184" s="139"/>
      <c r="D10184" s="139"/>
    </row>
    <row r="10185" spans="1:4">
      <c r="A10185" s="6"/>
      <c r="B10185" s="6"/>
      <c r="C10185" s="139"/>
      <c r="D10185" s="139"/>
    </row>
    <row r="10186" spans="1:4">
      <c r="A10186" s="6"/>
      <c r="B10186" s="6"/>
      <c r="C10186" s="139"/>
      <c r="D10186" s="139"/>
    </row>
    <row r="10187" spans="1:4">
      <c r="A10187" s="6"/>
      <c r="B10187" s="6"/>
      <c r="C10187" s="139"/>
      <c r="D10187" s="139"/>
    </row>
    <row r="10188" spans="1:4">
      <c r="A10188" s="6"/>
      <c r="B10188" s="6"/>
      <c r="C10188" s="139"/>
      <c r="D10188" s="139"/>
    </row>
    <row r="10189" spans="1:4">
      <c r="A10189" s="6"/>
      <c r="B10189" s="6"/>
      <c r="C10189" s="139"/>
      <c r="D10189" s="139"/>
    </row>
    <row r="10190" spans="1:4">
      <c r="A10190" s="6"/>
      <c r="B10190" s="6"/>
      <c r="C10190" s="139"/>
      <c r="D10190" s="139"/>
    </row>
    <row r="10191" spans="1:4">
      <c r="A10191" s="6"/>
      <c r="B10191" s="6"/>
      <c r="C10191" s="139"/>
      <c r="D10191" s="139"/>
    </row>
    <row r="10192" spans="1:4">
      <c r="A10192" s="6"/>
      <c r="B10192" s="6"/>
      <c r="C10192" s="139"/>
      <c r="D10192" s="139"/>
    </row>
    <row r="10193" spans="1:4">
      <c r="A10193" s="6"/>
      <c r="B10193" s="6"/>
      <c r="C10193" s="139"/>
      <c r="D10193" s="139"/>
    </row>
    <row r="10194" spans="1:4">
      <c r="A10194" s="6"/>
      <c r="B10194" s="6"/>
      <c r="C10194" s="139"/>
      <c r="D10194" s="139"/>
    </row>
    <row r="10195" spans="1:4">
      <c r="A10195" s="6"/>
      <c r="B10195" s="6"/>
      <c r="C10195" s="139"/>
      <c r="D10195" s="139"/>
    </row>
    <row r="10196" spans="1:4">
      <c r="A10196" s="6"/>
      <c r="B10196" s="6"/>
      <c r="C10196" s="139"/>
      <c r="D10196" s="139"/>
    </row>
    <row r="10197" spans="1:4">
      <c r="A10197" s="6"/>
      <c r="B10197" s="6"/>
      <c r="C10197" s="139"/>
      <c r="D10197" s="139"/>
    </row>
    <row r="10198" spans="1:4">
      <c r="A10198" s="6"/>
      <c r="B10198" s="6"/>
      <c r="C10198" s="139"/>
      <c r="D10198" s="139"/>
    </row>
    <row r="10199" spans="1:4">
      <c r="A10199" s="6"/>
      <c r="B10199" s="6"/>
      <c r="C10199" s="139"/>
      <c r="D10199" s="139"/>
    </row>
    <row r="10200" spans="1:4">
      <c r="A10200" s="6"/>
      <c r="B10200" s="6"/>
      <c r="C10200" s="139"/>
      <c r="D10200" s="139"/>
    </row>
    <row r="10201" spans="1:4">
      <c r="A10201" s="6"/>
      <c r="B10201" s="6"/>
      <c r="C10201" s="139"/>
      <c r="D10201" s="139"/>
    </row>
    <row r="10202" spans="1:4">
      <c r="A10202" s="6"/>
      <c r="B10202" s="6"/>
      <c r="C10202" s="139"/>
      <c r="D10202" s="139"/>
    </row>
    <row r="10203" spans="1:4">
      <c r="A10203" s="6"/>
      <c r="B10203" s="6"/>
      <c r="C10203" s="139"/>
      <c r="D10203" s="139"/>
    </row>
    <row r="10204" spans="1:4">
      <c r="A10204" s="6"/>
      <c r="B10204" s="6"/>
      <c r="C10204" s="139"/>
      <c r="D10204" s="139"/>
    </row>
    <row r="10205" spans="1:4">
      <c r="A10205" s="6"/>
      <c r="B10205" s="6"/>
      <c r="C10205" s="139"/>
      <c r="D10205" s="139"/>
    </row>
    <row r="10206" spans="1:4">
      <c r="A10206" s="6"/>
      <c r="B10206" s="6"/>
      <c r="C10206" s="139"/>
      <c r="D10206" s="139"/>
    </row>
    <row r="10207" spans="1:4">
      <c r="A10207" s="6"/>
      <c r="B10207" s="6"/>
      <c r="C10207" s="139"/>
      <c r="D10207" s="139"/>
    </row>
    <row r="10208" spans="1:4">
      <c r="A10208" s="6"/>
      <c r="B10208" s="6"/>
      <c r="C10208" s="139"/>
      <c r="D10208" s="139"/>
    </row>
    <row r="10209" spans="1:4">
      <c r="A10209" s="6"/>
      <c r="B10209" s="6"/>
      <c r="C10209" s="139"/>
      <c r="D10209" s="139"/>
    </row>
    <row r="10210" spans="1:4">
      <c r="A10210" s="6"/>
      <c r="B10210" s="6"/>
      <c r="C10210" s="139"/>
      <c r="D10210" s="139"/>
    </row>
    <row r="10211" spans="1:4">
      <c r="A10211" s="6"/>
      <c r="B10211" s="6"/>
      <c r="C10211" s="139"/>
      <c r="D10211" s="139"/>
    </row>
    <row r="10212" spans="1:4">
      <c r="A10212" s="6"/>
      <c r="B10212" s="6"/>
      <c r="C10212" s="139"/>
      <c r="D10212" s="139"/>
    </row>
    <row r="10213" spans="1:4">
      <c r="A10213" s="6"/>
      <c r="B10213" s="6"/>
      <c r="C10213" s="139"/>
      <c r="D10213" s="139"/>
    </row>
    <row r="10214" spans="1:4">
      <c r="A10214" s="6"/>
      <c r="B10214" s="6"/>
      <c r="C10214" s="139"/>
      <c r="D10214" s="139"/>
    </row>
    <row r="10215" spans="1:4">
      <c r="A10215" s="6"/>
      <c r="B10215" s="6"/>
      <c r="C10215" s="139"/>
      <c r="D10215" s="139"/>
    </row>
    <row r="10216" spans="1:4">
      <c r="A10216" s="6"/>
      <c r="B10216" s="6"/>
      <c r="C10216" s="139"/>
      <c r="D10216" s="139"/>
    </row>
    <row r="10217" spans="1:4">
      <c r="A10217" s="6"/>
      <c r="B10217" s="6"/>
      <c r="C10217" s="139"/>
      <c r="D10217" s="139"/>
    </row>
    <row r="10218" spans="1:4">
      <c r="A10218" s="6"/>
      <c r="B10218" s="6"/>
      <c r="C10218" s="139"/>
      <c r="D10218" s="139"/>
    </row>
    <row r="10219" spans="1:4">
      <c r="A10219" s="6"/>
      <c r="B10219" s="6"/>
      <c r="C10219" s="139"/>
      <c r="D10219" s="139"/>
    </row>
    <row r="10220" spans="1:4">
      <c r="A10220" s="6"/>
      <c r="B10220" s="6"/>
      <c r="C10220" s="139"/>
      <c r="D10220" s="139"/>
    </row>
    <row r="10221" spans="1:4">
      <c r="A10221" s="6"/>
      <c r="B10221" s="6"/>
      <c r="C10221" s="139"/>
      <c r="D10221" s="139"/>
    </row>
    <row r="10222" spans="1:4">
      <c r="A10222" s="6"/>
      <c r="B10222" s="6"/>
      <c r="C10222" s="139"/>
      <c r="D10222" s="139"/>
    </row>
    <row r="10223" spans="1:4">
      <c r="A10223" s="6"/>
      <c r="B10223" s="6"/>
      <c r="C10223" s="139"/>
      <c r="D10223" s="139"/>
    </row>
    <row r="10224" spans="1:4">
      <c r="A10224" s="6"/>
      <c r="B10224" s="6"/>
      <c r="C10224" s="139"/>
      <c r="D10224" s="139"/>
    </row>
    <row r="10225" spans="1:4">
      <c r="A10225" s="6"/>
      <c r="B10225" s="6"/>
      <c r="C10225" s="139"/>
      <c r="D10225" s="139"/>
    </row>
    <row r="10226" spans="1:4">
      <c r="A10226" s="6"/>
      <c r="B10226" s="6"/>
      <c r="C10226" s="139"/>
      <c r="D10226" s="139"/>
    </row>
    <row r="10227" spans="1:4">
      <c r="A10227" s="6"/>
      <c r="B10227" s="6"/>
      <c r="C10227" s="139"/>
      <c r="D10227" s="139"/>
    </row>
    <row r="10228" spans="1:4">
      <c r="A10228" s="6"/>
      <c r="B10228" s="6"/>
      <c r="C10228" s="139"/>
      <c r="D10228" s="139"/>
    </row>
    <row r="10229" spans="1:4">
      <c r="A10229" s="6"/>
      <c r="B10229" s="6"/>
      <c r="C10229" s="139"/>
      <c r="D10229" s="139"/>
    </row>
    <row r="10230" spans="1:4">
      <c r="A10230" s="6"/>
      <c r="B10230" s="6"/>
      <c r="C10230" s="139"/>
      <c r="D10230" s="139"/>
    </row>
    <row r="10231" spans="1:4">
      <c r="A10231" s="6"/>
      <c r="B10231" s="6"/>
      <c r="C10231" s="139"/>
      <c r="D10231" s="139"/>
    </row>
    <row r="10232" spans="1:4">
      <c r="A10232" s="6"/>
      <c r="B10232" s="6"/>
      <c r="C10232" s="139"/>
      <c r="D10232" s="139"/>
    </row>
    <row r="10233" spans="1:4">
      <c r="A10233" s="6"/>
      <c r="B10233" s="6"/>
      <c r="C10233" s="139"/>
      <c r="D10233" s="139"/>
    </row>
    <row r="10234" spans="1:4">
      <c r="A10234" s="6"/>
      <c r="B10234" s="6"/>
      <c r="C10234" s="139"/>
      <c r="D10234" s="139"/>
    </row>
    <row r="10235" spans="1:4">
      <c r="A10235" s="6"/>
      <c r="B10235" s="6"/>
      <c r="C10235" s="139"/>
      <c r="D10235" s="139"/>
    </row>
    <row r="10236" spans="1:4">
      <c r="A10236" s="6"/>
      <c r="B10236" s="6"/>
      <c r="C10236" s="139"/>
      <c r="D10236" s="139"/>
    </row>
    <row r="10237" spans="1:4">
      <c r="A10237" s="6"/>
      <c r="B10237" s="6"/>
      <c r="C10237" s="139"/>
      <c r="D10237" s="139"/>
    </row>
    <row r="10238" spans="1:4">
      <c r="A10238" s="6"/>
      <c r="B10238" s="6"/>
      <c r="C10238" s="139"/>
      <c r="D10238" s="139"/>
    </row>
    <row r="10239" spans="1:4">
      <c r="A10239" s="6"/>
      <c r="B10239" s="6"/>
      <c r="C10239" s="139"/>
      <c r="D10239" s="139"/>
    </row>
    <row r="10240" spans="1:4">
      <c r="A10240" s="6"/>
      <c r="B10240" s="6"/>
      <c r="C10240" s="139"/>
      <c r="D10240" s="139"/>
    </row>
    <row r="10241" spans="1:4">
      <c r="A10241" s="6"/>
      <c r="B10241" s="6"/>
      <c r="C10241" s="139"/>
      <c r="D10241" s="139"/>
    </row>
    <row r="10242" spans="1:4">
      <c r="A10242" s="6"/>
      <c r="B10242" s="6"/>
      <c r="C10242" s="139"/>
      <c r="D10242" s="139"/>
    </row>
    <row r="10243" spans="1:4">
      <c r="A10243" s="6"/>
      <c r="B10243" s="6"/>
      <c r="C10243" s="139"/>
      <c r="D10243" s="139"/>
    </row>
    <row r="10244" spans="1:4">
      <c r="A10244" s="6"/>
      <c r="B10244" s="6"/>
      <c r="C10244" s="139"/>
      <c r="D10244" s="139"/>
    </row>
    <row r="10245" spans="1:4">
      <c r="A10245" s="6"/>
      <c r="B10245" s="6"/>
      <c r="C10245" s="139"/>
      <c r="D10245" s="139"/>
    </row>
    <row r="10246" spans="1:4">
      <c r="A10246" s="6"/>
      <c r="B10246" s="6"/>
      <c r="C10246" s="139"/>
      <c r="D10246" s="139"/>
    </row>
    <row r="10247" spans="1:4">
      <c r="A10247" s="6"/>
      <c r="B10247" s="6"/>
      <c r="C10247" s="139"/>
      <c r="D10247" s="139"/>
    </row>
    <row r="10248" spans="1:4">
      <c r="A10248" s="6"/>
      <c r="B10248" s="6"/>
      <c r="C10248" s="139"/>
      <c r="D10248" s="139"/>
    </row>
    <row r="10249" spans="1:4">
      <c r="A10249" s="6"/>
      <c r="B10249" s="6"/>
      <c r="C10249" s="139"/>
      <c r="D10249" s="139"/>
    </row>
    <row r="10250" spans="1:4">
      <c r="A10250" s="6"/>
      <c r="B10250" s="6"/>
      <c r="C10250" s="139"/>
      <c r="D10250" s="139"/>
    </row>
    <row r="10251" spans="1:4">
      <c r="A10251" s="6"/>
      <c r="B10251" s="6"/>
      <c r="C10251" s="139"/>
      <c r="D10251" s="139"/>
    </row>
    <row r="10252" spans="1:4">
      <c r="A10252" s="6"/>
      <c r="B10252" s="6"/>
      <c r="C10252" s="139"/>
      <c r="D10252" s="139"/>
    </row>
    <row r="10253" spans="1:4">
      <c r="A10253" s="6"/>
      <c r="B10253" s="6"/>
      <c r="C10253" s="139"/>
      <c r="D10253" s="139"/>
    </row>
    <row r="10254" spans="1:4">
      <c r="A10254" s="6"/>
      <c r="B10254" s="6"/>
      <c r="C10254" s="139"/>
      <c r="D10254" s="139"/>
    </row>
    <row r="10255" spans="1:4">
      <c r="A10255" s="6"/>
      <c r="B10255" s="6"/>
      <c r="C10255" s="139"/>
      <c r="D10255" s="139"/>
    </row>
    <row r="10256" spans="1:4">
      <c r="A10256" s="6"/>
      <c r="B10256" s="6"/>
      <c r="C10256" s="139"/>
      <c r="D10256" s="139"/>
    </row>
    <row r="10257" spans="1:4">
      <c r="A10257" s="6"/>
      <c r="B10257" s="6"/>
      <c r="C10257" s="139"/>
      <c r="D10257" s="139"/>
    </row>
    <row r="10258" spans="1:4">
      <c r="A10258" s="6"/>
      <c r="B10258" s="6"/>
      <c r="C10258" s="139"/>
      <c r="D10258" s="139"/>
    </row>
    <row r="10259" spans="1:4">
      <c r="A10259" s="6"/>
      <c r="B10259" s="6"/>
      <c r="C10259" s="139"/>
      <c r="D10259" s="139"/>
    </row>
    <row r="10260" spans="1:4">
      <c r="A10260" s="6"/>
      <c r="B10260" s="6"/>
      <c r="C10260" s="139"/>
      <c r="D10260" s="139"/>
    </row>
    <row r="10261" spans="1:4">
      <c r="A10261" s="6"/>
      <c r="B10261" s="6"/>
      <c r="C10261" s="139"/>
      <c r="D10261" s="139"/>
    </row>
    <row r="10262" spans="1:4">
      <c r="A10262" s="6"/>
      <c r="B10262" s="6"/>
      <c r="C10262" s="139"/>
      <c r="D10262" s="139"/>
    </row>
    <row r="10263" spans="1:4">
      <c r="A10263" s="6"/>
      <c r="B10263" s="6"/>
      <c r="C10263" s="139"/>
      <c r="D10263" s="139"/>
    </row>
    <row r="10264" spans="1:4">
      <c r="A10264" s="6"/>
      <c r="B10264" s="6"/>
      <c r="C10264" s="139"/>
      <c r="D10264" s="139"/>
    </row>
    <row r="10265" spans="1:4">
      <c r="A10265" s="6"/>
      <c r="B10265" s="6"/>
      <c r="C10265" s="139"/>
      <c r="D10265" s="139"/>
    </row>
    <row r="10266" spans="1:4">
      <c r="A10266" s="6"/>
      <c r="B10266" s="6"/>
      <c r="C10266" s="139"/>
      <c r="D10266" s="139"/>
    </row>
    <row r="10267" spans="1:4">
      <c r="A10267" s="6"/>
      <c r="B10267" s="6"/>
      <c r="C10267" s="139"/>
      <c r="D10267" s="139"/>
    </row>
    <row r="10268" spans="1:4">
      <c r="A10268" s="6"/>
      <c r="B10268" s="6"/>
      <c r="C10268" s="139"/>
      <c r="D10268" s="139"/>
    </row>
    <row r="10269" spans="1:4">
      <c r="A10269" s="6"/>
      <c r="B10269" s="6"/>
      <c r="C10269" s="139"/>
      <c r="D10269" s="139"/>
    </row>
    <row r="10270" spans="1:4">
      <c r="A10270" s="6"/>
      <c r="B10270" s="6"/>
      <c r="C10270" s="139"/>
      <c r="D10270" s="139"/>
    </row>
    <row r="10271" spans="1:4">
      <c r="A10271" s="6"/>
      <c r="B10271" s="6"/>
      <c r="C10271" s="139"/>
      <c r="D10271" s="139"/>
    </row>
    <row r="10272" spans="1:4">
      <c r="A10272" s="6"/>
      <c r="B10272" s="6"/>
      <c r="C10272" s="139"/>
      <c r="D10272" s="139"/>
    </row>
    <row r="10273" spans="1:4">
      <c r="A10273" s="6"/>
      <c r="B10273" s="6"/>
      <c r="C10273" s="139"/>
      <c r="D10273" s="139"/>
    </row>
    <row r="10274" spans="1:4">
      <c r="A10274" s="6"/>
      <c r="B10274" s="6"/>
      <c r="C10274" s="139"/>
      <c r="D10274" s="139"/>
    </row>
    <row r="10275" spans="1:4">
      <c r="A10275" s="6"/>
      <c r="B10275" s="6"/>
      <c r="C10275" s="139"/>
      <c r="D10275" s="139"/>
    </row>
    <row r="10276" spans="1:4">
      <c r="A10276" s="6"/>
      <c r="B10276" s="6"/>
      <c r="C10276" s="139"/>
      <c r="D10276" s="139"/>
    </row>
    <row r="10277" spans="1:4">
      <c r="A10277" s="6"/>
      <c r="B10277" s="6"/>
      <c r="C10277" s="139"/>
      <c r="D10277" s="139"/>
    </row>
    <row r="10278" spans="1:4">
      <c r="A10278" s="6"/>
      <c r="B10278" s="6"/>
      <c r="C10278" s="139"/>
      <c r="D10278" s="139"/>
    </row>
    <row r="10279" spans="1:4">
      <c r="A10279" s="6"/>
      <c r="B10279" s="6"/>
      <c r="C10279" s="139"/>
      <c r="D10279" s="139"/>
    </row>
    <row r="10280" spans="1:4">
      <c r="A10280" s="6"/>
      <c r="B10280" s="6"/>
      <c r="C10280" s="139"/>
      <c r="D10280" s="139"/>
    </row>
    <row r="10281" spans="1:4">
      <c r="A10281" s="6"/>
      <c r="B10281" s="6"/>
      <c r="C10281" s="139"/>
      <c r="D10281" s="139"/>
    </row>
    <row r="10282" spans="1:4">
      <c r="A10282" s="6"/>
      <c r="B10282" s="6"/>
      <c r="C10282" s="139"/>
      <c r="D10282" s="139"/>
    </row>
    <row r="10283" spans="1:4">
      <c r="A10283" s="6"/>
      <c r="B10283" s="6"/>
      <c r="C10283" s="139"/>
      <c r="D10283" s="139"/>
    </row>
    <row r="10284" spans="1:4">
      <c r="A10284" s="6"/>
      <c r="B10284" s="6"/>
      <c r="C10284" s="139"/>
      <c r="D10284" s="139"/>
    </row>
    <row r="10285" spans="1:4">
      <c r="A10285" s="6"/>
      <c r="B10285" s="6"/>
      <c r="C10285" s="139"/>
      <c r="D10285" s="139"/>
    </row>
    <row r="10286" spans="1:4">
      <c r="A10286" s="6"/>
      <c r="B10286" s="6"/>
      <c r="C10286" s="139"/>
      <c r="D10286" s="139"/>
    </row>
    <row r="10287" spans="1:4">
      <c r="A10287" s="6"/>
      <c r="B10287" s="6"/>
      <c r="C10287" s="139"/>
      <c r="D10287" s="139"/>
    </row>
    <row r="10288" spans="1:4">
      <c r="A10288" s="6"/>
      <c r="B10288" s="6"/>
      <c r="C10288" s="139"/>
      <c r="D10288" s="139"/>
    </row>
    <row r="10289" spans="1:4">
      <c r="A10289" s="6"/>
      <c r="B10289" s="6"/>
      <c r="C10289" s="139"/>
      <c r="D10289" s="139"/>
    </row>
    <row r="10290" spans="1:4">
      <c r="A10290" s="6"/>
      <c r="B10290" s="6"/>
      <c r="C10290" s="139"/>
      <c r="D10290" s="139"/>
    </row>
    <row r="10291" spans="1:4">
      <c r="A10291" s="6"/>
      <c r="B10291" s="6"/>
      <c r="C10291" s="139"/>
      <c r="D10291" s="139"/>
    </row>
    <row r="10292" spans="1:4">
      <c r="A10292" s="6"/>
      <c r="B10292" s="6"/>
      <c r="C10292" s="139"/>
      <c r="D10292" s="139"/>
    </row>
    <row r="10293" spans="1:4">
      <c r="A10293" s="6"/>
      <c r="B10293" s="6"/>
      <c r="C10293" s="139"/>
      <c r="D10293" s="139"/>
    </row>
    <row r="10294" spans="1:4">
      <c r="A10294" s="6"/>
      <c r="B10294" s="6"/>
      <c r="C10294" s="139"/>
      <c r="D10294" s="139"/>
    </row>
    <row r="10295" spans="1:4">
      <c r="A10295" s="6"/>
      <c r="B10295" s="6"/>
      <c r="C10295" s="139"/>
      <c r="D10295" s="139"/>
    </row>
    <row r="10296" spans="1:4">
      <c r="A10296" s="6"/>
      <c r="B10296" s="6"/>
      <c r="C10296" s="139"/>
      <c r="D10296" s="139"/>
    </row>
    <row r="10297" spans="1:4">
      <c r="A10297" s="6"/>
      <c r="B10297" s="6"/>
      <c r="C10297" s="139"/>
      <c r="D10297" s="139"/>
    </row>
    <row r="10298" spans="1:4">
      <c r="A10298" s="6"/>
      <c r="B10298" s="6"/>
      <c r="C10298" s="139"/>
      <c r="D10298" s="139"/>
    </row>
    <row r="10299" spans="1:4">
      <c r="A10299" s="6"/>
      <c r="B10299" s="6"/>
      <c r="C10299" s="139"/>
      <c r="D10299" s="139"/>
    </row>
    <row r="10300" spans="1:4">
      <c r="A10300" s="6"/>
      <c r="B10300" s="6"/>
      <c r="C10300" s="139"/>
      <c r="D10300" s="139"/>
    </row>
    <row r="10301" spans="1:4">
      <c r="A10301" s="6"/>
      <c r="B10301" s="6"/>
      <c r="C10301" s="139"/>
      <c r="D10301" s="139"/>
    </row>
    <row r="10302" spans="1:4">
      <c r="A10302" s="6"/>
      <c r="B10302" s="6"/>
      <c r="C10302" s="139"/>
      <c r="D10302" s="139"/>
    </row>
    <row r="10303" spans="1:4">
      <c r="A10303" s="6"/>
      <c r="B10303" s="6"/>
      <c r="C10303" s="139"/>
      <c r="D10303" s="139"/>
    </row>
    <row r="10304" spans="1:4">
      <c r="A10304" s="6"/>
      <c r="B10304" s="6"/>
      <c r="C10304" s="139"/>
      <c r="D10304" s="139"/>
    </row>
    <row r="10305" spans="1:4">
      <c r="A10305" s="6"/>
      <c r="B10305" s="6"/>
      <c r="C10305" s="139"/>
      <c r="D10305" s="139"/>
    </row>
    <row r="10306" spans="1:4">
      <c r="A10306" s="6"/>
      <c r="B10306" s="6"/>
      <c r="C10306" s="139"/>
      <c r="D10306" s="139"/>
    </row>
    <row r="10307" spans="1:4">
      <c r="A10307" s="6"/>
      <c r="B10307" s="6"/>
      <c r="C10307" s="139"/>
      <c r="D10307" s="139"/>
    </row>
    <row r="10308" spans="1:4">
      <c r="A10308" s="6"/>
      <c r="B10308" s="6"/>
      <c r="C10308" s="139"/>
      <c r="D10308" s="139"/>
    </row>
    <row r="10309" spans="1:4">
      <c r="A10309" s="6"/>
      <c r="B10309" s="6"/>
      <c r="C10309" s="139"/>
      <c r="D10309" s="139"/>
    </row>
    <row r="10310" spans="1:4">
      <c r="A10310" s="6"/>
      <c r="B10310" s="6"/>
      <c r="C10310" s="139"/>
      <c r="D10310" s="139"/>
    </row>
    <row r="10311" spans="1:4">
      <c r="A10311" s="6"/>
      <c r="B10311" s="6"/>
      <c r="C10311" s="139"/>
      <c r="D10311" s="139"/>
    </row>
    <row r="10312" spans="1:4">
      <c r="A10312" s="6"/>
      <c r="B10312" s="6"/>
      <c r="C10312" s="139"/>
      <c r="D10312" s="139"/>
    </row>
    <row r="10313" spans="1:4">
      <c r="A10313" s="6"/>
      <c r="B10313" s="6"/>
      <c r="C10313" s="139"/>
      <c r="D10313" s="139"/>
    </row>
    <row r="10314" spans="1:4">
      <c r="A10314" s="6"/>
      <c r="B10314" s="6"/>
      <c r="C10314" s="139"/>
      <c r="D10314" s="139"/>
    </row>
    <row r="10315" spans="1:4">
      <c r="A10315" s="6"/>
      <c r="B10315" s="6"/>
      <c r="C10315" s="139"/>
      <c r="D10315" s="139"/>
    </row>
    <row r="10316" spans="1:4">
      <c r="A10316" s="6"/>
      <c r="B10316" s="6"/>
      <c r="C10316" s="139"/>
      <c r="D10316" s="139"/>
    </row>
    <row r="10317" spans="1:4">
      <c r="A10317" s="6"/>
      <c r="B10317" s="6"/>
      <c r="C10317" s="139"/>
      <c r="D10317" s="139"/>
    </row>
    <row r="10318" spans="1:4">
      <c r="A10318" s="6"/>
      <c r="B10318" s="6"/>
      <c r="C10318" s="139"/>
      <c r="D10318" s="139"/>
    </row>
    <row r="10319" spans="1:4">
      <c r="A10319" s="6"/>
      <c r="B10319" s="6"/>
      <c r="C10319" s="139"/>
      <c r="D10319" s="139"/>
    </row>
    <row r="10320" spans="1:4">
      <c r="A10320" s="6"/>
      <c r="B10320" s="6"/>
      <c r="C10320" s="139"/>
      <c r="D10320" s="139"/>
    </row>
    <row r="10321" spans="1:4">
      <c r="A10321" s="6"/>
      <c r="B10321" s="6"/>
      <c r="C10321" s="139"/>
      <c r="D10321" s="139"/>
    </row>
    <row r="10322" spans="1:4">
      <c r="A10322" s="6"/>
      <c r="B10322" s="6"/>
      <c r="C10322" s="139"/>
      <c r="D10322" s="139"/>
    </row>
    <row r="10323" spans="1:4">
      <c r="A10323" s="6"/>
      <c r="B10323" s="6"/>
      <c r="C10323" s="139"/>
      <c r="D10323" s="139"/>
    </row>
    <row r="10324" spans="1:4">
      <c r="A10324" s="6"/>
      <c r="B10324" s="6"/>
      <c r="C10324" s="139"/>
      <c r="D10324" s="139"/>
    </row>
    <row r="10325" spans="1:4">
      <c r="A10325" s="6"/>
      <c r="B10325" s="6"/>
      <c r="C10325" s="139"/>
      <c r="D10325" s="139"/>
    </row>
    <row r="10326" spans="1:4">
      <c r="A10326" s="6"/>
      <c r="B10326" s="6"/>
      <c r="C10326" s="139"/>
      <c r="D10326" s="139"/>
    </row>
    <row r="10327" spans="1:4">
      <c r="A10327" s="6"/>
      <c r="B10327" s="6"/>
      <c r="C10327" s="139"/>
      <c r="D10327" s="139"/>
    </row>
    <row r="10328" spans="1:4">
      <c r="A10328" s="6"/>
      <c r="B10328" s="6"/>
      <c r="C10328" s="139"/>
      <c r="D10328" s="139"/>
    </row>
    <row r="10329" spans="1:4">
      <c r="A10329" s="6"/>
      <c r="B10329" s="6"/>
      <c r="C10329" s="139"/>
      <c r="D10329" s="139"/>
    </row>
    <row r="10330" spans="1:4">
      <c r="A10330" s="6"/>
      <c r="B10330" s="6"/>
      <c r="C10330" s="139"/>
      <c r="D10330" s="139"/>
    </row>
    <row r="10331" spans="1:4">
      <c r="A10331" s="6"/>
      <c r="B10331" s="6"/>
      <c r="C10331" s="139"/>
      <c r="D10331" s="139"/>
    </row>
    <row r="10332" spans="1:4">
      <c r="A10332" s="6"/>
      <c r="B10332" s="6"/>
      <c r="C10332" s="139"/>
      <c r="D10332" s="139"/>
    </row>
    <row r="10333" spans="1:4">
      <c r="A10333" s="6"/>
      <c r="B10333" s="6"/>
      <c r="C10333" s="139"/>
      <c r="D10333" s="139"/>
    </row>
    <row r="10334" spans="1:4">
      <c r="A10334" s="6"/>
      <c r="B10334" s="6"/>
      <c r="C10334" s="139"/>
      <c r="D10334" s="139"/>
    </row>
    <row r="10335" spans="1:4">
      <c r="A10335" s="6"/>
      <c r="B10335" s="6"/>
      <c r="C10335" s="139"/>
      <c r="D10335" s="139"/>
    </row>
    <row r="10336" spans="1:4">
      <c r="A10336" s="6"/>
      <c r="B10336" s="6"/>
      <c r="C10336" s="139"/>
      <c r="D10336" s="139"/>
    </row>
    <row r="10337" spans="1:4">
      <c r="A10337" s="6"/>
      <c r="B10337" s="6"/>
      <c r="C10337" s="139"/>
      <c r="D10337" s="139"/>
    </row>
    <row r="10338" spans="1:4">
      <c r="A10338" s="6"/>
      <c r="B10338" s="6"/>
      <c r="C10338" s="139"/>
      <c r="D10338" s="139"/>
    </row>
    <row r="10339" spans="1:4">
      <c r="A10339" s="6"/>
      <c r="B10339" s="6"/>
      <c r="C10339" s="139"/>
      <c r="D10339" s="139"/>
    </row>
    <row r="10340" spans="1:4">
      <c r="A10340" s="6"/>
      <c r="B10340" s="6"/>
      <c r="C10340" s="139"/>
      <c r="D10340" s="139"/>
    </row>
    <row r="10341" spans="1:4">
      <c r="A10341" s="6"/>
      <c r="B10341" s="6"/>
      <c r="C10341" s="139"/>
      <c r="D10341" s="139"/>
    </row>
    <row r="10342" spans="1:4">
      <c r="A10342" s="6"/>
      <c r="B10342" s="6"/>
      <c r="C10342" s="139"/>
      <c r="D10342" s="139"/>
    </row>
    <row r="10343" spans="1:4">
      <c r="A10343" s="6"/>
      <c r="B10343" s="6"/>
      <c r="C10343" s="139"/>
      <c r="D10343" s="139"/>
    </row>
    <row r="10344" spans="1:4">
      <c r="A10344" s="6"/>
      <c r="B10344" s="6"/>
      <c r="C10344" s="139"/>
      <c r="D10344" s="139"/>
    </row>
    <row r="10345" spans="1:4">
      <c r="A10345" s="6"/>
      <c r="B10345" s="6"/>
      <c r="C10345" s="139"/>
      <c r="D10345" s="139"/>
    </row>
    <row r="10346" spans="1:4">
      <c r="A10346" s="6"/>
      <c r="B10346" s="6"/>
      <c r="C10346" s="139"/>
      <c r="D10346" s="139"/>
    </row>
    <row r="10347" spans="1:4">
      <c r="A10347" s="6"/>
      <c r="B10347" s="6"/>
      <c r="C10347" s="139"/>
      <c r="D10347" s="139"/>
    </row>
    <row r="10348" spans="1:4">
      <c r="A10348" s="6"/>
      <c r="B10348" s="6"/>
      <c r="C10348" s="139"/>
      <c r="D10348" s="139"/>
    </row>
    <row r="10349" spans="1:4">
      <c r="A10349" s="6"/>
      <c r="B10349" s="6"/>
      <c r="C10349" s="139"/>
      <c r="D10349" s="139"/>
    </row>
    <row r="10350" spans="1:4">
      <c r="A10350" s="6"/>
      <c r="B10350" s="6"/>
      <c r="C10350" s="139"/>
      <c r="D10350" s="139"/>
    </row>
    <row r="10351" spans="1:4">
      <c r="A10351" s="6"/>
      <c r="B10351" s="6"/>
      <c r="C10351" s="139"/>
      <c r="D10351" s="139"/>
    </row>
    <row r="10352" spans="1:4">
      <c r="A10352" s="6"/>
      <c r="B10352" s="6"/>
      <c r="C10352" s="139"/>
      <c r="D10352" s="139"/>
    </row>
    <row r="10353" spans="1:4">
      <c r="A10353" s="6"/>
      <c r="B10353" s="6"/>
      <c r="C10353" s="139"/>
      <c r="D10353" s="139"/>
    </row>
    <row r="10354" spans="1:4">
      <c r="A10354" s="6"/>
      <c r="B10354" s="6"/>
      <c r="C10354" s="139"/>
      <c r="D10354" s="139"/>
    </row>
    <row r="10355" spans="1:4">
      <c r="A10355" s="6"/>
      <c r="B10355" s="6"/>
      <c r="C10355" s="139"/>
      <c r="D10355" s="139"/>
    </row>
    <row r="10356" spans="1:4">
      <c r="A10356" s="6"/>
      <c r="B10356" s="6"/>
      <c r="C10356" s="139"/>
      <c r="D10356" s="139"/>
    </row>
    <row r="10357" spans="1:4">
      <c r="A10357" s="6"/>
      <c r="B10357" s="6"/>
      <c r="C10357" s="139"/>
      <c r="D10357" s="139"/>
    </row>
    <row r="10358" spans="1:4">
      <c r="A10358" s="6"/>
      <c r="B10358" s="6"/>
      <c r="C10358" s="139"/>
      <c r="D10358" s="139"/>
    </row>
    <row r="10359" spans="1:4">
      <c r="A10359" s="6"/>
      <c r="B10359" s="6"/>
      <c r="C10359" s="139"/>
      <c r="D10359" s="139"/>
    </row>
    <row r="10360" spans="1:4">
      <c r="A10360" s="6"/>
      <c r="B10360" s="6"/>
      <c r="C10360" s="139"/>
      <c r="D10360" s="139"/>
    </row>
    <row r="10361" spans="1:4">
      <c r="A10361" s="6"/>
      <c r="B10361" s="6"/>
      <c r="C10361" s="139"/>
      <c r="D10361" s="139"/>
    </row>
    <row r="10362" spans="1:4">
      <c r="A10362" s="6"/>
      <c r="B10362" s="6"/>
      <c r="C10362" s="139"/>
      <c r="D10362" s="139"/>
    </row>
    <row r="10363" spans="1:4">
      <c r="A10363" s="6"/>
      <c r="B10363" s="6"/>
      <c r="C10363" s="139"/>
      <c r="D10363" s="139"/>
    </row>
    <row r="10364" spans="1:4">
      <c r="A10364" s="6"/>
      <c r="B10364" s="6"/>
      <c r="C10364" s="139"/>
      <c r="D10364" s="139"/>
    </row>
    <row r="10365" spans="1:4">
      <c r="A10365" s="6"/>
      <c r="B10365" s="6"/>
      <c r="C10365" s="139"/>
      <c r="D10365" s="139"/>
    </row>
    <row r="10366" spans="1:4">
      <c r="A10366" s="6"/>
      <c r="B10366" s="6"/>
      <c r="C10366" s="139"/>
      <c r="D10366" s="139"/>
    </row>
    <row r="10367" spans="1:4">
      <c r="A10367" s="6"/>
      <c r="B10367" s="6"/>
      <c r="C10367" s="139"/>
      <c r="D10367" s="139"/>
    </row>
    <row r="10368" spans="1:4">
      <c r="A10368" s="6"/>
      <c r="B10368" s="6"/>
      <c r="C10368" s="139"/>
      <c r="D10368" s="139"/>
    </row>
    <row r="10369" spans="1:4">
      <c r="A10369" s="6"/>
      <c r="B10369" s="6"/>
      <c r="C10369" s="139"/>
      <c r="D10369" s="139"/>
    </row>
    <row r="10370" spans="1:4">
      <c r="A10370" s="6"/>
      <c r="B10370" s="6"/>
      <c r="C10370" s="139"/>
      <c r="D10370" s="139"/>
    </row>
    <row r="10371" spans="1:4">
      <c r="A10371" s="6"/>
      <c r="B10371" s="6"/>
      <c r="C10371" s="139"/>
      <c r="D10371" s="139"/>
    </row>
    <row r="10372" spans="1:4">
      <c r="A10372" s="6"/>
      <c r="B10372" s="6"/>
      <c r="C10372" s="139"/>
      <c r="D10372" s="139"/>
    </row>
    <row r="10373" spans="1:4">
      <c r="A10373" s="6"/>
      <c r="B10373" s="6"/>
      <c r="C10373" s="139"/>
      <c r="D10373" s="139"/>
    </row>
    <row r="10374" spans="1:4">
      <c r="A10374" s="6"/>
      <c r="B10374" s="6"/>
      <c r="C10374" s="139"/>
      <c r="D10374" s="139"/>
    </row>
    <row r="10375" spans="1:4">
      <c r="A10375" s="6"/>
      <c r="B10375" s="6"/>
      <c r="C10375" s="139"/>
      <c r="D10375" s="139"/>
    </row>
    <row r="10376" spans="1:4">
      <c r="A10376" s="6"/>
      <c r="B10376" s="6"/>
      <c r="C10376" s="139"/>
      <c r="D10376" s="139"/>
    </row>
    <row r="10377" spans="1:4">
      <c r="A10377" s="6"/>
      <c r="B10377" s="6"/>
      <c r="C10377" s="139"/>
      <c r="D10377" s="139"/>
    </row>
    <row r="10378" spans="1:4">
      <c r="A10378" s="6"/>
      <c r="B10378" s="6"/>
      <c r="C10378" s="139"/>
      <c r="D10378" s="139"/>
    </row>
    <row r="10379" spans="1:4">
      <c r="A10379" s="6"/>
      <c r="B10379" s="6"/>
      <c r="C10379" s="139"/>
      <c r="D10379" s="139"/>
    </row>
    <row r="10380" spans="1:4">
      <c r="A10380" s="6"/>
      <c r="B10380" s="6"/>
      <c r="C10380" s="139"/>
      <c r="D10380" s="139"/>
    </row>
    <row r="10381" spans="1:4">
      <c r="A10381" s="6"/>
      <c r="B10381" s="6"/>
      <c r="C10381" s="139"/>
      <c r="D10381" s="139"/>
    </row>
    <row r="10382" spans="1:4">
      <c r="A10382" s="6"/>
      <c r="B10382" s="6"/>
      <c r="C10382" s="139"/>
      <c r="D10382" s="139"/>
    </row>
    <row r="10383" spans="1:4">
      <c r="A10383" s="6"/>
      <c r="B10383" s="6"/>
      <c r="C10383" s="139"/>
      <c r="D10383" s="139"/>
    </row>
    <row r="10384" spans="1:4">
      <c r="A10384" s="6"/>
      <c r="B10384" s="6"/>
      <c r="C10384" s="139"/>
      <c r="D10384" s="139"/>
    </row>
    <row r="10385" spans="1:4">
      <c r="A10385" s="6"/>
      <c r="B10385" s="6"/>
      <c r="C10385" s="139"/>
      <c r="D10385" s="139"/>
    </row>
    <row r="10386" spans="1:4">
      <c r="A10386" s="6"/>
      <c r="B10386" s="6"/>
      <c r="C10386" s="139"/>
      <c r="D10386" s="139"/>
    </row>
    <row r="10387" spans="1:4">
      <c r="A10387" s="6"/>
      <c r="B10387" s="6"/>
      <c r="C10387" s="139"/>
      <c r="D10387" s="139"/>
    </row>
    <row r="10388" spans="1:4">
      <c r="A10388" s="6"/>
      <c r="B10388" s="6"/>
      <c r="C10388" s="139"/>
      <c r="D10388" s="139"/>
    </row>
    <row r="10389" spans="1:4">
      <c r="A10389" s="6"/>
      <c r="B10389" s="6"/>
      <c r="C10389" s="139"/>
      <c r="D10389" s="139"/>
    </row>
    <row r="10390" spans="1:4">
      <c r="A10390" s="6"/>
      <c r="B10390" s="6"/>
      <c r="C10390" s="139"/>
      <c r="D10390" s="139"/>
    </row>
    <row r="10391" spans="1:4">
      <c r="A10391" s="6"/>
      <c r="B10391" s="6"/>
      <c r="C10391" s="139"/>
      <c r="D10391" s="139"/>
    </row>
    <row r="10392" spans="1:4">
      <c r="A10392" s="6"/>
      <c r="B10392" s="6"/>
      <c r="C10392" s="139"/>
      <c r="D10392" s="139"/>
    </row>
    <row r="10393" spans="1:4">
      <c r="A10393" s="6"/>
      <c r="B10393" s="6"/>
      <c r="C10393" s="139"/>
      <c r="D10393" s="139"/>
    </row>
    <row r="10394" spans="1:4">
      <c r="A10394" s="6"/>
      <c r="B10394" s="6"/>
      <c r="C10394" s="139"/>
      <c r="D10394" s="139"/>
    </row>
    <row r="10395" spans="1:4">
      <c r="A10395" s="6"/>
      <c r="B10395" s="6"/>
      <c r="C10395" s="139"/>
      <c r="D10395" s="139"/>
    </row>
    <row r="10396" spans="1:4">
      <c r="A10396" s="6"/>
      <c r="B10396" s="6"/>
      <c r="C10396" s="139"/>
      <c r="D10396" s="139"/>
    </row>
    <row r="10397" spans="1:4">
      <c r="A10397" s="6"/>
      <c r="B10397" s="6"/>
      <c r="C10397" s="139"/>
      <c r="D10397" s="139"/>
    </row>
    <row r="10398" spans="1:4">
      <c r="A10398" s="6"/>
      <c r="B10398" s="6"/>
      <c r="C10398" s="139"/>
      <c r="D10398" s="139"/>
    </row>
    <row r="10399" spans="1:4">
      <c r="A10399" s="6"/>
      <c r="B10399" s="6"/>
      <c r="C10399" s="139"/>
      <c r="D10399" s="139"/>
    </row>
    <row r="10400" spans="1:4">
      <c r="A10400" s="6"/>
      <c r="B10400" s="6"/>
      <c r="C10400" s="139"/>
      <c r="D10400" s="139"/>
    </row>
    <row r="10401" spans="1:4">
      <c r="A10401" s="6"/>
      <c r="B10401" s="6"/>
      <c r="C10401" s="139"/>
      <c r="D10401" s="139"/>
    </row>
    <row r="10402" spans="1:4">
      <c r="A10402" s="6"/>
      <c r="B10402" s="6"/>
      <c r="C10402" s="139"/>
      <c r="D10402" s="139"/>
    </row>
    <row r="10403" spans="1:4">
      <c r="A10403" s="6"/>
      <c r="B10403" s="6"/>
      <c r="C10403" s="139"/>
      <c r="D10403" s="139"/>
    </row>
    <row r="10404" spans="1:4">
      <c r="A10404" s="6"/>
      <c r="B10404" s="6"/>
      <c r="C10404" s="139"/>
      <c r="D10404" s="139"/>
    </row>
    <row r="10405" spans="1:4">
      <c r="A10405" s="6"/>
      <c r="B10405" s="6"/>
      <c r="C10405" s="139"/>
      <c r="D10405" s="139"/>
    </row>
    <row r="10406" spans="1:4">
      <c r="A10406" s="6"/>
      <c r="B10406" s="6"/>
      <c r="C10406" s="139"/>
      <c r="D10406" s="139"/>
    </row>
    <row r="10407" spans="1:4">
      <c r="A10407" s="6"/>
      <c r="B10407" s="6"/>
      <c r="C10407" s="139"/>
      <c r="D10407" s="139"/>
    </row>
    <row r="10408" spans="1:4">
      <c r="A10408" s="6"/>
      <c r="B10408" s="6"/>
      <c r="C10408" s="139"/>
      <c r="D10408" s="139"/>
    </row>
    <row r="10409" spans="1:4">
      <c r="A10409" s="6"/>
      <c r="B10409" s="6"/>
      <c r="C10409" s="139"/>
      <c r="D10409" s="139"/>
    </row>
    <row r="10410" spans="1:4">
      <c r="A10410" s="6"/>
      <c r="B10410" s="6"/>
      <c r="C10410" s="139"/>
      <c r="D10410" s="139"/>
    </row>
    <row r="10411" spans="1:4">
      <c r="A10411" s="6"/>
      <c r="B10411" s="6"/>
      <c r="C10411" s="139"/>
      <c r="D10411" s="139"/>
    </row>
    <row r="10412" spans="1:4">
      <c r="A10412" s="6"/>
      <c r="B10412" s="6"/>
      <c r="C10412" s="139"/>
      <c r="D10412" s="139"/>
    </row>
    <row r="10413" spans="1:4">
      <c r="A10413" s="6"/>
      <c r="B10413" s="6"/>
      <c r="C10413" s="139"/>
      <c r="D10413" s="139"/>
    </row>
    <row r="10414" spans="1:4">
      <c r="A10414" s="6"/>
      <c r="B10414" s="6"/>
      <c r="C10414" s="139"/>
      <c r="D10414" s="139"/>
    </row>
    <row r="10415" spans="1:4">
      <c r="A10415" s="6"/>
      <c r="B10415" s="6"/>
      <c r="C10415" s="139"/>
      <c r="D10415" s="139"/>
    </row>
    <row r="10416" spans="1:4">
      <c r="A10416" s="6"/>
      <c r="B10416" s="6"/>
      <c r="C10416" s="139"/>
      <c r="D10416" s="139"/>
    </row>
    <row r="10417" spans="1:4">
      <c r="A10417" s="6"/>
      <c r="B10417" s="6"/>
      <c r="C10417" s="139"/>
      <c r="D10417" s="139"/>
    </row>
    <row r="10418" spans="1:4">
      <c r="A10418" s="6"/>
      <c r="B10418" s="6"/>
      <c r="C10418" s="139"/>
      <c r="D10418" s="139"/>
    </row>
    <row r="10419" spans="1:4">
      <c r="A10419" s="6"/>
      <c r="B10419" s="6"/>
      <c r="C10419" s="139"/>
      <c r="D10419" s="139"/>
    </row>
    <row r="10420" spans="1:4">
      <c r="A10420" s="6"/>
      <c r="B10420" s="6"/>
      <c r="C10420" s="139"/>
      <c r="D10420" s="139"/>
    </row>
    <row r="10421" spans="1:4">
      <c r="A10421" s="6"/>
      <c r="B10421" s="6"/>
      <c r="C10421" s="139"/>
      <c r="D10421" s="139"/>
    </row>
    <row r="10422" spans="1:4">
      <c r="A10422" s="6"/>
      <c r="B10422" s="6"/>
      <c r="C10422" s="139"/>
      <c r="D10422" s="139"/>
    </row>
    <row r="10423" spans="1:4">
      <c r="A10423" s="6"/>
      <c r="B10423" s="6"/>
      <c r="C10423" s="139"/>
      <c r="D10423" s="139"/>
    </row>
    <row r="10424" spans="1:4">
      <c r="A10424" s="6"/>
      <c r="B10424" s="6"/>
      <c r="C10424" s="139"/>
      <c r="D10424" s="139"/>
    </row>
    <row r="10425" spans="1:4">
      <c r="A10425" s="6"/>
      <c r="B10425" s="6"/>
      <c r="C10425" s="139"/>
      <c r="D10425" s="139"/>
    </row>
    <row r="10426" spans="1:4">
      <c r="A10426" s="6"/>
      <c r="B10426" s="6"/>
      <c r="C10426" s="139"/>
      <c r="D10426" s="139"/>
    </row>
    <row r="10427" spans="1:4">
      <c r="A10427" s="6"/>
      <c r="B10427" s="6"/>
      <c r="C10427" s="139"/>
      <c r="D10427" s="139"/>
    </row>
    <row r="10428" spans="1:4">
      <c r="A10428" s="6"/>
      <c r="B10428" s="6"/>
      <c r="C10428" s="139"/>
      <c r="D10428" s="139"/>
    </row>
    <row r="10429" spans="1:4">
      <c r="A10429" s="6"/>
      <c r="B10429" s="6"/>
      <c r="C10429" s="139"/>
      <c r="D10429" s="139"/>
    </row>
    <row r="10430" spans="1:4">
      <c r="A10430" s="6"/>
      <c r="B10430" s="6"/>
      <c r="C10430" s="139"/>
      <c r="D10430" s="139"/>
    </row>
    <row r="10431" spans="1:4">
      <c r="A10431" s="6"/>
      <c r="B10431" s="6"/>
      <c r="C10431" s="139"/>
      <c r="D10431" s="139"/>
    </row>
    <row r="10432" spans="1:4">
      <c r="A10432" s="6"/>
      <c r="B10432" s="6"/>
      <c r="C10432" s="139"/>
      <c r="D10432" s="139"/>
    </row>
    <row r="10433" spans="1:4">
      <c r="A10433" s="6"/>
      <c r="B10433" s="6"/>
      <c r="C10433" s="139"/>
      <c r="D10433" s="139"/>
    </row>
    <row r="10434" spans="1:4">
      <c r="A10434" s="6"/>
      <c r="B10434" s="6"/>
      <c r="C10434" s="139"/>
      <c r="D10434" s="139"/>
    </row>
    <row r="10435" spans="1:4">
      <c r="A10435" s="6"/>
      <c r="B10435" s="6"/>
      <c r="C10435" s="139"/>
      <c r="D10435" s="139"/>
    </row>
    <row r="10436" spans="1:4">
      <c r="A10436" s="6"/>
      <c r="B10436" s="6"/>
      <c r="C10436" s="139"/>
      <c r="D10436" s="139"/>
    </row>
    <row r="10437" spans="1:4">
      <c r="A10437" s="6"/>
      <c r="B10437" s="6"/>
      <c r="C10437" s="139"/>
      <c r="D10437" s="139"/>
    </row>
    <row r="10438" spans="1:4">
      <c r="A10438" s="6"/>
      <c r="B10438" s="6"/>
      <c r="C10438" s="139"/>
      <c r="D10438" s="139"/>
    </row>
    <row r="10439" spans="1:4">
      <c r="A10439" s="6"/>
      <c r="B10439" s="6"/>
      <c r="C10439" s="139"/>
      <c r="D10439" s="139"/>
    </row>
    <row r="10440" spans="1:4">
      <c r="A10440" s="6"/>
      <c r="B10440" s="6"/>
      <c r="C10440" s="139"/>
      <c r="D10440" s="139"/>
    </row>
    <row r="10441" spans="1:4">
      <c r="A10441" s="6"/>
      <c r="B10441" s="6"/>
      <c r="C10441" s="139"/>
      <c r="D10441" s="139"/>
    </row>
    <row r="10442" spans="1:4">
      <c r="A10442" s="6"/>
      <c r="B10442" s="6"/>
      <c r="C10442" s="139"/>
      <c r="D10442" s="139"/>
    </row>
    <row r="10443" spans="1:4">
      <c r="A10443" s="6"/>
      <c r="B10443" s="6"/>
      <c r="C10443" s="139"/>
      <c r="D10443" s="139"/>
    </row>
    <row r="10444" spans="1:4">
      <c r="A10444" s="6"/>
      <c r="B10444" s="6"/>
      <c r="C10444" s="139"/>
      <c r="D10444" s="139"/>
    </row>
    <row r="10445" spans="1:4">
      <c r="A10445" s="6"/>
      <c r="B10445" s="6"/>
      <c r="C10445" s="139"/>
      <c r="D10445" s="139"/>
    </row>
    <row r="10446" spans="1:4">
      <c r="A10446" s="6"/>
      <c r="B10446" s="6"/>
      <c r="C10446" s="139"/>
      <c r="D10446" s="139"/>
    </row>
    <row r="10447" spans="1:4">
      <c r="A10447" s="6"/>
      <c r="B10447" s="6"/>
      <c r="C10447" s="139"/>
      <c r="D10447" s="139"/>
    </row>
    <row r="10448" spans="1:4">
      <c r="A10448" s="6"/>
      <c r="B10448" s="6"/>
      <c r="C10448" s="139"/>
      <c r="D10448" s="139"/>
    </row>
    <row r="10449" spans="1:4">
      <c r="A10449" s="6"/>
      <c r="B10449" s="6"/>
      <c r="C10449" s="139"/>
      <c r="D10449" s="139"/>
    </row>
    <row r="10450" spans="1:4">
      <c r="A10450" s="6"/>
      <c r="B10450" s="6"/>
      <c r="C10450" s="139"/>
      <c r="D10450" s="139"/>
    </row>
    <row r="10451" spans="1:4">
      <c r="A10451" s="6"/>
      <c r="B10451" s="6"/>
      <c r="C10451" s="139"/>
      <c r="D10451" s="139"/>
    </row>
    <row r="10452" spans="1:4">
      <c r="A10452" s="6"/>
      <c r="B10452" s="6"/>
      <c r="C10452" s="139"/>
      <c r="D10452" s="139"/>
    </row>
    <row r="10453" spans="1:4">
      <c r="A10453" s="6"/>
      <c r="B10453" s="6"/>
      <c r="C10453" s="139"/>
      <c r="D10453" s="139"/>
    </row>
    <row r="10454" spans="1:4">
      <c r="A10454" s="6"/>
      <c r="B10454" s="6"/>
      <c r="C10454" s="139"/>
      <c r="D10454" s="139"/>
    </row>
    <row r="10455" spans="1:4">
      <c r="A10455" s="6"/>
      <c r="B10455" s="6"/>
      <c r="C10455" s="139"/>
      <c r="D10455" s="139"/>
    </row>
    <row r="10456" spans="1:4">
      <c r="A10456" s="6"/>
      <c r="B10456" s="6"/>
      <c r="C10456" s="139"/>
      <c r="D10456" s="139"/>
    </row>
    <row r="10457" spans="1:4">
      <c r="A10457" s="6"/>
      <c r="B10457" s="6"/>
      <c r="C10457" s="139"/>
      <c r="D10457" s="139"/>
    </row>
    <row r="10458" spans="1:4">
      <c r="A10458" s="6"/>
      <c r="B10458" s="6"/>
      <c r="C10458" s="139"/>
      <c r="D10458" s="139"/>
    </row>
    <row r="10459" spans="1:4">
      <c r="A10459" s="6"/>
      <c r="B10459" s="6"/>
      <c r="C10459" s="139"/>
      <c r="D10459" s="139"/>
    </row>
    <row r="10460" spans="1:4">
      <c r="A10460" s="6"/>
      <c r="B10460" s="6"/>
      <c r="C10460" s="139"/>
      <c r="D10460" s="139"/>
    </row>
    <row r="10461" spans="1:4">
      <c r="A10461" s="6"/>
      <c r="B10461" s="6"/>
      <c r="C10461" s="139"/>
      <c r="D10461" s="139"/>
    </row>
    <row r="10462" spans="1:4">
      <c r="A10462" s="6"/>
      <c r="B10462" s="6"/>
      <c r="C10462" s="139"/>
      <c r="D10462" s="139"/>
    </row>
    <row r="10463" spans="1:4">
      <c r="A10463" s="6"/>
      <c r="B10463" s="6"/>
      <c r="C10463" s="139"/>
      <c r="D10463" s="139"/>
    </row>
    <row r="10464" spans="1:4">
      <c r="A10464" s="6"/>
      <c r="B10464" s="6"/>
      <c r="C10464" s="139"/>
      <c r="D10464" s="139"/>
    </row>
    <row r="10465" spans="1:4">
      <c r="A10465" s="6"/>
      <c r="B10465" s="6"/>
      <c r="C10465" s="139"/>
      <c r="D10465" s="139"/>
    </row>
    <row r="10466" spans="1:4">
      <c r="A10466" s="6"/>
      <c r="B10466" s="6"/>
      <c r="C10466" s="139"/>
      <c r="D10466" s="139"/>
    </row>
    <row r="10467" spans="1:4">
      <c r="A10467" s="6"/>
      <c r="B10467" s="6"/>
      <c r="C10467" s="139"/>
      <c r="D10467" s="139"/>
    </row>
    <row r="10468" spans="1:4">
      <c r="A10468" s="6"/>
      <c r="B10468" s="6"/>
      <c r="C10468" s="139"/>
      <c r="D10468" s="139"/>
    </row>
    <row r="10469" spans="1:4">
      <c r="A10469" s="6"/>
      <c r="B10469" s="6"/>
      <c r="C10469" s="139"/>
      <c r="D10469" s="139"/>
    </row>
    <row r="10470" spans="1:4">
      <c r="A10470" s="6"/>
      <c r="B10470" s="6"/>
      <c r="C10470" s="139"/>
      <c r="D10470" s="139"/>
    </row>
    <row r="10471" spans="1:4">
      <c r="A10471" s="6"/>
      <c r="B10471" s="6"/>
      <c r="C10471" s="139"/>
      <c r="D10471" s="139"/>
    </row>
    <row r="10472" spans="1:4">
      <c r="A10472" s="6"/>
      <c r="B10472" s="6"/>
      <c r="C10472" s="139"/>
      <c r="D10472" s="139"/>
    </row>
    <row r="10473" spans="1:4">
      <c r="A10473" s="6"/>
      <c r="B10473" s="6"/>
      <c r="C10473" s="139"/>
      <c r="D10473" s="139"/>
    </row>
    <row r="10474" spans="1:4">
      <c r="A10474" s="6"/>
      <c r="B10474" s="6"/>
      <c r="C10474" s="139"/>
      <c r="D10474" s="139"/>
    </row>
    <row r="10475" spans="1:4">
      <c r="A10475" s="6"/>
      <c r="B10475" s="6"/>
      <c r="C10475" s="139"/>
      <c r="D10475" s="139"/>
    </row>
    <row r="10476" spans="1:4">
      <c r="A10476" s="6"/>
      <c r="B10476" s="6"/>
      <c r="C10476" s="139"/>
      <c r="D10476" s="139"/>
    </row>
    <row r="10477" spans="1:4">
      <c r="A10477" s="6"/>
      <c r="B10477" s="6"/>
      <c r="C10477" s="139"/>
      <c r="D10477" s="139"/>
    </row>
    <row r="10478" spans="1:4">
      <c r="A10478" s="6"/>
      <c r="B10478" s="6"/>
      <c r="C10478" s="139"/>
      <c r="D10478" s="139"/>
    </row>
    <row r="10479" spans="1:4">
      <c r="A10479" s="6"/>
      <c r="B10479" s="6"/>
      <c r="C10479" s="139"/>
      <c r="D10479" s="139"/>
    </row>
    <row r="10480" spans="1:4">
      <c r="A10480" s="6"/>
      <c r="B10480" s="6"/>
      <c r="C10480" s="139"/>
      <c r="D10480" s="139"/>
    </row>
    <row r="10481" spans="1:4">
      <c r="A10481" s="6"/>
      <c r="B10481" s="6"/>
      <c r="C10481" s="139"/>
      <c r="D10481" s="139"/>
    </row>
    <row r="10482" spans="1:4">
      <c r="A10482" s="6"/>
      <c r="B10482" s="6"/>
      <c r="C10482" s="139"/>
      <c r="D10482" s="139"/>
    </row>
    <row r="10483" spans="1:4">
      <c r="A10483" s="6"/>
      <c r="B10483" s="6"/>
      <c r="C10483" s="139"/>
      <c r="D10483" s="139"/>
    </row>
    <row r="10484" spans="1:4">
      <c r="A10484" s="6"/>
      <c r="B10484" s="6"/>
      <c r="C10484" s="139"/>
      <c r="D10484" s="139"/>
    </row>
    <row r="10485" spans="1:4">
      <c r="A10485" s="6"/>
      <c r="B10485" s="6"/>
      <c r="C10485" s="139"/>
      <c r="D10485" s="139"/>
    </row>
    <row r="10486" spans="1:4">
      <c r="A10486" s="6"/>
      <c r="B10486" s="6"/>
      <c r="C10486" s="139"/>
      <c r="D10486" s="139"/>
    </row>
    <row r="10487" spans="1:4">
      <c r="A10487" s="6"/>
      <c r="B10487" s="6"/>
      <c r="C10487" s="139"/>
      <c r="D10487" s="139"/>
    </row>
    <row r="10488" spans="1:4">
      <c r="A10488" s="6"/>
      <c r="B10488" s="6"/>
      <c r="C10488" s="139"/>
      <c r="D10488" s="139"/>
    </row>
    <row r="10489" spans="1:4">
      <c r="A10489" s="6"/>
      <c r="B10489" s="6"/>
      <c r="C10489" s="139"/>
      <c r="D10489" s="139"/>
    </row>
    <row r="10490" spans="1:4">
      <c r="A10490" s="6"/>
      <c r="B10490" s="6"/>
      <c r="C10490" s="139"/>
      <c r="D10490" s="139"/>
    </row>
    <row r="10491" spans="1:4">
      <c r="A10491" s="6"/>
      <c r="B10491" s="6"/>
      <c r="C10491" s="139"/>
      <c r="D10491" s="139"/>
    </row>
    <row r="10492" spans="1:4">
      <c r="A10492" s="6"/>
      <c r="B10492" s="6"/>
      <c r="C10492" s="139"/>
      <c r="D10492" s="139"/>
    </row>
    <row r="10493" spans="1:4">
      <c r="A10493" s="6"/>
      <c r="B10493" s="6"/>
      <c r="C10493" s="139"/>
      <c r="D10493" s="139"/>
    </row>
    <row r="10494" spans="1:4">
      <c r="A10494" s="6"/>
      <c r="B10494" s="6"/>
      <c r="C10494" s="139"/>
      <c r="D10494" s="139"/>
    </row>
    <row r="10495" spans="1:4">
      <c r="A10495" s="6"/>
      <c r="B10495" s="6"/>
      <c r="C10495" s="139"/>
      <c r="D10495" s="139"/>
    </row>
    <row r="10496" spans="1:4">
      <c r="A10496" s="6"/>
      <c r="B10496" s="6"/>
      <c r="C10496" s="139"/>
      <c r="D10496" s="139"/>
    </row>
    <row r="10497" spans="1:4">
      <c r="A10497" s="6"/>
      <c r="B10497" s="6"/>
      <c r="C10497" s="139"/>
      <c r="D10497" s="139"/>
    </row>
    <row r="10498" spans="1:4">
      <c r="A10498" s="6"/>
      <c r="B10498" s="6"/>
      <c r="C10498" s="139"/>
      <c r="D10498" s="139"/>
    </row>
    <row r="10499" spans="1:4">
      <c r="A10499" s="6"/>
      <c r="B10499" s="6"/>
      <c r="C10499" s="139"/>
      <c r="D10499" s="139"/>
    </row>
    <row r="10500" spans="1:4">
      <c r="A10500" s="6"/>
      <c r="B10500" s="6"/>
      <c r="C10500" s="139"/>
      <c r="D10500" s="139"/>
    </row>
    <row r="10501" spans="1:4">
      <c r="A10501" s="6"/>
      <c r="B10501" s="6"/>
      <c r="C10501" s="139"/>
      <c r="D10501" s="139"/>
    </row>
    <row r="10502" spans="1:4">
      <c r="A10502" s="6"/>
      <c r="B10502" s="6"/>
      <c r="C10502" s="139"/>
      <c r="D10502" s="139"/>
    </row>
    <row r="10503" spans="1:4">
      <c r="A10503" s="6"/>
      <c r="B10503" s="6"/>
      <c r="C10503" s="139"/>
      <c r="D10503" s="139"/>
    </row>
    <row r="10504" spans="1:4">
      <c r="A10504" s="6"/>
      <c r="B10504" s="6"/>
      <c r="C10504" s="139"/>
      <c r="D10504" s="139"/>
    </row>
    <row r="10505" spans="1:4">
      <c r="A10505" s="6"/>
      <c r="B10505" s="6"/>
      <c r="C10505" s="139"/>
      <c r="D10505" s="139"/>
    </row>
    <row r="10506" spans="1:4">
      <c r="A10506" s="6"/>
      <c r="B10506" s="6"/>
      <c r="C10506" s="139"/>
      <c r="D10506" s="139"/>
    </row>
    <row r="10507" spans="1:4">
      <c r="A10507" s="6"/>
      <c r="B10507" s="6"/>
      <c r="C10507" s="139"/>
      <c r="D10507" s="139"/>
    </row>
    <row r="10508" spans="1:4">
      <c r="A10508" s="6"/>
      <c r="B10508" s="6"/>
      <c r="C10508" s="139"/>
      <c r="D10508" s="139"/>
    </row>
    <row r="10509" spans="1:4">
      <c r="A10509" s="6"/>
      <c r="B10509" s="6"/>
      <c r="C10509" s="139"/>
      <c r="D10509" s="139"/>
    </row>
    <row r="10510" spans="1:4">
      <c r="A10510" s="6"/>
      <c r="B10510" s="6"/>
      <c r="C10510" s="139"/>
      <c r="D10510" s="139"/>
    </row>
    <row r="10511" spans="1:4">
      <c r="A10511" s="6"/>
      <c r="B10511" s="6"/>
      <c r="C10511" s="139"/>
      <c r="D10511" s="139"/>
    </row>
    <row r="10512" spans="1:4">
      <c r="A10512" s="6"/>
      <c r="B10512" s="6"/>
      <c r="C10512" s="139"/>
      <c r="D10512" s="139"/>
    </row>
    <row r="10513" spans="1:4">
      <c r="A10513" s="6"/>
      <c r="B10513" s="6"/>
      <c r="C10513" s="139"/>
      <c r="D10513" s="139"/>
    </row>
    <row r="10514" spans="1:4">
      <c r="A10514" s="6"/>
      <c r="B10514" s="6"/>
      <c r="C10514" s="139"/>
      <c r="D10514" s="139"/>
    </row>
    <row r="10515" spans="1:4">
      <c r="A10515" s="6"/>
      <c r="B10515" s="6"/>
      <c r="C10515" s="139"/>
      <c r="D10515" s="139"/>
    </row>
    <row r="10516" spans="1:4">
      <c r="A10516" s="6"/>
      <c r="B10516" s="6"/>
      <c r="C10516" s="139"/>
      <c r="D10516" s="139"/>
    </row>
    <row r="10517" spans="1:4">
      <c r="A10517" s="6"/>
      <c r="B10517" s="6"/>
      <c r="C10517" s="139"/>
      <c r="D10517" s="139"/>
    </row>
    <row r="10518" spans="1:4">
      <c r="A10518" s="6"/>
      <c r="B10518" s="6"/>
      <c r="C10518" s="139"/>
      <c r="D10518" s="139"/>
    </row>
    <row r="10519" spans="1:4">
      <c r="A10519" s="6"/>
      <c r="B10519" s="6"/>
      <c r="C10519" s="139"/>
      <c r="D10519" s="139"/>
    </row>
    <row r="10520" spans="1:4">
      <c r="A10520" s="6"/>
      <c r="B10520" s="6"/>
      <c r="C10520" s="139"/>
      <c r="D10520" s="139"/>
    </row>
    <row r="10521" spans="1:4">
      <c r="A10521" s="6"/>
      <c r="B10521" s="6"/>
      <c r="C10521" s="139"/>
      <c r="D10521" s="139"/>
    </row>
    <row r="10522" spans="1:4">
      <c r="A10522" s="6"/>
      <c r="B10522" s="6"/>
      <c r="C10522" s="139"/>
      <c r="D10522" s="139"/>
    </row>
    <row r="10523" spans="1:4">
      <c r="A10523" s="6"/>
      <c r="B10523" s="6"/>
      <c r="C10523" s="139"/>
      <c r="D10523" s="139"/>
    </row>
    <row r="10524" spans="1:4">
      <c r="A10524" s="6"/>
      <c r="B10524" s="6"/>
      <c r="C10524" s="139"/>
      <c r="D10524" s="139"/>
    </row>
    <row r="10525" spans="1:4">
      <c r="A10525" s="6"/>
      <c r="B10525" s="6"/>
      <c r="C10525" s="139"/>
      <c r="D10525" s="139"/>
    </row>
    <row r="10526" spans="1:4">
      <c r="A10526" s="6"/>
      <c r="B10526" s="6"/>
      <c r="C10526" s="139"/>
      <c r="D10526" s="139"/>
    </row>
    <row r="10527" spans="1:4">
      <c r="A10527" s="6"/>
      <c r="B10527" s="6"/>
      <c r="C10527" s="139"/>
      <c r="D10527" s="139"/>
    </row>
    <row r="10528" spans="1:4">
      <c r="A10528" s="6"/>
      <c r="B10528" s="6"/>
      <c r="C10528" s="139"/>
      <c r="D10528" s="139"/>
    </row>
    <row r="10529" spans="1:4">
      <c r="A10529" s="6"/>
      <c r="B10529" s="6"/>
      <c r="C10529" s="139"/>
      <c r="D10529" s="139"/>
    </row>
    <row r="10530" spans="1:4">
      <c r="A10530" s="6"/>
      <c r="B10530" s="6"/>
      <c r="C10530" s="139"/>
      <c r="D10530" s="139"/>
    </row>
    <row r="10531" spans="1:4">
      <c r="A10531" s="6"/>
      <c r="B10531" s="6"/>
      <c r="C10531" s="139"/>
      <c r="D10531" s="139"/>
    </row>
    <row r="10532" spans="1:4">
      <c r="A10532" s="6"/>
      <c r="B10532" s="6"/>
      <c r="C10532" s="139"/>
      <c r="D10532" s="139"/>
    </row>
    <row r="10533" spans="1:4">
      <c r="A10533" s="6"/>
      <c r="B10533" s="6"/>
      <c r="C10533" s="139"/>
      <c r="D10533" s="139"/>
    </row>
    <row r="10534" spans="1:4">
      <c r="A10534" s="6"/>
      <c r="B10534" s="6"/>
      <c r="C10534" s="139"/>
      <c r="D10534" s="139"/>
    </row>
    <row r="10535" spans="1:4">
      <c r="A10535" s="6"/>
      <c r="B10535" s="6"/>
      <c r="C10535" s="139"/>
      <c r="D10535" s="139"/>
    </row>
    <row r="10536" spans="1:4">
      <c r="A10536" s="6"/>
      <c r="B10536" s="6"/>
      <c r="C10536" s="139"/>
      <c r="D10536" s="139"/>
    </row>
    <row r="10537" spans="1:4">
      <c r="A10537" s="6"/>
      <c r="B10537" s="6"/>
      <c r="C10537" s="139"/>
      <c r="D10537" s="139"/>
    </row>
    <row r="10538" spans="1:4">
      <c r="A10538" s="6"/>
      <c r="B10538" s="6"/>
      <c r="C10538" s="139"/>
      <c r="D10538" s="139"/>
    </row>
    <row r="10539" spans="1:4">
      <c r="A10539" s="6"/>
      <c r="B10539" s="6"/>
      <c r="C10539" s="139"/>
      <c r="D10539" s="139"/>
    </row>
    <row r="10540" spans="1:4">
      <c r="A10540" s="6"/>
      <c r="B10540" s="6"/>
      <c r="C10540" s="139"/>
      <c r="D10540" s="139"/>
    </row>
    <row r="10541" spans="1:4">
      <c r="A10541" s="6"/>
      <c r="B10541" s="6"/>
      <c r="C10541" s="139"/>
      <c r="D10541" s="139"/>
    </row>
    <row r="10542" spans="1:4">
      <c r="A10542" s="6"/>
      <c r="B10542" s="6"/>
      <c r="C10542" s="139"/>
      <c r="D10542" s="139"/>
    </row>
    <row r="10543" spans="1:4">
      <c r="A10543" s="6"/>
      <c r="B10543" s="6"/>
      <c r="C10543" s="139"/>
      <c r="D10543" s="139"/>
    </row>
    <row r="10544" spans="1:4">
      <c r="A10544" s="6"/>
      <c r="B10544" s="6"/>
      <c r="C10544" s="139"/>
      <c r="D10544" s="139"/>
    </row>
    <row r="10545" spans="1:4">
      <c r="A10545" s="6"/>
      <c r="B10545" s="6"/>
      <c r="C10545" s="139"/>
      <c r="D10545" s="139"/>
    </row>
    <row r="10546" spans="1:4">
      <c r="A10546" s="6"/>
      <c r="B10546" s="6"/>
      <c r="C10546" s="139"/>
      <c r="D10546" s="139"/>
    </row>
    <row r="10547" spans="1:4">
      <c r="A10547" s="6"/>
      <c r="B10547" s="6"/>
      <c r="C10547" s="139"/>
      <c r="D10547" s="139"/>
    </row>
    <row r="10548" spans="1:4">
      <c r="A10548" s="6"/>
      <c r="B10548" s="6"/>
      <c r="C10548" s="139"/>
      <c r="D10548" s="139"/>
    </row>
    <row r="10549" spans="1:4">
      <c r="A10549" s="6"/>
      <c r="B10549" s="6"/>
      <c r="C10549" s="139"/>
      <c r="D10549" s="139"/>
    </row>
    <row r="10550" spans="1:4">
      <c r="A10550" s="6"/>
      <c r="B10550" s="6"/>
      <c r="C10550" s="139"/>
      <c r="D10550" s="139"/>
    </row>
    <row r="10551" spans="1:4">
      <c r="A10551" s="6"/>
      <c r="B10551" s="6"/>
      <c r="C10551" s="139"/>
      <c r="D10551" s="139"/>
    </row>
    <row r="10552" spans="1:4">
      <c r="A10552" s="6"/>
      <c r="B10552" s="6"/>
      <c r="C10552" s="139"/>
      <c r="D10552" s="139"/>
    </row>
    <row r="10553" spans="1:4">
      <c r="A10553" s="6"/>
      <c r="B10553" s="6"/>
      <c r="C10553" s="139"/>
      <c r="D10553" s="139"/>
    </row>
    <row r="10554" spans="1:4">
      <c r="A10554" s="6"/>
      <c r="B10554" s="6"/>
      <c r="C10554" s="139"/>
      <c r="D10554" s="139"/>
    </row>
    <row r="10555" spans="1:4">
      <c r="A10555" s="6"/>
      <c r="B10555" s="6"/>
      <c r="C10555" s="139"/>
      <c r="D10555" s="139"/>
    </row>
    <row r="10556" spans="1:4">
      <c r="A10556" s="6"/>
      <c r="B10556" s="6"/>
      <c r="C10556" s="139"/>
      <c r="D10556" s="139"/>
    </row>
    <row r="10557" spans="1:4">
      <c r="A10557" s="6"/>
      <c r="B10557" s="6"/>
      <c r="C10557" s="139"/>
      <c r="D10557" s="139"/>
    </row>
    <row r="10558" spans="1:4">
      <c r="A10558" s="6"/>
      <c r="B10558" s="6"/>
      <c r="C10558" s="139"/>
      <c r="D10558" s="139"/>
    </row>
    <row r="10559" spans="1:4">
      <c r="A10559" s="6"/>
      <c r="B10559" s="6"/>
      <c r="C10559" s="139"/>
      <c r="D10559" s="139"/>
    </row>
    <row r="10560" spans="1:4">
      <c r="A10560" s="6"/>
      <c r="B10560" s="6"/>
      <c r="C10560" s="139"/>
      <c r="D10560" s="139"/>
    </row>
    <row r="10561" spans="1:4">
      <c r="A10561" s="6"/>
      <c r="B10561" s="6"/>
      <c r="C10561" s="139"/>
      <c r="D10561" s="139"/>
    </row>
    <row r="10562" spans="1:4">
      <c r="A10562" s="6"/>
      <c r="B10562" s="6"/>
      <c r="C10562" s="139"/>
      <c r="D10562" s="139"/>
    </row>
    <row r="10563" spans="1:4">
      <c r="A10563" s="6"/>
      <c r="B10563" s="6"/>
      <c r="C10563" s="139"/>
      <c r="D10563" s="139"/>
    </row>
    <row r="10564" spans="1:4">
      <c r="A10564" s="6"/>
      <c r="B10564" s="6"/>
      <c r="C10564" s="139"/>
      <c r="D10564" s="139"/>
    </row>
    <row r="10565" spans="1:4">
      <c r="A10565" s="6"/>
      <c r="B10565" s="6"/>
      <c r="C10565" s="139"/>
      <c r="D10565" s="139"/>
    </row>
    <row r="10566" spans="1:4">
      <c r="A10566" s="6"/>
      <c r="B10566" s="6"/>
      <c r="C10566" s="139"/>
      <c r="D10566" s="139"/>
    </row>
    <row r="10567" spans="1:4">
      <c r="A10567" s="6"/>
      <c r="B10567" s="6"/>
      <c r="C10567" s="139"/>
      <c r="D10567" s="139"/>
    </row>
    <row r="10568" spans="1:4">
      <c r="A10568" s="6"/>
      <c r="B10568" s="6"/>
      <c r="C10568" s="139"/>
      <c r="D10568" s="139"/>
    </row>
    <row r="10569" spans="1:4">
      <c r="A10569" s="6"/>
      <c r="B10569" s="6"/>
      <c r="C10569" s="139"/>
      <c r="D10569" s="139"/>
    </row>
    <row r="10570" spans="1:4">
      <c r="A10570" s="6"/>
      <c r="B10570" s="6"/>
      <c r="C10570" s="139"/>
      <c r="D10570" s="139"/>
    </row>
    <row r="10571" spans="1:4">
      <c r="A10571" s="6"/>
      <c r="B10571" s="6"/>
      <c r="C10571" s="139"/>
      <c r="D10571" s="139"/>
    </row>
    <row r="10572" spans="1:4">
      <c r="A10572" s="6"/>
      <c r="B10572" s="6"/>
      <c r="C10572" s="139"/>
      <c r="D10572" s="139"/>
    </row>
    <row r="10573" spans="1:4">
      <c r="A10573" s="6"/>
      <c r="B10573" s="6"/>
      <c r="C10573" s="139"/>
      <c r="D10573" s="139"/>
    </row>
    <row r="10574" spans="1:4">
      <c r="A10574" s="6"/>
      <c r="B10574" s="6"/>
      <c r="C10574" s="139"/>
      <c r="D10574" s="139"/>
    </row>
    <row r="10575" spans="1:4">
      <c r="A10575" s="6"/>
      <c r="B10575" s="6"/>
      <c r="C10575" s="139"/>
      <c r="D10575" s="139"/>
    </row>
    <row r="10576" spans="1:4">
      <c r="A10576" s="6"/>
      <c r="B10576" s="6"/>
      <c r="C10576" s="139"/>
      <c r="D10576" s="139"/>
    </row>
    <row r="10577" spans="1:4">
      <c r="A10577" s="6"/>
      <c r="B10577" s="6"/>
      <c r="C10577" s="139"/>
      <c r="D10577" s="139"/>
    </row>
    <row r="10578" spans="1:4">
      <c r="A10578" s="6"/>
      <c r="B10578" s="6"/>
      <c r="C10578" s="139"/>
      <c r="D10578" s="139"/>
    </row>
    <row r="10579" spans="1:4">
      <c r="A10579" s="6"/>
      <c r="B10579" s="6"/>
      <c r="C10579" s="139"/>
      <c r="D10579" s="139"/>
    </row>
    <row r="10580" spans="1:4">
      <c r="A10580" s="6"/>
      <c r="B10580" s="6"/>
      <c r="C10580" s="139"/>
      <c r="D10580" s="139"/>
    </row>
    <row r="10581" spans="1:4">
      <c r="A10581" s="6"/>
      <c r="B10581" s="6"/>
      <c r="C10581" s="139"/>
      <c r="D10581" s="139"/>
    </row>
    <row r="10582" spans="1:4">
      <c r="A10582" s="6"/>
      <c r="B10582" s="6"/>
      <c r="C10582" s="139"/>
      <c r="D10582" s="139"/>
    </row>
    <row r="10583" spans="1:4">
      <c r="A10583" s="6"/>
      <c r="B10583" s="6"/>
      <c r="C10583" s="139"/>
      <c r="D10583" s="139"/>
    </row>
    <row r="10584" spans="1:4">
      <c r="A10584" s="6"/>
      <c r="B10584" s="6"/>
      <c r="C10584" s="139"/>
      <c r="D10584" s="139"/>
    </row>
    <row r="10585" spans="1:4">
      <c r="A10585" s="6"/>
      <c r="B10585" s="6"/>
      <c r="C10585" s="139"/>
      <c r="D10585" s="139"/>
    </row>
    <row r="10586" spans="1:4">
      <c r="A10586" s="6"/>
      <c r="B10586" s="6"/>
      <c r="C10586" s="139"/>
      <c r="D10586" s="139"/>
    </row>
    <row r="10587" spans="1:4">
      <c r="A10587" s="6"/>
      <c r="B10587" s="6"/>
      <c r="C10587" s="139"/>
      <c r="D10587" s="139"/>
    </row>
    <row r="10588" spans="1:4">
      <c r="A10588" s="6"/>
      <c r="B10588" s="6"/>
      <c r="C10588" s="139"/>
      <c r="D10588" s="139"/>
    </row>
    <row r="10589" spans="1:4">
      <c r="A10589" s="6"/>
      <c r="B10589" s="6"/>
      <c r="C10589" s="139"/>
      <c r="D10589" s="139"/>
    </row>
    <row r="10590" spans="1:4">
      <c r="A10590" s="6"/>
      <c r="B10590" s="6"/>
      <c r="C10590" s="139"/>
      <c r="D10590" s="139"/>
    </row>
    <row r="10591" spans="1:4">
      <c r="A10591" s="6"/>
      <c r="B10591" s="6"/>
      <c r="C10591" s="139"/>
      <c r="D10591" s="139"/>
    </row>
    <row r="10592" spans="1:4">
      <c r="A10592" s="6"/>
      <c r="B10592" s="6"/>
      <c r="C10592" s="139"/>
      <c r="D10592" s="139"/>
    </row>
    <row r="10593" spans="1:4">
      <c r="A10593" s="6"/>
      <c r="B10593" s="6"/>
      <c r="C10593" s="139"/>
      <c r="D10593" s="139"/>
    </row>
    <row r="10594" spans="1:4">
      <c r="A10594" s="6"/>
      <c r="B10594" s="6"/>
      <c r="C10594" s="139"/>
      <c r="D10594" s="139"/>
    </row>
    <row r="10595" spans="1:4">
      <c r="A10595" s="6"/>
      <c r="B10595" s="6"/>
      <c r="C10595" s="139"/>
      <c r="D10595" s="139"/>
    </row>
    <row r="10596" spans="1:4">
      <c r="A10596" s="6"/>
      <c r="B10596" s="6"/>
      <c r="C10596" s="139"/>
      <c r="D10596" s="139"/>
    </row>
    <row r="10597" spans="1:4">
      <c r="A10597" s="6"/>
      <c r="B10597" s="6"/>
      <c r="C10597" s="139"/>
      <c r="D10597" s="139"/>
    </row>
    <row r="10598" spans="1:4">
      <c r="A10598" s="6"/>
      <c r="B10598" s="6"/>
      <c r="C10598" s="139"/>
      <c r="D10598" s="139"/>
    </row>
    <row r="10599" spans="1:4">
      <c r="A10599" s="6"/>
      <c r="B10599" s="6"/>
      <c r="C10599" s="139"/>
      <c r="D10599" s="139"/>
    </row>
    <row r="10600" spans="1:4">
      <c r="A10600" s="6"/>
      <c r="B10600" s="6"/>
      <c r="C10600" s="139"/>
      <c r="D10600" s="139"/>
    </row>
    <row r="10601" spans="1:4">
      <c r="A10601" s="6"/>
      <c r="B10601" s="6"/>
      <c r="C10601" s="139"/>
      <c r="D10601" s="139"/>
    </row>
    <row r="10602" spans="1:4">
      <c r="A10602" s="6"/>
      <c r="B10602" s="6"/>
      <c r="C10602" s="139"/>
      <c r="D10602" s="139"/>
    </row>
    <row r="10603" spans="1:4">
      <c r="A10603" s="6"/>
      <c r="B10603" s="6"/>
      <c r="C10603" s="139"/>
      <c r="D10603" s="139"/>
    </row>
    <row r="10604" spans="1:4">
      <c r="A10604" s="6"/>
      <c r="B10604" s="6"/>
      <c r="C10604" s="139"/>
      <c r="D10604" s="139"/>
    </row>
    <row r="10605" spans="1:4">
      <c r="A10605" s="6"/>
      <c r="B10605" s="6"/>
      <c r="C10605" s="139"/>
      <c r="D10605" s="139"/>
    </row>
    <row r="10606" spans="1:4">
      <c r="A10606" s="6"/>
      <c r="B10606" s="6"/>
      <c r="C10606" s="139"/>
      <c r="D10606" s="139"/>
    </row>
    <row r="10607" spans="1:4">
      <c r="A10607" s="6"/>
      <c r="B10607" s="6"/>
      <c r="C10607" s="139"/>
      <c r="D10607" s="139"/>
    </row>
    <row r="10608" spans="1:4">
      <c r="A10608" s="6"/>
      <c r="B10608" s="6"/>
      <c r="C10608" s="139"/>
      <c r="D10608" s="139"/>
    </row>
    <row r="10609" spans="1:4">
      <c r="A10609" s="6"/>
      <c r="B10609" s="6"/>
      <c r="C10609" s="139"/>
      <c r="D10609" s="139"/>
    </row>
    <row r="10610" spans="1:4">
      <c r="A10610" s="6"/>
      <c r="B10610" s="6"/>
      <c r="C10610" s="139"/>
      <c r="D10610" s="139"/>
    </row>
    <row r="10611" spans="1:4">
      <c r="A10611" s="6"/>
      <c r="B10611" s="6"/>
      <c r="C10611" s="139"/>
      <c r="D10611" s="139"/>
    </row>
    <row r="10612" spans="1:4">
      <c r="A10612" s="6"/>
      <c r="B10612" s="6"/>
      <c r="C10612" s="139"/>
      <c r="D10612" s="139"/>
    </row>
    <row r="10613" spans="1:4">
      <c r="A10613" s="6"/>
      <c r="B10613" s="6"/>
      <c r="C10613" s="139"/>
      <c r="D10613" s="139"/>
    </row>
    <row r="10614" spans="1:4">
      <c r="A10614" s="6"/>
      <c r="B10614" s="6"/>
      <c r="C10614" s="139"/>
      <c r="D10614" s="139"/>
    </row>
    <row r="10615" spans="1:4">
      <c r="A10615" s="6"/>
      <c r="B10615" s="6"/>
      <c r="C10615" s="139"/>
      <c r="D10615" s="139"/>
    </row>
    <row r="10616" spans="1:4">
      <c r="A10616" s="6"/>
      <c r="B10616" s="6"/>
      <c r="C10616" s="139"/>
      <c r="D10616" s="139"/>
    </row>
    <row r="10617" spans="1:4">
      <c r="A10617" s="6"/>
      <c r="B10617" s="6"/>
      <c r="C10617" s="139"/>
      <c r="D10617" s="139"/>
    </row>
    <row r="10618" spans="1:4">
      <c r="A10618" s="6"/>
      <c r="B10618" s="6"/>
      <c r="C10618" s="139"/>
      <c r="D10618" s="139"/>
    </row>
    <row r="10619" spans="1:4">
      <c r="A10619" s="6"/>
      <c r="B10619" s="6"/>
      <c r="C10619" s="139"/>
      <c r="D10619" s="139"/>
    </row>
    <row r="10620" spans="1:4">
      <c r="A10620" s="6"/>
      <c r="B10620" s="6"/>
      <c r="C10620" s="139"/>
      <c r="D10620" s="139"/>
    </row>
    <row r="10621" spans="1:4">
      <c r="A10621" s="6"/>
      <c r="B10621" s="6"/>
      <c r="C10621" s="139"/>
      <c r="D10621" s="139"/>
    </row>
    <row r="10622" spans="1:4">
      <c r="A10622" s="6"/>
      <c r="B10622" s="6"/>
      <c r="C10622" s="139"/>
      <c r="D10622" s="139"/>
    </row>
    <row r="10623" spans="1:4">
      <c r="A10623" s="6"/>
      <c r="B10623" s="6"/>
      <c r="C10623" s="139"/>
      <c r="D10623" s="139"/>
    </row>
    <row r="10624" spans="1:4">
      <c r="A10624" s="6"/>
      <c r="B10624" s="6"/>
      <c r="C10624" s="139"/>
      <c r="D10624" s="139"/>
    </row>
    <row r="10625" spans="1:4">
      <c r="A10625" s="6"/>
      <c r="B10625" s="6"/>
      <c r="C10625" s="139"/>
      <c r="D10625" s="139"/>
    </row>
    <row r="10626" spans="1:4">
      <c r="A10626" s="6"/>
      <c r="B10626" s="6"/>
      <c r="C10626" s="139"/>
      <c r="D10626" s="139"/>
    </row>
    <row r="10627" spans="1:4">
      <c r="A10627" s="6"/>
      <c r="B10627" s="6"/>
      <c r="C10627" s="139"/>
      <c r="D10627" s="139"/>
    </row>
    <row r="10628" spans="1:4">
      <c r="A10628" s="6"/>
      <c r="B10628" s="6"/>
      <c r="C10628" s="139"/>
      <c r="D10628" s="139"/>
    </row>
    <row r="10629" spans="1:4">
      <c r="A10629" s="6"/>
      <c r="B10629" s="6"/>
      <c r="C10629" s="139"/>
      <c r="D10629" s="139"/>
    </row>
    <row r="10630" spans="1:4">
      <c r="A10630" s="6"/>
      <c r="B10630" s="6"/>
      <c r="C10630" s="139"/>
      <c r="D10630" s="139"/>
    </row>
    <row r="10631" spans="1:4">
      <c r="A10631" s="6"/>
      <c r="B10631" s="6"/>
      <c r="C10631" s="139"/>
      <c r="D10631" s="139"/>
    </row>
    <row r="10632" spans="1:4">
      <c r="A10632" s="6"/>
      <c r="B10632" s="6"/>
      <c r="C10632" s="139"/>
      <c r="D10632" s="139"/>
    </row>
    <row r="10633" spans="1:4">
      <c r="A10633" s="6"/>
      <c r="B10633" s="6"/>
      <c r="C10633" s="139"/>
      <c r="D10633" s="139"/>
    </row>
    <row r="10634" spans="1:4">
      <c r="A10634" s="6"/>
      <c r="B10634" s="6"/>
      <c r="C10634" s="139"/>
      <c r="D10634" s="139"/>
    </row>
    <row r="10635" spans="1:4">
      <c r="A10635" s="6"/>
      <c r="B10635" s="6"/>
      <c r="C10635" s="139"/>
      <c r="D10635" s="139"/>
    </row>
    <row r="10636" spans="1:4">
      <c r="A10636" s="6"/>
      <c r="B10636" s="6"/>
      <c r="C10636" s="139"/>
      <c r="D10636" s="139"/>
    </row>
    <row r="10637" spans="1:4">
      <c r="A10637" s="6"/>
      <c r="B10637" s="6"/>
      <c r="C10637" s="139"/>
      <c r="D10637" s="139"/>
    </row>
    <row r="10638" spans="1:4">
      <c r="A10638" s="6"/>
      <c r="B10638" s="6"/>
      <c r="C10638" s="139"/>
      <c r="D10638" s="139"/>
    </row>
    <row r="10639" spans="1:4">
      <c r="A10639" s="6"/>
      <c r="B10639" s="6"/>
      <c r="C10639" s="139"/>
      <c r="D10639" s="139"/>
    </row>
    <row r="10640" spans="1:4">
      <c r="A10640" s="6"/>
      <c r="B10640" s="6"/>
      <c r="C10640" s="139"/>
      <c r="D10640" s="139"/>
    </row>
    <row r="10641" spans="1:4">
      <c r="A10641" s="6"/>
      <c r="B10641" s="6"/>
      <c r="C10641" s="139"/>
      <c r="D10641" s="139"/>
    </row>
    <row r="10642" spans="1:4">
      <c r="A10642" s="6"/>
      <c r="B10642" s="6"/>
      <c r="C10642" s="139"/>
      <c r="D10642" s="139"/>
    </row>
    <row r="10643" spans="1:4">
      <c r="A10643" s="6"/>
      <c r="B10643" s="6"/>
      <c r="C10643" s="139"/>
      <c r="D10643" s="139"/>
    </row>
    <row r="10644" spans="1:4">
      <c r="A10644" s="6"/>
      <c r="B10644" s="6"/>
      <c r="C10644" s="139"/>
      <c r="D10644" s="139"/>
    </row>
    <row r="10645" spans="1:4">
      <c r="A10645" s="6"/>
      <c r="B10645" s="6"/>
      <c r="C10645" s="139"/>
      <c r="D10645" s="139"/>
    </row>
    <row r="10646" spans="1:4">
      <c r="A10646" s="6"/>
      <c r="B10646" s="6"/>
      <c r="C10646" s="139"/>
      <c r="D10646" s="139"/>
    </row>
    <row r="10647" spans="1:4">
      <c r="A10647" s="6"/>
      <c r="B10647" s="6"/>
      <c r="C10647" s="139"/>
      <c r="D10647" s="139"/>
    </row>
    <row r="10648" spans="1:4">
      <c r="A10648" s="6"/>
      <c r="B10648" s="6"/>
      <c r="C10648" s="139"/>
      <c r="D10648" s="139"/>
    </row>
    <row r="10649" spans="1:4">
      <c r="A10649" s="6"/>
      <c r="B10649" s="6"/>
      <c r="C10649" s="139"/>
      <c r="D10649" s="139"/>
    </row>
    <row r="10650" spans="1:4">
      <c r="A10650" s="6"/>
      <c r="B10650" s="6"/>
      <c r="C10650" s="139"/>
      <c r="D10650" s="139"/>
    </row>
    <row r="10651" spans="1:4">
      <c r="A10651" s="6"/>
      <c r="B10651" s="6"/>
      <c r="C10651" s="139"/>
      <c r="D10651" s="139"/>
    </row>
    <row r="10652" spans="1:4">
      <c r="A10652" s="6"/>
      <c r="B10652" s="6"/>
      <c r="C10652" s="139"/>
      <c r="D10652" s="139"/>
    </row>
    <row r="10653" spans="1:4">
      <c r="A10653" s="6"/>
      <c r="B10653" s="6"/>
      <c r="C10653" s="139"/>
      <c r="D10653" s="139"/>
    </row>
    <row r="10654" spans="1:4">
      <c r="A10654" s="6"/>
      <c r="B10654" s="6"/>
      <c r="C10654" s="139"/>
      <c r="D10654" s="139"/>
    </row>
    <row r="10655" spans="1:4">
      <c r="A10655" s="6"/>
      <c r="B10655" s="6"/>
      <c r="C10655" s="139"/>
      <c r="D10655" s="139"/>
    </row>
    <row r="10656" spans="1:4">
      <c r="A10656" s="6"/>
      <c r="B10656" s="6"/>
      <c r="C10656" s="139"/>
      <c r="D10656" s="139"/>
    </row>
    <row r="10657" spans="1:4">
      <c r="A10657" s="6"/>
      <c r="B10657" s="6"/>
      <c r="C10657" s="139"/>
      <c r="D10657" s="139"/>
    </row>
    <row r="10658" spans="1:4">
      <c r="A10658" s="6"/>
      <c r="B10658" s="6"/>
      <c r="C10658" s="139"/>
      <c r="D10658" s="139"/>
    </row>
    <row r="10659" spans="1:4">
      <c r="A10659" s="6"/>
      <c r="B10659" s="6"/>
      <c r="C10659" s="139"/>
      <c r="D10659" s="139"/>
    </row>
    <row r="10660" spans="1:4">
      <c r="A10660" s="6"/>
      <c r="B10660" s="6"/>
      <c r="C10660" s="139"/>
      <c r="D10660" s="139"/>
    </row>
    <row r="10661" spans="1:4">
      <c r="A10661" s="6"/>
      <c r="B10661" s="6"/>
      <c r="C10661" s="139"/>
      <c r="D10661" s="139"/>
    </row>
    <row r="10662" spans="1:4">
      <c r="A10662" s="6"/>
      <c r="B10662" s="6"/>
      <c r="C10662" s="139"/>
      <c r="D10662" s="139"/>
    </row>
    <row r="10663" spans="1:4">
      <c r="A10663" s="6"/>
      <c r="B10663" s="6"/>
      <c r="C10663" s="139"/>
      <c r="D10663" s="139"/>
    </row>
    <row r="10664" spans="1:4">
      <c r="A10664" s="6"/>
      <c r="B10664" s="6"/>
      <c r="C10664" s="139"/>
      <c r="D10664" s="139"/>
    </row>
    <row r="10665" spans="1:4">
      <c r="A10665" s="6"/>
      <c r="B10665" s="6"/>
      <c r="C10665" s="139"/>
      <c r="D10665" s="139"/>
    </row>
    <row r="10666" spans="1:4">
      <c r="A10666" s="6"/>
      <c r="B10666" s="6"/>
      <c r="C10666" s="139"/>
      <c r="D10666" s="139"/>
    </row>
    <row r="10667" spans="1:4">
      <c r="A10667" s="6"/>
      <c r="B10667" s="6"/>
      <c r="C10667" s="139"/>
      <c r="D10667" s="139"/>
    </row>
    <row r="10668" spans="1:4">
      <c r="A10668" s="6"/>
      <c r="B10668" s="6"/>
      <c r="C10668" s="139"/>
      <c r="D10668" s="139"/>
    </row>
    <row r="10669" spans="1:4">
      <c r="A10669" s="6"/>
      <c r="B10669" s="6"/>
      <c r="C10669" s="139"/>
      <c r="D10669" s="139"/>
    </row>
    <row r="10670" spans="1:4">
      <c r="A10670" s="6"/>
      <c r="B10670" s="6"/>
      <c r="C10670" s="139"/>
      <c r="D10670" s="139"/>
    </row>
    <row r="10671" spans="1:4">
      <c r="A10671" s="6"/>
      <c r="B10671" s="6"/>
      <c r="C10671" s="139"/>
      <c r="D10671" s="139"/>
    </row>
    <row r="10672" spans="1:4">
      <c r="A10672" s="6"/>
      <c r="B10672" s="6"/>
      <c r="C10672" s="139"/>
      <c r="D10672" s="139"/>
    </row>
    <row r="10673" spans="1:4">
      <c r="A10673" s="6"/>
      <c r="B10673" s="6"/>
      <c r="C10673" s="139"/>
      <c r="D10673" s="139"/>
    </row>
    <row r="10674" spans="1:4">
      <c r="A10674" s="6"/>
      <c r="B10674" s="6"/>
      <c r="C10674" s="139"/>
      <c r="D10674" s="139"/>
    </row>
    <row r="10675" spans="1:4">
      <c r="A10675" s="6"/>
      <c r="B10675" s="6"/>
      <c r="C10675" s="139"/>
      <c r="D10675" s="139"/>
    </row>
    <row r="10676" spans="1:4">
      <c r="A10676" s="6"/>
      <c r="B10676" s="6"/>
      <c r="C10676" s="139"/>
      <c r="D10676" s="139"/>
    </row>
    <row r="10677" spans="1:4">
      <c r="A10677" s="6"/>
      <c r="B10677" s="6"/>
      <c r="C10677" s="139"/>
      <c r="D10677" s="139"/>
    </row>
    <row r="10678" spans="1:4">
      <c r="A10678" s="6"/>
      <c r="B10678" s="6"/>
      <c r="C10678" s="139"/>
      <c r="D10678" s="139"/>
    </row>
    <row r="10679" spans="1:4">
      <c r="A10679" s="6"/>
      <c r="B10679" s="6"/>
      <c r="C10679" s="139"/>
      <c r="D10679" s="139"/>
    </row>
    <row r="10680" spans="1:4">
      <c r="A10680" s="6"/>
      <c r="B10680" s="6"/>
      <c r="C10680" s="139"/>
      <c r="D10680" s="139"/>
    </row>
    <row r="10681" spans="1:4">
      <c r="A10681" s="6"/>
      <c r="B10681" s="6"/>
      <c r="C10681" s="139"/>
      <c r="D10681" s="139"/>
    </row>
    <row r="10682" spans="1:4">
      <c r="A10682" s="6"/>
      <c r="B10682" s="6"/>
      <c r="C10682" s="139"/>
      <c r="D10682" s="139"/>
    </row>
    <row r="10683" spans="1:4">
      <c r="A10683" s="6"/>
      <c r="B10683" s="6"/>
      <c r="C10683" s="139"/>
      <c r="D10683" s="139"/>
    </row>
    <row r="10684" spans="1:4">
      <c r="A10684" s="6"/>
      <c r="B10684" s="6"/>
      <c r="C10684" s="139"/>
      <c r="D10684" s="139"/>
    </row>
    <row r="10685" spans="1:4">
      <c r="A10685" s="6"/>
      <c r="B10685" s="6"/>
      <c r="C10685" s="139"/>
      <c r="D10685" s="139"/>
    </row>
    <row r="10686" spans="1:4">
      <c r="A10686" s="6"/>
      <c r="B10686" s="6"/>
      <c r="C10686" s="139"/>
      <c r="D10686" s="139"/>
    </row>
    <row r="10687" spans="1:4">
      <c r="A10687" s="6"/>
      <c r="B10687" s="6"/>
      <c r="C10687" s="139"/>
      <c r="D10687" s="139"/>
    </row>
    <row r="10688" spans="1:4">
      <c r="A10688" s="6"/>
      <c r="B10688" s="6"/>
      <c r="C10688" s="139"/>
      <c r="D10688" s="139"/>
    </row>
    <row r="10689" spans="1:4">
      <c r="A10689" s="6"/>
      <c r="B10689" s="6"/>
      <c r="C10689" s="139"/>
      <c r="D10689" s="139"/>
    </row>
    <row r="10690" spans="1:4">
      <c r="A10690" s="6"/>
      <c r="B10690" s="6"/>
      <c r="C10690" s="139"/>
      <c r="D10690" s="139"/>
    </row>
    <row r="10691" spans="1:4">
      <c r="A10691" s="6"/>
      <c r="B10691" s="6"/>
      <c r="C10691" s="139"/>
      <c r="D10691" s="139"/>
    </row>
    <row r="10692" spans="1:4">
      <c r="A10692" s="6"/>
      <c r="B10692" s="6"/>
      <c r="C10692" s="139"/>
      <c r="D10692" s="139"/>
    </row>
    <row r="10693" spans="1:4">
      <c r="A10693" s="6"/>
      <c r="B10693" s="6"/>
      <c r="C10693" s="139"/>
      <c r="D10693" s="139"/>
    </row>
    <row r="10694" spans="1:4">
      <c r="A10694" s="6"/>
      <c r="B10694" s="6"/>
      <c r="C10694" s="139"/>
      <c r="D10694" s="139"/>
    </row>
    <row r="10695" spans="1:4">
      <c r="A10695" s="6"/>
      <c r="B10695" s="6"/>
      <c r="C10695" s="139"/>
      <c r="D10695" s="139"/>
    </row>
    <row r="10696" spans="1:4">
      <c r="A10696" s="6"/>
      <c r="B10696" s="6"/>
      <c r="C10696" s="139"/>
      <c r="D10696" s="139"/>
    </row>
    <row r="10697" spans="1:4">
      <c r="A10697" s="6"/>
      <c r="B10697" s="6"/>
      <c r="C10697" s="139"/>
      <c r="D10697" s="139"/>
    </row>
    <row r="10698" spans="1:4">
      <c r="A10698" s="6"/>
      <c r="B10698" s="6"/>
      <c r="C10698" s="139"/>
      <c r="D10698" s="139"/>
    </row>
    <row r="10699" spans="1:4">
      <c r="A10699" s="6"/>
      <c r="B10699" s="6"/>
      <c r="C10699" s="139"/>
      <c r="D10699" s="139"/>
    </row>
    <row r="10700" spans="1:4">
      <c r="A10700" s="6"/>
      <c r="B10700" s="6"/>
      <c r="C10700" s="139"/>
      <c r="D10700" s="139"/>
    </row>
    <row r="10701" spans="1:4">
      <c r="A10701" s="6"/>
      <c r="B10701" s="6"/>
      <c r="C10701" s="139"/>
      <c r="D10701" s="139"/>
    </row>
    <row r="10702" spans="1:4">
      <c r="A10702" s="6"/>
      <c r="B10702" s="6"/>
      <c r="C10702" s="139"/>
      <c r="D10702" s="139"/>
    </row>
    <row r="10703" spans="1:4">
      <c r="A10703" s="6"/>
      <c r="B10703" s="6"/>
      <c r="C10703" s="139"/>
      <c r="D10703" s="139"/>
    </row>
    <row r="10704" spans="1:4">
      <c r="A10704" s="6"/>
      <c r="B10704" s="6"/>
      <c r="C10704" s="139"/>
      <c r="D10704" s="139"/>
    </row>
    <row r="10705" spans="1:4">
      <c r="A10705" s="6"/>
      <c r="B10705" s="6"/>
      <c r="C10705" s="139"/>
      <c r="D10705" s="139"/>
    </row>
    <row r="10706" spans="1:4">
      <c r="A10706" s="6"/>
      <c r="B10706" s="6"/>
      <c r="C10706" s="139"/>
      <c r="D10706" s="139"/>
    </row>
    <row r="10707" spans="1:4">
      <c r="A10707" s="6"/>
      <c r="B10707" s="6"/>
      <c r="C10707" s="139"/>
      <c r="D10707" s="139"/>
    </row>
    <row r="10708" spans="1:4">
      <c r="A10708" s="6"/>
      <c r="B10708" s="6"/>
      <c r="C10708" s="139"/>
      <c r="D10708" s="139"/>
    </row>
    <row r="10709" spans="1:4">
      <c r="A10709" s="6"/>
      <c r="B10709" s="6"/>
      <c r="C10709" s="139"/>
      <c r="D10709" s="139"/>
    </row>
    <row r="10710" spans="1:4">
      <c r="A10710" s="6"/>
      <c r="B10710" s="6"/>
      <c r="C10710" s="139"/>
      <c r="D10710" s="139"/>
    </row>
    <row r="10711" spans="1:4">
      <c r="A10711" s="6"/>
      <c r="B10711" s="6"/>
      <c r="C10711" s="139"/>
      <c r="D10711" s="139"/>
    </row>
    <row r="10712" spans="1:4">
      <c r="A10712" s="6"/>
      <c r="B10712" s="6"/>
      <c r="C10712" s="139"/>
      <c r="D10712" s="139"/>
    </row>
    <row r="10713" spans="1:4">
      <c r="A10713" s="6"/>
      <c r="B10713" s="6"/>
      <c r="C10713" s="139"/>
      <c r="D10713" s="139"/>
    </row>
    <row r="10714" spans="1:4">
      <c r="A10714" s="6"/>
      <c r="B10714" s="6"/>
      <c r="C10714" s="139"/>
      <c r="D10714" s="139"/>
    </row>
    <row r="10715" spans="1:4">
      <c r="A10715" s="6"/>
      <c r="B10715" s="6"/>
      <c r="C10715" s="139"/>
      <c r="D10715" s="139"/>
    </row>
    <row r="10716" spans="1:4">
      <c r="A10716" s="6"/>
      <c r="B10716" s="6"/>
      <c r="C10716" s="139"/>
      <c r="D10716" s="139"/>
    </row>
    <row r="10717" spans="1:4">
      <c r="A10717" s="6"/>
      <c r="B10717" s="6"/>
      <c r="C10717" s="139"/>
      <c r="D10717" s="139"/>
    </row>
    <row r="10718" spans="1:4">
      <c r="A10718" s="6"/>
      <c r="B10718" s="6"/>
      <c r="C10718" s="139"/>
      <c r="D10718" s="139"/>
    </row>
    <row r="10719" spans="1:4">
      <c r="A10719" s="6"/>
      <c r="B10719" s="6"/>
      <c r="C10719" s="139"/>
      <c r="D10719" s="139"/>
    </row>
    <row r="10720" spans="1:4">
      <c r="A10720" s="6"/>
      <c r="B10720" s="6"/>
      <c r="C10720" s="139"/>
      <c r="D10720" s="139"/>
    </row>
    <row r="10721" spans="1:4">
      <c r="A10721" s="6"/>
      <c r="B10721" s="6"/>
      <c r="C10721" s="139"/>
      <c r="D10721" s="139"/>
    </row>
    <row r="10722" spans="1:4">
      <c r="A10722" s="6"/>
      <c r="B10722" s="6"/>
      <c r="C10722" s="139"/>
      <c r="D10722" s="139"/>
    </row>
    <row r="10723" spans="1:4">
      <c r="A10723" s="6"/>
      <c r="B10723" s="6"/>
      <c r="C10723" s="139"/>
      <c r="D10723" s="139"/>
    </row>
    <row r="10724" spans="1:4">
      <c r="A10724" s="6"/>
      <c r="B10724" s="6"/>
      <c r="C10724" s="139"/>
      <c r="D10724" s="139"/>
    </row>
    <row r="10725" spans="1:4">
      <c r="A10725" s="6"/>
      <c r="B10725" s="6"/>
      <c r="C10725" s="139"/>
      <c r="D10725" s="139"/>
    </row>
    <row r="10726" spans="1:4">
      <c r="A10726" s="6"/>
      <c r="B10726" s="6"/>
      <c r="C10726" s="139"/>
      <c r="D10726" s="139"/>
    </row>
    <row r="10727" spans="1:4">
      <c r="A10727" s="6"/>
      <c r="B10727" s="6"/>
      <c r="C10727" s="139"/>
      <c r="D10727" s="139"/>
    </row>
    <row r="10728" spans="1:4">
      <c r="A10728" s="6"/>
      <c r="B10728" s="6"/>
      <c r="C10728" s="139"/>
      <c r="D10728" s="139"/>
    </row>
    <row r="10729" spans="1:4">
      <c r="A10729" s="6"/>
      <c r="B10729" s="6"/>
      <c r="C10729" s="139"/>
      <c r="D10729" s="139"/>
    </row>
    <row r="10730" spans="1:4">
      <c r="A10730" s="6"/>
      <c r="B10730" s="6"/>
      <c r="C10730" s="139"/>
      <c r="D10730" s="139"/>
    </row>
    <row r="10731" spans="1:4">
      <c r="A10731" s="6"/>
      <c r="B10731" s="6"/>
      <c r="C10731" s="139"/>
      <c r="D10731" s="139"/>
    </row>
    <row r="10732" spans="1:4">
      <c r="A10732" s="6"/>
      <c r="B10732" s="6"/>
      <c r="C10732" s="139"/>
      <c r="D10732" s="139"/>
    </row>
    <row r="10733" spans="1:4">
      <c r="A10733" s="6"/>
      <c r="B10733" s="6"/>
      <c r="C10733" s="139"/>
      <c r="D10733" s="139"/>
    </row>
    <row r="10734" spans="1:4">
      <c r="A10734" s="6"/>
      <c r="B10734" s="6"/>
      <c r="C10734" s="139"/>
      <c r="D10734" s="139"/>
    </row>
    <row r="10735" spans="1:4">
      <c r="A10735" s="6"/>
      <c r="B10735" s="6"/>
      <c r="C10735" s="139"/>
      <c r="D10735" s="139"/>
    </row>
    <row r="10736" spans="1:4">
      <c r="A10736" s="6"/>
      <c r="B10736" s="6"/>
      <c r="C10736" s="139"/>
      <c r="D10736" s="139"/>
    </row>
    <row r="10737" spans="1:4">
      <c r="A10737" s="6"/>
      <c r="B10737" s="6"/>
      <c r="C10737" s="139"/>
      <c r="D10737" s="139"/>
    </row>
    <row r="10738" spans="1:4">
      <c r="A10738" s="6"/>
      <c r="B10738" s="6"/>
      <c r="C10738" s="139"/>
      <c r="D10738" s="139"/>
    </row>
    <row r="10739" spans="1:4">
      <c r="A10739" s="6"/>
      <c r="B10739" s="6"/>
      <c r="C10739" s="139"/>
      <c r="D10739" s="139"/>
    </row>
    <row r="10740" spans="1:4">
      <c r="A10740" s="6"/>
      <c r="B10740" s="6"/>
      <c r="C10740" s="139"/>
      <c r="D10740" s="139"/>
    </row>
    <row r="10741" spans="1:4">
      <c r="A10741" s="6"/>
      <c r="B10741" s="6"/>
      <c r="C10741" s="139"/>
      <c r="D10741" s="139"/>
    </row>
    <row r="10742" spans="1:4">
      <c r="A10742" s="6"/>
      <c r="B10742" s="6"/>
      <c r="C10742" s="139"/>
      <c r="D10742" s="139"/>
    </row>
    <row r="10743" spans="1:4">
      <c r="A10743" s="6"/>
      <c r="B10743" s="6"/>
      <c r="C10743" s="139"/>
      <c r="D10743" s="139"/>
    </row>
    <row r="10744" spans="1:4">
      <c r="A10744" s="6"/>
      <c r="B10744" s="6"/>
      <c r="C10744" s="139"/>
      <c r="D10744" s="139"/>
    </row>
    <row r="10745" spans="1:4">
      <c r="A10745" s="6"/>
      <c r="B10745" s="6"/>
      <c r="C10745" s="139"/>
      <c r="D10745" s="139"/>
    </row>
    <row r="10746" spans="1:4">
      <c r="A10746" s="6"/>
      <c r="B10746" s="6"/>
      <c r="C10746" s="139"/>
      <c r="D10746" s="139"/>
    </row>
    <row r="10747" spans="1:4">
      <c r="A10747" s="6"/>
      <c r="B10747" s="6"/>
      <c r="C10747" s="139"/>
      <c r="D10747" s="139"/>
    </row>
    <row r="10748" spans="1:4">
      <c r="A10748" s="6"/>
      <c r="B10748" s="6"/>
      <c r="C10748" s="139"/>
      <c r="D10748" s="139"/>
    </row>
    <row r="10749" spans="1:4">
      <c r="A10749" s="6"/>
      <c r="B10749" s="6"/>
      <c r="C10749" s="139"/>
      <c r="D10749" s="139"/>
    </row>
    <row r="10750" spans="1:4">
      <c r="A10750" s="6"/>
      <c r="B10750" s="6"/>
      <c r="C10750" s="139"/>
      <c r="D10750" s="139"/>
    </row>
    <row r="10751" spans="1:4">
      <c r="A10751" s="6"/>
      <c r="B10751" s="6"/>
      <c r="C10751" s="139"/>
      <c r="D10751" s="139"/>
    </row>
    <row r="10752" spans="1:4">
      <c r="A10752" s="6"/>
      <c r="B10752" s="6"/>
      <c r="C10752" s="139"/>
      <c r="D10752" s="139"/>
    </row>
    <row r="10753" spans="1:4">
      <c r="A10753" s="6"/>
      <c r="B10753" s="6"/>
      <c r="C10753" s="139"/>
      <c r="D10753" s="139"/>
    </row>
    <row r="10754" spans="1:4">
      <c r="A10754" s="6"/>
      <c r="B10754" s="6"/>
      <c r="C10754" s="139"/>
      <c r="D10754" s="139"/>
    </row>
    <row r="10755" spans="1:4">
      <c r="A10755" s="6"/>
      <c r="B10755" s="6"/>
      <c r="C10755" s="139"/>
      <c r="D10755" s="139"/>
    </row>
    <row r="10756" spans="1:4">
      <c r="A10756" s="6"/>
      <c r="B10756" s="6"/>
      <c r="C10756" s="139"/>
      <c r="D10756" s="139"/>
    </row>
    <row r="10757" spans="1:4">
      <c r="A10757" s="6"/>
      <c r="B10757" s="6"/>
      <c r="C10757" s="139"/>
      <c r="D10757" s="139"/>
    </row>
    <row r="10758" spans="1:4">
      <c r="A10758" s="6"/>
      <c r="B10758" s="6"/>
      <c r="C10758" s="139"/>
      <c r="D10758" s="139"/>
    </row>
    <row r="10759" spans="1:4">
      <c r="A10759" s="6"/>
      <c r="B10759" s="6"/>
      <c r="C10759" s="139"/>
      <c r="D10759" s="139"/>
    </row>
    <row r="10760" spans="1:4">
      <c r="A10760" s="6"/>
      <c r="B10760" s="6"/>
      <c r="C10760" s="139"/>
      <c r="D10760" s="139"/>
    </row>
    <row r="10761" spans="1:4">
      <c r="A10761" s="6"/>
      <c r="B10761" s="6"/>
      <c r="C10761" s="139"/>
      <c r="D10761" s="139"/>
    </row>
    <row r="10762" spans="1:4">
      <c r="A10762" s="6"/>
      <c r="B10762" s="6"/>
      <c r="C10762" s="139"/>
      <c r="D10762" s="139"/>
    </row>
    <row r="10763" spans="1:4">
      <c r="A10763" s="6"/>
      <c r="B10763" s="6"/>
      <c r="C10763" s="139"/>
      <c r="D10763" s="139"/>
    </row>
    <row r="10764" spans="1:4">
      <c r="A10764" s="6"/>
      <c r="B10764" s="6"/>
      <c r="C10764" s="139"/>
      <c r="D10764" s="139"/>
    </row>
    <row r="10765" spans="1:4">
      <c r="A10765" s="6"/>
      <c r="B10765" s="6"/>
      <c r="C10765" s="139"/>
      <c r="D10765" s="139"/>
    </row>
    <row r="10766" spans="1:4">
      <c r="A10766" s="6"/>
      <c r="B10766" s="6"/>
      <c r="C10766" s="139"/>
      <c r="D10766" s="139"/>
    </row>
    <row r="10767" spans="1:4">
      <c r="A10767" s="6"/>
      <c r="B10767" s="6"/>
      <c r="C10767" s="139"/>
      <c r="D10767" s="139"/>
    </row>
    <row r="10768" spans="1:4">
      <c r="A10768" s="6"/>
      <c r="B10768" s="6"/>
      <c r="C10768" s="139"/>
      <c r="D10768" s="139"/>
    </row>
    <row r="10769" spans="1:4">
      <c r="A10769" s="6"/>
      <c r="B10769" s="6"/>
      <c r="C10769" s="139"/>
      <c r="D10769" s="139"/>
    </row>
    <row r="10770" spans="1:4">
      <c r="A10770" s="6"/>
      <c r="B10770" s="6"/>
      <c r="C10770" s="139"/>
      <c r="D10770" s="139"/>
    </row>
    <row r="10771" spans="1:4">
      <c r="A10771" s="6"/>
      <c r="B10771" s="6"/>
      <c r="C10771" s="139"/>
      <c r="D10771" s="139"/>
    </row>
    <row r="10772" spans="1:4">
      <c r="A10772" s="6"/>
      <c r="B10772" s="6"/>
      <c r="C10772" s="139"/>
      <c r="D10772" s="139"/>
    </row>
    <row r="10773" spans="1:4">
      <c r="A10773" s="6"/>
      <c r="B10773" s="6"/>
      <c r="C10773" s="139"/>
      <c r="D10773" s="139"/>
    </row>
    <row r="10774" spans="1:4">
      <c r="A10774" s="6"/>
      <c r="B10774" s="6"/>
      <c r="C10774" s="139"/>
      <c r="D10774" s="139"/>
    </row>
    <row r="10775" spans="1:4">
      <c r="A10775" s="6"/>
      <c r="B10775" s="6"/>
      <c r="C10775" s="139"/>
      <c r="D10775" s="139"/>
    </row>
    <row r="10776" spans="1:4">
      <c r="A10776" s="6"/>
      <c r="B10776" s="6"/>
      <c r="C10776" s="139"/>
      <c r="D10776" s="139"/>
    </row>
    <row r="10777" spans="1:4">
      <c r="A10777" s="6"/>
      <c r="B10777" s="6"/>
      <c r="C10777" s="139"/>
      <c r="D10777" s="139"/>
    </row>
    <row r="10778" spans="1:4">
      <c r="A10778" s="6"/>
      <c r="B10778" s="6"/>
      <c r="C10778" s="139"/>
      <c r="D10778" s="139"/>
    </row>
    <row r="10779" spans="1:4">
      <c r="A10779" s="6"/>
      <c r="B10779" s="6"/>
      <c r="C10779" s="139"/>
      <c r="D10779" s="139"/>
    </row>
    <row r="10780" spans="1:4">
      <c r="A10780" s="6"/>
      <c r="B10780" s="6"/>
      <c r="C10780" s="139"/>
      <c r="D10780" s="139"/>
    </row>
    <row r="10781" spans="1:4">
      <c r="A10781" s="6"/>
      <c r="B10781" s="6"/>
      <c r="C10781" s="139"/>
      <c r="D10781" s="139"/>
    </row>
    <row r="10782" spans="1:4">
      <c r="A10782" s="6"/>
      <c r="B10782" s="6"/>
      <c r="C10782" s="139"/>
      <c r="D10782" s="139"/>
    </row>
    <row r="10783" spans="1:4">
      <c r="A10783" s="6"/>
      <c r="B10783" s="6"/>
      <c r="C10783" s="139"/>
      <c r="D10783" s="139"/>
    </row>
    <row r="10784" spans="1:4">
      <c r="A10784" s="6"/>
      <c r="B10784" s="6"/>
      <c r="C10784" s="139"/>
      <c r="D10784" s="139"/>
    </row>
    <row r="10785" spans="1:4">
      <c r="A10785" s="6"/>
      <c r="B10785" s="6"/>
      <c r="C10785" s="139"/>
      <c r="D10785" s="139"/>
    </row>
    <row r="10786" spans="1:4">
      <c r="A10786" s="6"/>
      <c r="B10786" s="6"/>
      <c r="C10786" s="139"/>
      <c r="D10786" s="139"/>
    </row>
    <row r="10787" spans="1:4">
      <c r="A10787" s="6"/>
      <c r="B10787" s="6"/>
      <c r="C10787" s="139"/>
      <c r="D10787" s="139"/>
    </row>
    <row r="10788" spans="1:4">
      <c r="A10788" s="6"/>
      <c r="B10788" s="6"/>
      <c r="C10788" s="139"/>
      <c r="D10788" s="139"/>
    </row>
    <row r="10789" spans="1:4">
      <c r="A10789" s="6"/>
      <c r="B10789" s="6"/>
      <c r="C10789" s="139"/>
      <c r="D10789" s="139"/>
    </row>
    <row r="10790" spans="1:4">
      <c r="A10790" s="6"/>
      <c r="B10790" s="6"/>
      <c r="C10790" s="139"/>
      <c r="D10790" s="139"/>
    </row>
    <row r="10791" spans="1:4">
      <c r="A10791" s="6"/>
      <c r="B10791" s="6"/>
      <c r="C10791" s="139"/>
      <c r="D10791" s="139"/>
    </row>
    <row r="10792" spans="1:4">
      <c r="A10792" s="6"/>
      <c r="B10792" s="6"/>
      <c r="C10792" s="139"/>
      <c r="D10792" s="139"/>
    </row>
    <row r="10793" spans="1:4">
      <c r="A10793" s="6"/>
      <c r="B10793" s="6"/>
      <c r="C10793" s="139"/>
      <c r="D10793" s="139"/>
    </row>
    <row r="10794" spans="1:4">
      <c r="A10794" s="6"/>
      <c r="B10794" s="6"/>
      <c r="C10794" s="139"/>
      <c r="D10794" s="139"/>
    </row>
    <row r="10795" spans="1:4">
      <c r="A10795" s="6"/>
      <c r="B10795" s="6"/>
      <c r="C10795" s="139"/>
      <c r="D10795" s="139"/>
    </row>
    <row r="10796" spans="1:4">
      <c r="A10796" s="6"/>
      <c r="B10796" s="6"/>
      <c r="C10796" s="139"/>
      <c r="D10796" s="139"/>
    </row>
    <row r="10797" spans="1:4">
      <c r="A10797" s="6"/>
      <c r="B10797" s="6"/>
      <c r="C10797" s="139"/>
      <c r="D10797" s="139"/>
    </row>
    <row r="10798" spans="1:4">
      <c r="A10798" s="6"/>
      <c r="B10798" s="6"/>
      <c r="C10798" s="139"/>
      <c r="D10798" s="139"/>
    </row>
    <row r="10799" spans="1:4">
      <c r="A10799" s="6"/>
      <c r="B10799" s="6"/>
      <c r="C10799" s="139"/>
      <c r="D10799" s="139"/>
    </row>
    <row r="10800" spans="1:4">
      <c r="A10800" s="6"/>
      <c r="B10800" s="6"/>
      <c r="C10800" s="139"/>
      <c r="D10800" s="139"/>
    </row>
    <row r="10801" spans="1:4">
      <c r="A10801" s="6"/>
      <c r="B10801" s="6"/>
      <c r="C10801" s="139"/>
      <c r="D10801" s="139"/>
    </row>
    <row r="10802" spans="1:4">
      <c r="A10802" s="6"/>
      <c r="B10802" s="6"/>
      <c r="C10802" s="139"/>
      <c r="D10802" s="139"/>
    </row>
    <row r="10803" spans="1:4">
      <c r="A10803" s="6"/>
      <c r="B10803" s="6"/>
      <c r="C10803" s="139"/>
      <c r="D10803" s="139"/>
    </row>
    <row r="10804" spans="1:4">
      <c r="A10804" s="6"/>
      <c r="B10804" s="6"/>
      <c r="C10804" s="139"/>
      <c r="D10804" s="139"/>
    </row>
    <row r="10805" spans="1:4">
      <c r="A10805" s="6"/>
      <c r="B10805" s="6"/>
      <c r="C10805" s="139"/>
      <c r="D10805" s="139"/>
    </row>
    <row r="10806" spans="1:4">
      <c r="A10806" s="6"/>
      <c r="B10806" s="6"/>
      <c r="C10806" s="139"/>
      <c r="D10806" s="139"/>
    </row>
    <row r="10807" spans="1:4">
      <c r="A10807" s="6"/>
      <c r="B10807" s="6"/>
      <c r="C10807" s="139"/>
      <c r="D10807" s="139"/>
    </row>
    <row r="10808" spans="1:4">
      <c r="A10808" s="6"/>
      <c r="B10808" s="6"/>
      <c r="C10808" s="139"/>
      <c r="D10808" s="139"/>
    </row>
    <row r="10809" spans="1:4">
      <c r="A10809" s="6"/>
      <c r="B10809" s="6"/>
      <c r="C10809" s="139"/>
      <c r="D10809" s="139"/>
    </row>
    <row r="10810" spans="1:4">
      <c r="A10810" s="6"/>
      <c r="B10810" s="6"/>
      <c r="C10810" s="139"/>
      <c r="D10810" s="139"/>
    </row>
    <row r="10811" spans="1:4">
      <c r="A10811" s="6"/>
      <c r="B10811" s="6"/>
      <c r="C10811" s="139"/>
      <c r="D10811" s="139"/>
    </row>
    <row r="10812" spans="1:4">
      <c r="A10812" s="6"/>
      <c r="B10812" s="6"/>
      <c r="C10812" s="139"/>
      <c r="D10812" s="139"/>
    </row>
    <row r="10813" spans="1:4">
      <c r="A10813" s="6"/>
      <c r="B10813" s="6"/>
      <c r="C10813" s="139"/>
      <c r="D10813" s="139"/>
    </row>
    <row r="10814" spans="1:4">
      <c r="A10814" s="6"/>
      <c r="B10814" s="6"/>
      <c r="C10814" s="139"/>
      <c r="D10814" s="139"/>
    </row>
    <row r="10815" spans="1:4">
      <c r="A10815" s="6"/>
      <c r="B10815" s="6"/>
      <c r="C10815" s="139"/>
      <c r="D10815" s="139"/>
    </row>
    <row r="10816" spans="1:4">
      <c r="A10816" s="6"/>
      <c r="B10816" s="6"/>
      <c r="C10816" s="139"/>
      <c r="D10816" s="139"/>
    </row>
    <row r="10817" spans="1:4">
      <c r="A10817" s="6"/>
      <c r="B10817" s="6"/>
      <c r="C10817" s="139"/>
      <c r="D10817" s="139"/>
    </row>
    <row r="10818" spans="1:4">
      <c r="A10818" s="6"/>
      <c r="B10818" s="6"/>
      <c r="C10818" s="139"/>
      <c r="D10818" s="139"/>
    </row>
    <row r="10819" spans="1:4">
      <c r="A10819" s="6"/>
      <c r="B10819" s="6"/>
      <c r="C10819" s="139"/>
      <c r="D10819" s="139"/>
    </row>
    <row r="10820" spans="1:4">
      <c r="A10820" s="6"/>
      <c r="B10820" s="6"/>
      <c r="C10820" s="139"/>
      <c r="D10820" s="139"/>
    </row>
    <row r="10821" spans="1:4">
      <c r="A10821" s="6"/>
      <c r="B10821" s="6"/>
      <c r="C10821" s="139"/>
      <c r="D10821" s="139"/>
    </row>
    <row r="10822" spans="1:4">
      <c r="A10822" s="6"/>
      <c r="B10822" s="6"/>
      <c r="C10822" s="139"/>
      <c r="D10822" s="139"/>
    </row>
    <row r="10823" spans="1:4">
      <c r="A10823" s="6"/>
      <c r="B10823" s="6"/>
      <c r="C10823" s="139"/>
      <c r="D10823" s="139"/>
    </row>
    <row r="10824" spans="1:4">
      <c r="A10824" s="6"/>
      <c r="B10824" s="6"/>
      <c r="C10824" s="139"/>
      <c r="D10824" s="139"/>
    </row>
    <row r="10825" spans="1:4">
      <c r="A10825" s="6"/>
      <c r="B10825" s="6"/>
      <c r="C10825" s="139"/>
      <c r="D10825" s="139"/>
    </row>
    <row r="10826" spans="1:4">
      <c r="A10826" s="6"/>
      <c r="B10826" s="6"/>
      <c r="C10826" s="139"/>
      <c r="D10826" s="139"/>
    </row>
    <row r="10827" spans="1:4">
      <c r="A10827" s="6"/>
      <c r="B10827" s="6"/>
      <c r="C10827" s="139"/>
      <c r="D10827" s="139"/>
    </row>
    <row r="10828" spans="1:4">
      <c r="A10828" s="6"/>
      <c r="B10828" s="6"/>
      <c r="C10828" s="139"/>
      <c r="D10828" s="139"/>
    </row>
    <row r="10829" spans="1:4">
      <c r="A10829" s="6"/>
      <c r="B10829" s="6"/>
      <c r="C10829" s="139"/>
      <c r="D10829" s="139"/>
    </row>
    <row r="10830" spans="1:4">
      <c r="A10830" s="6"/>
      <c r="B10830" s="6"/>
      <c r="C10830" s="139"/>
      <c r="D10830" s="139"/>
    </row>
    <row r="10831" spans="1:4">
      <c r="A10831" s="6"/>
      <c r="B10831" s="6"/>
      <c r="C10831" s="139"/>
      <c r="D10831" s="139"/>
    </row>
    <row r="10832" spans="1:4">
      <c r="A10832" s="6"/>
      <c r="B10832" s="6"/>
      <c r="C10832" s="139"/>
      <c r="D10832" s="139"/>
    </row>
    <row r="10833" spans="1:4">
      <c r="A10833" s="6"/>
      <c r="B10833" s="6"/>
      <c r="C10833" s="139"/>
      <c r="D10833" s="139"/>
    </row>
    <row r="10834" spans="1:4">
      <c r="A10834" s="6"/>
      <c r="B10834" s="6"/>
      <c r="C10834" s="139"/>
      <c r="D10834" s="139"/>
    </row>
    <row r="10835" spans="1:4">
      <c r="A10835" s="6"/>
      <c r="B10835" s="6"/>
      <c r="C10835" s="139"/>
      <c r="D10835" s="139"/>
    </row>
    <row r="10836" spans="1:4">
      <c r="A10836" s="6"/>
      <c r="B10836" s="6"/>
      <c r="C10836" s="139"/>
      <c r="D10836" s="139"/>
    </row>
    <row r="10837" spans="1:4">
      <c r="A10837" s="6"/>
      <c r="B10837" s="6"/>
      <c r="C10837" s="139"/>
      <c r="D10837" s="139"/>
    </row>
    <row r="10838" spans="1:4">
      <c r="A10838" s="6"/>
      <c r="B10838" s="6"/>
      <c r="C10838" s="139"/>
      <c r="D10838" s="139"/>
    </row>
    <row r="10839" spans="1:4">
      <c r="A10839" s="6"/>
      <c r="B10839" s="6"/>
      <c r="C10839" s="139"/>
      <c r="D10839" s="139"/>
    </row>
    <row r="10840" spans="1:4">
      <c r="A10840" s="6"/>
      <c r="B10840" s="6"/>
      <c r="C10840" s="139"/>
      <c r="D10840" s="139"/>
    </row>
    <row r="10841" spans="1:4">
      <c r="A10841" s="6"/>
      <c r="B10841" s="6"/>
      <c r="C10841" s="139"/>
      <c r="D10841" s="139"/>
    </row>
    <row r="10842" spans="1:4">
      <c r="A10842" s="6"/>
      <c r="B10842" s="6"/>
      <c r="C10842" s="139"/>
      <c r="D10842" s="139"/>
    </row>
    <row r="10843" spans="1:4">
      <c r="A10843" s="6"/>
      <c r="B10843" s="6"/>
      <c r="C10843" s="139"/>
      <c r="D10843" s="139"/>
    </row>
    <row r="10844" spans="1:4">
      <c r="A10844" s="6"/>
      <c r="B10844" s="6"/>
      <c r="C10844" s="139"/>
      <c r="D10844" s="139"/>
    </row>
    <row r="10845" spans="1:4">
      <c r="A10845" s="6"/>
      <c r="B10845" s="6"/>
      <c r="C10845" s="139"/>
      <c r="D10845" s="139"/>
    </row>
    <row r="10846" spans="1:4">
      <c r="A10846" s="6"/>
      <c r="B10846" s="6"/>
      <c r="C10846" s="139"/>
      <c r="D10846" s="139"/>
    </row>
    <row r="10847" spans="1:4">
      <c r="A10847" s="6"/>
      <c r="B10847" s="6"/>
      <c r="C10847" s="139"/>
      <c r="D10847" s="139"/>
    </row>
    <row r="10848" spans="1:4">
      <c r="A10848" s="6"/>
      <c r="B10848" s="6"/>
      <c r="C10848" s="139"/>
      <c r="D10848" s="139"/>
    </row>
    <row r="10849" spans="1:4">
      <c r="A10849" s="6"/>
      <c r="B10849" s="6"/>
      <c r="C10849" s="139"/>
      <c r="D10849" s="139"/>
    </row>
    <row r="10850" spans="1:4">
      <c r="A10850" s="6"/>
      <c r="B10850" s="6"/>
      <c r="C10850" s="139"/>
      <c r="D10850" s="139"/>
    </row>
    <row r="10851" spans="1:4">
      <c r="A10851" s="6"/>
      <c r="B10851" s="6"/>
      <c r="C10851" s="139"/>
      <c r="D10851" s="139"/>
    </row>
    <row r="10852" spans="1:4">
      <c r="A10852" s="6"/>
      <c r="B10852" s="6"/>
      <c r="C10852" s="139"/>
      <c r="D10852" s="139"/>
    </row>
    <row r="10853" spans="1:4">
      <c r="A10853" s="6"/>
      <c r="B10853" s="6"/>
      <c r="C10853" s="139"/>
      <c r="D10853" s="139"/>
    </row>
    <row r="10854" spans="1:4">
      <c r="A10854" s="6"/>
      <c r="B10854" s="6"/>
      <c r="C10854" s="139"/>
      <c r="D10854" s="139"/>
    </row>
    <row r="10855" spans="1:4">
      <c r="A10855" s="6"/>
      <c r="B10855" s="6"/>
      <c r="C10855" s="139"/>
      <c r="D10855" s="139"/>
    </row>
    <row r="10856" spans="1:4">
      <c r="A10856" s="6"/>
      <c r="B10856" s="6"/>
      <c r="C10856" s="139"/>
      <c r="D10856" s="139"/>
    </row>
    <row r="10857" spans="1:4">
      <c r="A10857" s="6"/>
      <c r="B10857" s="6"/>
      <c r="C10857" s="139"/>
      <c r="D10857" s="139"/>
    </row>
    <row r="10858" spans="1:4">
      <c r="A10858" s="6"/>
      <c r="B10858" s="6"/>
      <c r="C10858" s="139"/>
      <c r="D10858" s="139"/>
    </row>
    <row r="10859" spans="1:4">
      <c r="A10859" s="6"/>
      <c r="B10859" s="6"/>
      <c r="C10859" s="139"/>
      <c r="D10859" s="139"/>
    </row>
    <row r="10860" spans="1:4">
      <c r="A10860" s="6"/>
      <c r="B10860" s="6"/>
      <c r="C10860" s="139"/>
      <c r="D10860" s="139"/>
    </row>
    <row r="10861" spans="1:4">
      <c r="A10861" s="6"/>
      <c r="B10861" s="6"/>
      <c r="C10861" s="139"/>
      <c r="D10861" s="139"/>
    </row>
    <row r="10862" spans="1:4">
      <c r="A10862" s="6"/>
      <c r="B10862" s="6"/>
      <c r="C10862" s="139"/>
      <c r="D10862" s="139"/>
    </row>
    <row r="10863" spans="1:4">
      <c r="A10863" s="6"/>
      <c r="B10863" s="6"/>
      <c r="C10863" s="139"/>
      <c r="D10863" s="139"/>
    </row>
    <row r="10864" spans="1:4">
      <c r="A10864" s="6"/>
      <c r="B10864" s="6"/>
      <c r="C10864" s="139"/>
      <c r="D10864" s="139"/>
    </row>
    <row r="10865" spans="1:4">
      <c r="A10865" s="6"/>
      <c r="B10865" s="6"/>
      <c r="C10865" s="139"/>
      <c r="D10865" s="139"/>
    </row>
    <row r="10866" spans="1:4">
      <c r="A10866" s="6"/>
      <c r="B10866" s="6"/>
      <c r="C10866" s="139"/>
      <c r="D10866" s="139"/>
    </row>
    <row r="10867" spans="1:4">
      <c r="A10867" s="6"/>
      <c r="B10867" s="6"/>
      <c r="C10867" s="139"/>
      <c r="D10867" s="139"/>
    </row>
    <row r="10868" spans="1:4">
      <c r="A10868" s="6"/>
      <c r="B10868" s="6"/>
      <c r="C10868" s="139"/>
      <c r="D10868" s="139"/>
    </row>
    <row r="10869" spans="1:4">
      <c r="A10869" s="6"/>
      <c r="B10869" s="6"/>
      <c r="C10869" s="139"/>
      <c r="D10869" s="139"/>
    </row>
    <row r="10870" spans="1:4">
      <c r="A10870" s="6"/>
      <c r="B10870" s="6"/>
      <c r="C10870" s="139"/>
      <c r="D10870" s="139"/>
    </row>
    <row r="10871" spans="1:4">
      <c r="A10871" s="6"/>
      <c r="B10871" s="6"/>
      <c r="C10871" s="139"/>
      <c r="D10871" s="139"/>
    </row>
    <row r="10872" spans="1:4">
      <c r="A10872" s="6"/>
      <c r="B10872" s="6"/>
      <c r="C10872" s="139"/>
      <c r="D10872" s="139"/>
    </row>
    <row r="10873" spans="1:4">
      <c r="A10873" s="6"/>
      <c r="B10873" s="6"/>
      <c r="C10873" s="139"/>
      <c r="D10873" s="139"/>
    </row>
    <row r="10874" spans="1:4">
      <c r="A10874" s="6"/>
      <c r="B10874" s="6"/>
      <c r="C10874" s="139"/>
      <c r="D10874" s="139"/>
    </row>
    <row r="10875" spans="1:4">
      <c r="A10875" s="6"/>
      <c r="B10875" s="6"/>
      <c r="C10875" s="139"/>
      <c r="D10875" s="139"/>
    </row>
    <row r="10876" spans="1:4">
      <c r="A10876" s="6"/>
      <c r="B10876" s="6"/>
      <c r="C10876" s="139"/>
      <c r="D10876" s="139"/>
    </row>
    <row r="10877" spans="1:4">
      <c r="A10877" s="6"/>
      <c r="B10877" s="6"/>
      <c r="C10877" s="139"/>
      <c r="D10877" s="139"/>
    </row>
    <row r="10878" spans="1:4">
      <c r="A10878" s="6"/>
      <c r="B10878" s="6"/>
      <c r="C10878" s="139"/>
      <c r="D10878" s="139"/>
    </row>
    <row r="10879" spans="1:4">
      <c r="A10879" s="6"/>
      <c r="B10879" s="6"/>
      <c r="C10879" s="139"/>
      <c r="D10879" s="139"/>
    </row>
    <row r="10880" spans="1:4">
      <c r="A10880" s="6"/>
      <c r="B10880" s="6"/>
      <c r="C10880" s="139"/>
      <c r="D10880" s="139"/>
    </row>
    <row r="10881" spans="1:4">
      <c r="A10881" s="6"/>
      <c r="B10881" s="6"/>
      <c r="C10881" s="139"/>
      <c r="D10881" s="139"/>
    </row>
    <row r="10882" spans="1:4">
      <c r="A10882" s="6"/>
      <c r="B10882" s="6"/>
      <c r="C10882" s="139"/>
      <c r="D10882" s="139"/>
    </row>
    <row r="10883" spans="1:4">
      <c r="A10883" s="6"/>
      <c r="B10883" s="6"/>
      <c r="C10883" s="139"/>
      <c r="D10883" s="139"/>
    </row>
    <row r="10884" spans="1:4">
      <c r="A10884" s="6"/>
      <c r="B10884" s="6"/>
      <c r="C10884" s="139"/>
      <c r="D10884" s="139"/>
    </row>
    <row r="10885" spans="1:4">
      <c r="A10885" s="6"/>
      <c r="B10885" s="6"/>
      <c r="C10885" s="139"/>
      <c r="D10885" s="139"/>
    </row>
    <row r="10886" spans="1:4">
      <c r="A10886" s="6"/>
      <c r="B10886" s="6"/>
      <c r="C10886" s="139"/>
      <c r="D10886" s="139"/>
    </row>
    <row r="10887" spans="1:4">
      <c r="A10887" s="6"/>
      <c r="B10887" s="6"/>
      <c r="C10887" s="139"/>
      <c r="D10887" s="139"/>
    </row>
    <row r="10888" spans="1:4">
      <c r="A10888" s="6"/>
      <c r="B10888" s="6"/>
      <c r="C10888" s="139"/>
      <c r="D10888" s="139"/>
    </row>
    <row r="10889" spans="1:4">
      <c r="A10889" s="6"/>
      <c r="B10889" s="6"/>
      <c r="C10889" s="139"/>
      <c r="D10889" s="139"/>
    </row>
    <row r="10890" spans="1:4">
      <c r="A10890" s="6"/>
      <c r="B10890" s="6"/>
      <c r="C10890" s="139"/>
      <c r="D10890" s="139"/>
    </row>
    <row r="10891" spans="1:4">
      <c r="A10891" s="6"/>
      <c r="B10891" s="6"/>
      <c r="C10891" s="139"/>
      <c r="D10891" s="139"/>
    </row>
    <row r="10892" spans="1:4">
      <c r="A10892" s="6"/>
      <c r="B10892" s="6"/>
      <c r="C10892" s="139"/>
      <c r="D10892" s="139"/>
    </row>
    <row r="10893" spans="1:4">
      <c r="A10893" s="6"/>
      <c r="B10893" s="6"/>
      <c r="C10893" s="139"/>
      <c r="D10893" s="139"/>
    </row>
    <row r="10894" spans="1:4">
      <c r="A10894" s="6"/>
      <c r="B10894" s="6"/>
      <c r="C10894" s="139"/>
      <c r="D10894" s="139"/>
    </row>
    <row r="10895" spans="1:4">
      <c r="A10895" s="6"/>
      <c r="B10895" s="6"/>
      <c r="C10895" s="139"/>
      <c r="D10895" s="139"/>
    </row>
    <row r="10896" spans="1:4">
      <c r="A10896" s="6"/>
      <c r="B10896" s="6"/>
      <c r="C10896" s="139"/>
      <c r="D10896" s="139"/>
    </row>
    <row r="10897" spans="1:4">
      <c r="A10897" s="6"/>
      <c r="B10897" s="6"/>
      <c r="C10897" s="139"/>
      <c r="D10897" s="139"/>
    </row>
    <row r="10898" spans="1:4">
      <c r="A10898" s="6"/>
      <c r="B10898" s="6"/>
      <c r="C10898" s="139"/>
      <c r="D10898" s="139"/>
    </row>
    <row r="10899" spans="1:4">
      <c r="A10899" s="6"/>
      <c r="B10899" s="6"/>
      <c r="C10899" s="139"/>
      <c r="D10899" s="139"/>
    </row>
    <row r="10900" spans="1:4">
      <c r="A10900" s="6"/>
      <c r="B10900" s="6"/>
      <c r="C10900" s="139"/>
      <c r="D10900" s="139"/>
    </row>
    <row r="10901" spans="1:4">
      <c r="A10901" s="6"/>
      <c r="B10901" s="6"/>
      <c r="C10901" s="139"/>
      <c r="D10901" s="139"/>
    </row>
    <row r="10902" spans="1:4">
      <c r="A10902" s="6"/>
      <c r="B10902" s="6"/>
      <c r="C10902" s="139"/>
      <c r="D10902" s="139"/>
    </row>
    <row r="10903" spans="1:4">
      <c r="A10903" s="6"/>
      <c r="B10903" s="6"/>
      <c r="C10903" s="139"/>
      <c r="D10903" s="139"/>
    </row>
    <row r="10904" spans="1:4">
      <c r="A10904" s="6"/>
      <c r="B10904" s="6"/>
      <c r="C10904" s="139"/>
      <c r="D10904" s="139"/>
    </row>
    <row r="10905" spans="1:4">
      <c r="A10905" s="6"/>
      <c r="B10905" s="6"/>
      <c r="C10905" s="139"/>
      <c r="D10905" s="139"/>
    </row>
    <row r="10906" spans="1:4">
      <c r="A10906" s="6"/>
      <c r="B10906" s="6"/>
      <c r="C10906" s="139"/>
      <c r="D10906" s="139"/>
    </row>
    <row r="10907" spans="1:4">
      <c r="A10907" s="6"/>
      <c r="B10907" s="6"/>
      <c r="C10907" s="139"/>
      <c r="D10907" s="139"/>
    </row>
    <row r="10908" spans="1:4">
      <c r="A10908" s="6"/>
      <c r="B10908" s="6"/>
      <c r="C10908" s="139"/>
      <c r="D10908" s="139"/>
    </row>
    <row r="10909" spans="1:4">
      <c r="A10909" s="6"/>
      <c r="B10909" s="6"/>
      <c r="C10909" s="139"/>
      <c r="D10909" s="139"/>
    </row>
    <row r="10910" spans="1:4">
      <c r="A10910" s="6"/>
      <c r="B10910" s="6"/>
      <c r="C10910" s="139"/>
      <c r="D10910" s="139"/>
    </row>
    <row r="10911" spans="1:4">
      <c r="A10911" s="6"/>
      <c r="B10911" s="6"/>
      <c r="C10911" s="139"/>
      <c r="D10911" s="139"/>
    </row>
    <row r="10912" spans="1:4">
      <c r="A10912" s="6"/>
      <c r="B10912" s="6"/>
      <c r="C10912" s="139"/>
      <c r="D10912" s="139"/>
    </row>
    <row r="10913" spans="1:4">
      <c r="A10913" s="6"/>
      <c r="B10913" s="6"/>
      <c r="C10913" s="139"/>
      <c r="D10913" s="139"/>
    </row>
    <row r="10914" spans="1:4">
      <c r="A10914" s="6"/>
      <c r="B10914" s="6"/>
      <c r="C10914" s="139"/>
      <c r="D10914" s="139"/>
    </row>
    <row r="10915" spans="1:4">
      <c r="A10915" s="6"/>
      <c r="B10915" s="6"/>
      <c r="C10915" s="139"/>
      <c r="D10915" s="139"/>
    </row>
    <row r="10916" spans="1:4">
      <c r="A10916" s="6"/>
      <c r="B10916" s="6"/>
      <c r="C10916" s="139"/>
      <c r="D10916" s="139"/>
    </row>
    <row r="10917" spans="1:4">
      <c r="A10917" s="6"/>
      <c r="B10917" s="6"/>
      <c r="C10917" s="139"/>
      <c r="D10917" s="139"/>
    </row>
    <row r="10918" spans="1:4">
      <c r="A10918" s="6"/>
      <c r="B10918" s="6"/>
      <c r="C10918" s="139"/>
      <c r="D10918" s="139"/>
    </row>
    <row r="10919" spans="1:4">
      <c r="A10919" s="6"/>
      <c r="B10919" s="6"/>
      <c r="C10919" s="139"/>
      <c r="D10919" s="139"/>
    </row>
    <row r="10920" spans="1:4">
      <c r="A10920" s="6"/>
      <c r="B10920" s="6"/>
      <c r="C10920" s="139"/>
      <c r="D10920" s="139"/>
    </row>
    <row r="10921" spans="1:4">
      <c r="A10921" s="6"/>
      <c r="B10921" s="6"/>
      <c r="C10921" s="139"/>
      <c r="D10921" s="139"/>
    </row>
    <row r="10922" spans="1:4">
      <c r="A10922" s="6"/>
      <c r="B10922" s="6"/>
      <c r="C10922" s="139"/>
      <c r="D10922" s="139"/>
    </row>
    <row r="10923" spans="1:4">
      <c r="A10923" s="6"/>
      <c r="B10923" s="6"/>
      <c r="C10923" s="139"/>
      <c r="D10923" s="139"/>
    </row>
    <row r="10924" spans="1:4">
      <c r="A10924" s="6"/>
      <c r="B10924" s="6"/>
      <c r="C10924" s="139"/>
      <c r="D10924" s="139"/>
    </row>
    <row r="10925" spans="1:4">
      <c r="A10925" s="6"/>
      <c r="B10925" s="6"/>
      <c r="C10925" s="139"/>
      <c r="D10925" s="139"/>
    </row>
    <row r="10926" spans="1:4">
      <c r="A10926" s="6"/>
      <c r="B10926" s="6"/>
      <c r="C10926" s="139"/>
      <c r="D10926" s="139"/>
    </row>
    <row r="10927" spans="1:4">
      <c r="A10927" s="6"/>
      <c r="B10927" s="6"/>
      <c r="C10927" s="139"/>
      <c r="D10927" s="139"/>
    </row>
    <row r="10928" spans="1:4">
      <c r="A10928" s="6"/>
      <c r="B10928" s="6"/>
      <c r="C10928" s="139"/>
      <c r="D10928" s="139"/>
    </row>
    <row r="10929" spans="1:4">
      <c r="A10929" s="6"/>
      <c r="B10929" s="6"/>
      <c r="C10929" s="139"/>
      <c r="D10929" s="139"/>
    </row>
    <row r="10930" spans="1:4">
      <c r="A10930" s="6"/>
      <c r="B10930" s="6"/>
      <c r="C10930" s="139"/>
      <c r="D10930" s="139"/>
    </row>
    <row r="10931" spans="1:4">
      <c r="A10931" s="6"/>
      <c r="B10931" s="6"/>
      <c r="C10931" s="139"/>
      <c r="D10931" s="139"/>
    </row>
    <row r="10932" spans="1:4">
      <c r="A10932" s="6"/>
      <c r="B10932" s="6"/>
      <c r="C10932" s="139"/>
      <c r="D10932" s="139"/>
    </row>
    <row r="10933" spans="1:4">
      <c r="A10933" s="6"/>
      <c r="B10933" s="6"/>
      <c r="C10933" s="139"/>
      <c r="D10933" s="139"/>
    </row>
    <row r="10934" spans="1:4">
      <c r="A10934" s="6"/>
      <c r="B10934" s="6"/>
      <c r="C10934" s="139"/>
      <c r="D10934" s="139"/>
    </row>
    <row r="10935" spans="1:4">
      <c r="A10935" s="6"/>
      <c r="B10935" s="6"/>
      <c r="C10935" s="139"/>
      <c r="D10935" s="139"/>
    </row>
    <row r="10936" spans="1:4">
      <c r="A10936" s="6"/>
      <c r="B10936" s="6"/>
      <c r="C10936" s="139"/>
      <c r="D10936" s="139"/>
    </row>
    <row r="10937" spans="1:4">
      <c r="A10937" s="6"/>
      <c r="B10937" s="6"/>
      <c r="C10937" s="139"/>
      <c r="D10937" s="139"/>
    </row>
    <row r="10938" spans="1:4">
      <c r="A10938" s="6"/>
      <c r="B10938" s="6"/>
      <c r="C10938" s="139"/>
      <c r="D10938" s="139"/>
    </row>
    <row r="10939" spans="1:4">
      <c r="A10939" s="6"/>
      <c r="B10939" s="6"/>
      <c r="C10939" s="139"/>
      <c r="D10939" s="139"/>
    </row>
    <row r="10940" spans="1:4">
      <c r="A10940" s="6"/>
      <c r="B10940" s="6"/>
      <c r="C10940" s="139"/>
      <c r="D10940" s="139"/>
    </row>
    <row r="10941" spans="1:4">
      <c r="A10941" s="6"/>
      <c r="B10941" s="6"/>
      <c r="C10941" s="139"/>
      <c r="D10941" s="139"/>
    </row>
    <row r="10942" spans="1:4">
      <c r="A10942" s="6"/>
      <c r="B10942" s="6"/>
      <c r="C10942" s="139"/>
      <c r="D10942" s="139"/>
    </row>
    <row r="10943" spans="1:4">
      <c r="A10943" s="6"/>
      <c r="B10943" s="6"/>
      <c r="C10943" s="139"/>
      <c r="D10943" s="139"/>
    </row>
    <row r="10944" spans="1:4">
      <c r="A10944" s="6"/>
      <c r="B10944" s="6"/>
      <c r="C10944" s="139"/>
      <c r="D10944" s="139"/>
    </row>
    <row r="10945" spans="1:4">
      <c r="A10945" s="6"/>
      <c r="B10945" s="6"/>
      <c r="C10945" s="139"/>
      <c r="D10945" s="139"/>
    </row>
    <row r="10946" spans="1:4">
      <c r="A10946" s="6"/>
      <c r="B10946" s="6"/>
      <c r="C10946" s="139"/>
      <c r="D10946" s="139"/>
    </row>
    <row r="10947" spans="1:4">
      <c r="A10947" s="6"/>
      <c r="B10947" s="6"/>
      <c r="C10947" s="139"/>
      <c r="D10947" s="139"/>
    </row>
    <row r="10948" spans="1:4">
      <c r="A10948" s="6"/>
      <c r="B10948" s="6"/>
      <c r="C10948" s="139"/>
      <c r="D10948" s="139"/>
    </row>
    <row r="10949" spans="1:4">
      <c r="A10949" s="6"/>
      <c r="B10949" s="6"/>
      <c r="C10949" s="139"/>
      <c r="D10949" s="139"/>
    </row>
    <row r="10950" spans="1:4">
      <c r="A10950" s="6"/>
      <c r="B10950" s="6"/>
      <c r="C10950" s="139"/>
      <c r="D10950" s="139"/>
    </row>
    <row r="10951" spans="1:4">
      <c r="A10951" s="6"/>
      <c r="B10951" s="6"/>
      <c r="C10951" s="139"/>
      <c r="D10951" s="139"/>
    </row>
    <row r="10952" spans="1:4">
      <c r="A10952" s="6"/>
      <c r="B10952" s="6"/>
      <c r="C10952" s="139"/>
      <c r="D10952" s="139"/>
    </row>
    <row r="10953" spans="1:4">
      <c r="A10953" s="6"/>
      <c r="B10953" s="6"/>
      <c r="C10953" s="139"/>
      <c r="D10953" s="139"/>
    </row>
    <row r="10954" spans="1:4">
      <c r="A10954" s="6"/>
      <c r="B10954" s="6"/>
      <c r="C10954" s="139"/>
      <c r="D10954" s="139"/>
    </row>
    <row r="10955" spans="1:4">
      <c r="A10955" s="6"/>
      <c r="B10955" s="6"/>
      <c r="C10955" s="139"/>
      <c r="D10955" s="139"/>
    </row>
    <row r="10956" spans="1:4">
      <c r="A10956" s="6"/>
      <c r="B10956" s="6"/>
      <c r="C10956" s="139"/>
      <c r="D10956" s="139"/>
    </row>
    <row r="10957" spans="1:4">
      <c r="A10957" s="6"/>
      <c r="B10957" s="6"/>
      <c r="C10957" s="139"/>
      <c r="D10957" s="139"/>
    </row>
    <row r="10958" spans="1:4">
      <c r="A10958" s="6"/>
      <c r="B10958" s="6"/>
      <c r="C10958" s="139"/>
      <c r="D10958" s="139"/>
    </row>
    <row r="10959" spans="1:4">
      <c r="A10959" s="6"/>
      <c r="B10959" s="6"/>
      <c r="C10959" s="139"/>
      <c r="D10959" s="139"/>
    </row>
    <row r="10960" spans="1:4">
      <c r="A10960" s="6"/>
      <c r="B10960" s="6"/>
      <c r="C10960" s="139"/>
      <c r="D10960" s="139"/>
    </row>
    <row r="10961" spans="1:4">
      <c r="A10961" s="6"/>
      <c r="B10961" s="6"/>
      <c r="C10961" s="139"/>
      <c r="D10961" s="139"/>
    </row>
    <row r="10962" spans="1:4">
      <c r="A10962" s="6"/>
      <c r="B10962" s="6"/>
      <c r="C10962" s="139"/>
      <c r="D10962" s="139"/>
    </row>
    <row r="10963" spans="1:4">
      <c r="A10963" s="6"/>
      <c r="B10963" s="6"/>
      <c r="C10963" s="139"/>
      <c r="D10963" s="139"/>
    </row>
    <row r="10964" spans="1:4">
      <c r="A10964" s="6"/>
      <c r="B10964" s="6"/>
      <c r="C10964" s="139"/>
      <c r="D10964" s="139"/>
    </row>
    <row r="10965" spans="1:4">
      <c r="A10965" s="6"/>
      <c r="B10965" s="6"/>
      <c r="C10965" s="139"/>
      <c r="D10965" s="139"/>
    </row>
    <row r="10966" spans="1:4">
      <c r="A10966" s="6"/>
      <c r="B10966" s="6"/>
      <c r="C10966" s="139"/>
      <c r="D10966" s="139"/>
    </row>
    <row r="10967" spans="1:4">
      <c r="A10967" s="6"/>
      <c r="B10967" s="6"/>
      <c r="C10967" s="139"/>
      <c r="D10967" s="139"/>
    </row>
    <row r="10968" spans="1:4">
      <c r="A10968" s="6"/>
      <c r="B10968" s="6"/>
      <c r="C10968" s="139"/>
      <c r="D10968" s="139"/>
    </row>
    <row r="10969" spans="1:4">
      <c r="A10969" s="6"/>
      <c r="B10969" s="6"/>
      <c r="C10969" s="139"/>
      <c r="D10969" s="139"/>
    </row>
    <row r="10970" spans="1:4">
      <c r="A10970" s="6"/>
      <c r="B10970" s="6"/>
      <c r="C10970" s="139"/>
      <c r="D10970" s="139"/>
    </row>
    <row r="10971" spans="1:4">
      <c r="A10971" s="6"/>
      <c r="B10971" s="6"/>
      <c r="C10971" s="139"/>
      <c r="D10971" s="139"/>
    </row>
    <row r="10972" spans="1:4">
      <c r="A10972" s="6"/>
      <c r="B10972" s="6"/>
      <c r="C10972" s="139"/>
      <c r="D10972" s="139"/>
    </row>
    <row r="10973" spans="1:4">
      <c r="A10973" s="6"/>
      <c r="B10973" s="6"/>
      <c r="C10973" s="139"/>
      <c r="D10973" s="139"/>
    </row>
    <row r="10974" spans="1:4">
      <c r="A10974" s="6"/>
      <c r="B10974" s="6"/>
      <c r="C10974" s="139"/>
      <c r="D10974" s="139"/>
    </row>
    <row r="10975" spans="1:4">
      <c r="A10975" s="6"/>
      <c r="B10975" s="6"/>
      <c r="C10975" s="139"/>
      <c r="D10975" s="139"/>
    </row>
    <row r="10976" spans="1:4">
      <c r="A10976" s="6"/>
      <c r="B10976" s="6"/>
      <c r="C10976" s="139"/>
      <c r="D10976" s="139"/>
    </row>
    <row r="10977" spans="1:4">
      <c r="A10977" s="6"/>
      <c r="B10977" s="6"/>
      <c r="C10977" s="139"/>
      <c r="D10977" s="139"/>
    </row>
    <row r="10978" spans="1:4">
      <c r="A10978" s="6"/>
      <c r="B10978" s="6"/>
      <c r="C10978" s="139"/>
      <c r="D10978" s="139"/>
    </row>
    <row r="10979" spans="1:4">
      <c r="A10979" s="6"/>
      <c r="B10979" s="6"/>
      <c r="C10979" s="139"/>
      <c r="D10979" s="139"/>
    </row>
    <row r="10980" spans="1:4">
      <c r="A10980" s="6"/>
      <c r="B10980" s="6"/>
      <c r="C10980" s="139"/>
      <c r="D10980" s="139"/>
    </row>
    <row r="10981" spans="1:4">
      <c r="A10981" s="6"/>
      <c r="B10981" s="6"/>
      <c r="C10981" s="139"/>
      <c r="D10981" s="139"/>
    </row>
    <row r="10982" spans="1:4">
      <c r="A10982" s="6"/>
      <c r="B10982" s="6"/>
      <c r="C10982" s="139"/>
      <c r="D10982" s="139"/>
    </row>
    <row r="10983" spans="1:4">
      <c r="A10983" s="6"/>
      <c r="B10983" s="6"/>
      <c r="C10983" s="139"/>
      <c r="D10983" s="139"/>
    </row>
    <row r="10984" spans="1:4">
      <c r="A10984" s="6"/>
      <c r="B10984" s="6"/>
      <c r="C10984" s="139"/>
      <c r="D10984" s="139"/>
    </row>
    <row r="10985" spans="1:4">
      <c r="A10985" s="6"/>
      <c r="B10985" s="6"/>
      <c r="C10985" s="139"/>
      <c r="D10985" s="139"/>
    </row>
    <row r="10986" spans="1:4">
      <c r="A10986" s="6"/>
      <c r="B10986" s="6"/>
      <c r="C10986" s="139"/>
      <c r="D10986" s="139"/>
    </row>
    <row r="10987" spans="1:4">
      <c r="A10987" s="6"/>
      <c r="B10987" s="6"/>
      <c r="C10987" s="139"/>
      <c r="D10987" s="139"/>
    </row>
    <row r="10988" spans="1:4">
      <c r="A10988" s="6"/>
      <c r="B10988" s="6"/>
      <c r="C10988" s="139"/>
      <c r="D10988" s="139"/>
    </row>
    <row r="10989" spans="1:4">
      <c r="A10989" s="6"/>
      <c r="B10989" s="6"/>
      <c r="C10989" s="139"/>
      <c r="D10989" s="139"/>
    </row>
    <row r="10990" spans="1:4">
      <c r="A10990" s="6"/>
      <c r="B10990" s="6"/>
      <c r="C10990" s="139"/>
      <c r="D10990" s="139"/>
    </row>
    <row r="10991" spans="1:4">
      <c r="A10991" s="6"/>
      <c r="B10991" s="6"/>
      <c r="C10991" s="139"/>
      <c r="D10991" s="139"/>
    </row>
    <row r="10992" spans="1:4">
      <c r="A10992" s="6"/>
      <c r="B10992" s="6"/>
      <c r="C10992" s="139"/>
      <c r="D10992" s="139"/>
    </row>
    <row r="10993" spans="1:4">
      <c r="A10993" s="6"/>
      <c r="B10993" s="6"/>
      <c r="C10993" s="139"/>
      <c r="D10993" s="139"/>
    </row>
    <row r="10994" spans="1:4">
      <c r="A10994" s="6"/>
      <c r="B10994" s="6"/>
      <c r="C10994" s="139"/>
      <c r="D10994" s="139"/>
    </row>
    <row r="10995" spans="1:4">
      <c r="A10995" s="6"/>
      <c r="B10995" s="6"/>
      <c r="C10995" s="139"/>
      <c r="D10995" s="139"/>
    </row>
    <row r="10996" spans="1:4">
      <c r="A10996" s="6"/>
      <c r="B10996" s="6"/>
      <c r="C10996" s="139"/>
      <c r="D10996" s="139"/>
    </row>
    <row r="10997" spans="1:4">
      <c r="A10997" s="6"/>
      <c r="B10997" s="6"/>
      <c r="C10997" s="139"/>
      <c r="D10997" s="139"/>
    </row>
    <row r="10998" spans="1:4">
      <c r="A10998" s="6"/>
      <c r="B10998" s="6"/>
      <c r="C10998" s="139"/>
      <c r="D10998" s="139"/>
    </row>
    <row r="10999" spans="1:4">
      <c r="A10999" s="6"/>
      <c r="B10999" s="6"/>
      <c r="C10999" s="139"/>
      <c r="D10999" s="139"/>
    </row>
    <row r="11000" spans="1:4">
      <c r="A11000" s="6"/>
      <c r="B11000" s="6"/>
      <c r="C11000" s="139"/>
      <c r="D11000" s="139"/>
    </row>
    <row r="11001" spans="1:4">
      <c r="A11001" s="6"/>
      <c r="B11001" s="6"/>
      <c r="C11001" s="139"/>
      <c r="D11001" s="139"/>
    </row>
    <row r="11002" spans="1:4">
      <c r="A11002" s="6"/>
      <c r="B11002" s="6"/>
      <c r="C11002" s="139"/>
      <c r="D11002" s="139"/>
    </row>
    <row r="11003" spans="1:4">
      <c r="A11003" s="6"/>
      <c r="B11003" s="6"/>
      <c r="C11003" s="139"/>
      <c r="D11003" s="139"/>
    </row>
    <row r="11004" spans="1:4">
      <c r="A11004" s="6"/>
      <c r="B11004" s="6"/>
      <c r="C11004" s="139"/>
      <c r="D11004" s="139"/>
    </row>
    <row r="11005" spans="1:4">
      <c r="A11005" s="6"/>
      <c r="B11005" s="6"/>
      <c r="C11005" s="139"/>
      <c r="D11005" s="139"/>
    </row>
    <row r="11006" spans="1:4">
      <c r="A11006" s="6"/>
      <c r="B11006" s="6"/>
      <c r="C11006" s="139"/>
      <c r="D11006" s="139"/>
    </row>
    <row r="11007" spans="1:4">
      <c r="A11007" s="6"/>
      <c r="B11007" s="6"/>
      <c r="C11007" s="139"/>
      <c r="D11007" s="139"/>
    </row>
    <row r="11008" spans="1:4">
      <c r="A11008" s="6"/>
      <c r="B11008" s="6"/>
      <c r="C11008" s="139"/>
      <c r="D11008" s="139"/>
    </row>
    <row r="11009" spans="1:4">
      <c r="A11009" s="6"/>
      <c r="B11009" s="6"/>
      <c r="C11009" s="139"/>
      <c r="D11009" s="139"/>
    </row>
    <row r="11010" spans="1:4">
      <c r="A11010" s="6"/>
      <c r="B11010" s="6"/>
      <c r="C11010" s="139"/>
      <c r="D11010" s="139"/>
    </row>
    <row r="11011" spans="1:4">
      <c r="A11011" s="6"/>
      <c r="B11011" s="6"/>
      <c r="C11011" s="139"/>
      <c r="D11011" s="139"/>
    </row>
    <row r="11012" spans="1:4">
      <c r="A11012" s="6"/>
      <c r="B11012" s="6"/>
      <c r="C11012" s="139"/>
      <c r="D11012" s="139"/>
    </row>
    <row r="11013" spans="1:4">
      <c r="A11013" s="6"/>
      <c r="B11013" s="6"/>
      <c r="C11013" s="139"/>
      <c r="D11013" s="139"/>
    </row>
    <row r="11014" spans="1:4">
      <c r="A11014" s="6"/>
      <c r="B11014" s="6"/>
      <c r="C11014" s="139"/>
      <c r="D11014" s="139"/>
    </row>
    <row r="11015" spans="1:4">
      <c r="A11015" s="6"/>
      <c r="B11015" s="6"/>
      <c r="C11015" s="139"/>
      <c r="D11015" s="139"/>
    </row>
    <row r="11016" spans="1:4">
      <c r="A11016" s="6"/>
      <c r="B11016" s="6"/>
      <c r="C11016" s="139"/>
      <c r="D11016" s="139"/>
    </row>
    <row r="11017" spans="1:4">
      <c r="A11017" s="6"/>
      <c r="B11017" s="6"/>
      <c r="C11017" s="139"/>
      <c r="D11017" s="139"/>
    </row>
    <row r="11018" spans="1:4">
      <c r="A11018" s="6"/>
      <c r="B11018" s="6"/>
      <c r="C11018" s="139"/>
      <c r="D11018" s="139"/>
    </row>
    <row r="11019" spans="1:4">
      <c r="A11019" s="6"/>
      <c r="B11019" s="6"/>
      <c r="C11019" s="139"/>
      <c r="D11019" s="139"/>
    </row>
    <row r="11020" spans="1:4">
      <c r="A11020" s="6"/>
      <c r="B11020" s="6"/>
      <c r="C11020" s="139"/>
      <c r="D11020" s="139"/>
    </row>
    <row r="11021" spans="1:4">
      <c r="A11021" s="6"/>
      <c r="B11021" s="6"/>
      <c r="C11021" s="139"/>
      <c r="D11021" s="139"/>
    </row>
    <row r="11022" spans="1:4">
      <c r="A11022" s="6"/>
      <c r="B11022" s="6"/>
      <c r="C11022" s="139"/>
      <c r="D11022" s="139"/>
    </row>
    <row r="11023" spans="1:4">
      <c r="A11023" s="6"/>
      <c r="B11023" s="6"/>
      <c r="C11023" s="139"/>
      <c r="D11023" s="139"/>
    </row>
    <row r="11024" spans="1:4">
      <c r="A11024" s="6"/>
      <c r="B11024" s="6"/>
      <c r="C11024" s="139"/>
      <c r="D11024" s="139"/>
    </row>
    <row r="11025" spans="1:4">
      <c r="A11025" s="6"/>
      <c r="B11025" s="6"/>
      <c r="C11025" s="139"/>
      <c r="D11025" s="139"/>
    </row>
    <row r="11026" spans="1:4">
      <c r="A11026" s="6"/>
      <c r="B11026" s="6"/>
      <c r="C11026" s="139"/>
      <c r="D11026" s="139"/>
    </row>
    <row r="11027" spans="1:4">
      <c r="A11027" s="6"/>
      <c r="B11027" s="6"/>
      <c r="C11027" s="139"/>
      <c r="D11027" s="139"/>
    </row>
    <row r="11028" spans="1:4">
      <c r="A11028" s="6"/>
      <c r="B11028" s="6"/>
      <c r="C11028" s="139"/>
      <c r="D11028" s="139"/>
    </row>
    <row r="11029" spans="1:4">
      <c r="A11029" s="6"/>
      <c r="B11029" s="6"/>
      <c r="C11029" s="139"/>
      <c r="D11029" s="139"/>
    </row>
    <row r="11030" spans="1:4">
      <c r="A11030" s="6"/>
      <c r="B11030" s="6"/>
      <c r="C11030" s="139"/>
      <c r="D11030" s="139"/>
    </row>
    <row r="11031" spans="1:4">
      <c r="A11031" s="6"/>
      <c r="B11031" s="6"/>
      <c r="C11031" s="139"/>
      <c r="D11031" s="139"/>
    </row>
    <row r="11032" spans="1:4">
      <c r="A11032" s="6"/>
      <c r="B11032" s="6"/>
      <c r="C11032" s="139"/>
      <c r="D11032" s="139"/>
    </row>
    <row r="11033" spans="1:4">
      <c r="A11033" s="6"/>
      <c r="B11033" s="6"/>
      <c r="C11033" s="139"/>
      <c r="D11033" s="139"/>
    </row>
    <row r="11034" spans="1:4">
      <c r="A11034" s="6"/>
      <c r="B11034" s="6"/>
      <c r="C11034" s="139"/>
      <c r="D11034" s="139"/>
    </row>
    <row r="11035" spans="1:4">
      <c r="A11035" s="6"/>
      <c r="B11035" s="6"/>
      <c r="C11035" s="139"/>
      <c r="D11035" s="139"/>
    </row>
    <row r="11036" spans="1:4">
      <c r="A11036" s="6"/>
      <c r="B11036" s="6"/>
      <c r="C11036" s="139"/>
      <c r="D11036" s="139"/>
    </row>
    <row r="11037" spans="1:4">
      <c r="A11037" s="6"/>
      <c r="B11037" s="6"/>
      <c r="C11037" s="139"/>
      <c r="D11037" s="139"/>
    </row>
    <row r="11038" spans="1:4">
      <c r="A11038" s="6"/>
      <c r="B11038" s="6"/>
      <c r="C11038" s="139"/>
      <c r="D11038" s="139"/>
    </row>
    <row r="11039" spans="1:4">
      <c r="A11039" s="6"/>
      <c r="B11039" s="6"/>
      <c r="C11039" s="139"/>
      <c r="D11039" s="139"/>
    </row>
    <row r="11040" spans="1:4">
      <c r="A11040" s="6"/>
      <c r="B11040" s="6"/>
      <c r="C11040" s="139"/>
      <c r="D11040" s="139"/>
    </row>
    <row r="11041" spans="1:4">
      <c r="A11041" s="6"/>
      <c r="B11041" s="6"/>
      <c r="C11041" s="139"/>
      <c r="D11041" s="139"/>
    </row>
    <row r="11042" spans="1:4">
      <c r="A11042" s="6"/>
      <c r="B11042" s="6"/>
      <c r="C11042" s="139"/>
      <c r="D11042" s="139"/>
    </row>
    <row r="11043" spans="1:4">
      <c r="A11043" s="6"/>
      <c r="B11043" s="6"/>
      <c r="C11043" s="139"/>
      <c r="D11043" s="139"/>
    </row>
    <row r="11044" spans="1:4">
      <c r="A11044" s="6"/>
      <c r="B11044" s="6"/>
      <c r="C11044" s="139"/>
      <c r="D11044" s="139"/>
    </row>
    <row r="11045" spans="1:4">
      <c r="A11045" s="6"/>
      <c r="B11045" s="6"/>
      <c r="C11045" s="139"/>
      <c r="D11045" s="139"/>
    </row>
    <row r="11046" spans="1:4">
      <c r="A11046" s="6"/>
      <c r="B11046" s="6"/>
      <c r="C11046" s="139"/>
      <c r="D11046" s="139"/>
    </row>
    <row r="11047" spans="1:4">
      <c r="A11047" s="6"/>
      <c r="B11047" s="6"/>
      <c r="C11047" s="139"/>
      <c r="D11047" s="139"/>
    </row>
    <row r="11048" spans="1:4">
      <c r="A11048" s="6"/>
      <c r="B11048" s="6"/>
      <c r="C11048" s="139"/>
      <c r="D11048" s="139"/>
    </row>
    <row r="11049" spans="1:4">
      <c r="A11049" s="6"/>
      <c r="B11049" s="6"/>
      <c r="C11049" s="139"/>
      <c r="D11049" s="139"/>
    </row>
    <row r="11050" spans="1:4">
      <c r="A11050" s="6"/>
      <c r="B11050" s="6"/>
      <c r="C11050" s="139"/>
      <c r="D11050" s="139"/>
    </row>
    <row r="11051" spans="1:4">
      <c r="A11051" s="6"/>
      <c r="B11051" s="6"/>
      <c r="C11051" s="139"/>
      <c r="D11051" s="139"/>
    </row>
    <row r="11052" spans="1:4">
      <c r="A11052" s="6"/>
      <c r="B11052" s="6"/>
      <c r="C11052" s="139"/>
      <c r="D11052" s="139"/>
    </row>
    <row r="11053" spans="1:4">
      <c r="A11053" s="6"/>
      <c r="B11053" s="6"/>
      <c r="C11053" s="139"/>
      <c r="D11053" s="139"/>
    </row>
    <row r="11054" spans="1:4">
      <c r="A11054" s="6"/>
      <c r="B11054" s="6"/>
      <c r="C11054" s="139"/>
      <c r="D11054" s="139"/>
    </row>
    <row r="11055" spans="1:4">
      <c r="A11055" s="6"/>
      <c r="B11055" s="6"/>
      <c r="C11055" s="139"/>
      <c r="D11055" s="139"/>
    </row>
    <row r="11056" spans="1:4">
      <c r="A11056" s="6"/>
      <c r="B11056" s="6"/>
      <c r="C11056" s="139"/>
      <c r="D11056" s="139"/>
    </row>
    <row r="11057" spans="1:4">
      <c r="A11057" s="6"/>
      <c r="B11057" s="6"/>
      <c r="C11057" s="139"/>
      <c r="D11057" s="139"/>
    </row>
    <row r="11058" spans="1:4">
      <c r="A11058" s="6"/>
      <c r="B11058" s="6"/>
      <c r="C11058" s="139"/>
      <c r="D11058" s="139"/>
    </row>
    <row r="11059" spans="1:4">
      <c r="A11059" s="6"/>
      <c r="B11059" s="6"/>
      <c r="C11059" s="139"/>
      <c r="D11059" s="139"/>
    </row>
    <row r="11060" spans="1:4">
      <c r="A11060" s="6"/>
      <c r="B11060" s="6"/>
      <c r="C11060" s="139"/>
      <c r="D11060" s="139"/>
    </row>
    <row r="11061" spans="1:4">
      <c r="A11061" s="6"/>
      <c r="B11061" s="6"/>
      <c r="C11061" s="139"/>
      <c r="D11061" s="139"/>
    </row>
    <row r="11062" spans="1:4">
      <c r="A11062" s="6"/>
      <c r="B11062" s="6"/>
      <c r="C11062" s="139"/>
      <c r="D11062" s="139"/>
    </row>
    <row r="11063" spans="1:4">
      <c r="A11063" s="6"/>
      <c r="B11063" s="6"/>
      <c r="C11063" s="139"/>
      <c r="D11063" s="139"/>
    </row>
    <row r="11064" spans="1:4">
      <c r="A11064" s="6"/>
      <c r="B11064" s="6"/>
      <c r="C11064" s="139"/>
      <c r="D11064" s="139"/>
    </row>
    <row r="11065" spans="1:4">
      <c r="A11065" s="6"/>
      <c r="B11065" s="6"/>
      <c r="C11065" s="139"/>
      <c r="D11065" s="139"/>
    </row>
    <row r="11066" spans="1:4">
      <c r="A11066" s="6"/>
      <c r="B11066" s="6"/>
      <c r="C11066" s="139"/>
      <c r="D11066" s="139"/>
    </row>
    <row r="11067" spans="1:4">
      <c r="A11067" s="6"/>
      <c r="B11067" s="6"/>
      <c r="C11067" s="139"/>
      <c r="D11067" s="139"/>
    </row>
    <row r="11068" spans="1:4">
      <c r="A11068" s="6"/>
      <c r="B11068" s="6"/>
      <c r="C11068" s="139"/>
      <c r="D11068" s="139"/>
    </row>
    <row r="11069" spans="1:4">
      <c r="A11069" s="6"/>
      <c r="B11069" s="6"/>
      <c r="C11069" s="139"/>
      <c r="D11069" s="139"/>
    </row>
    <row r="11070" spans="1:4">
      <c r="A11070" s="6"/>
      <c r="B11070" s="6"/>
      <c r="C11070" s="139"/>
      <c r="D11070" s="139"/>
    </row>
    <row r="11071" spans="1:4">
      <c r="A11071" s="6"/>
      <c r="B11071" s="6"/>
      <c r="C11071" s="139"/>
      <c r="D11071" s="139"/>
    </row>
    <row r="11072" spans="1:4">
      <c r="A11072" s="6"/>
      <c r="B11072" s="6"/>
      <c r="C11072" s="139"/>
      <c r="D11072" s="139"/>
    </row>
    <row r="11073" spans="1:4">
      <c r="A11073" s="6"/>
      <c r="B11073" s="6"/>
      <c r="C11073" s="139"/>
      <c r="D11073" s="139"/>
    </row>
    <row r="11074" spans="1:4">
      <c r="A11074" s="6"/>
      <c r="B11074" s="6"/>
      <c r="C11074" s="139"/>
      <c r="D11074" s="139"/>
    </row>
    <row r="11075" spans="1:4">
      <c r="A11075" s="6"/>
      <c r="B11075" s="6"/>
      <c r="C11075" s="139"/>
      <c r="D11075" s="139"/>
    </row>
    <row r="11076" spans="1:4">
      <c r="A11076" s="6"/>
      <c r="B11076" s="6"/>
      <c r="C11076" s="139"/>
      <c r="D11076" s="139"/>
    </row>
    <row r="11077" spans="1:4">
      <c r="A11077" s="6"/>
      <c r="B11077" s="6"/>
      <c r="C11077" s="139"/>
      <c r="D11077" s="139"/>
    </row>
    <row r="11078" spans="1:4">
      <c r="A11078" s="6"/>
      <c r="B11078" s="6"/>
      <c r="C11078" s="139"/>
      <c r="D11078" s="139"/>
    </row>
    <row r="11079" spans="1:4">
      <c r="A11079" s="6"/>
      <c r="B11079" s="6"/>
      <c r="C11079" s="139"/>
      <c r="D11079" s="139"/>
    </row>
    <row r="11080" spans="1:4">
      <c r="A11080" s="6"/>
      <c r="B11080" s="6"/>
      <c r="C11080" s="139"/>
      <c r="D11080" s="139"/>
    </row>
    <row r="11081" spans="1:4">
      <c r="A11081" s="6"/>
      <c r="B11081" s="6"/>
      <c r="C11081" s="139"/>
      <c r="D11081" s="139"/>
    </row>
    <row r="11082" spans="1:4">
      <c r="A11082" s="6"/>
      <c r="B11082" s="6"/>
      <c r="C11082" s="139"/>
      <c r="D11082" s="139"/>
    </row>
    <row r="11083" spans="1:4">
      <c r="A11083" s="6"/>
      <c r="B11083" s="6"/>
      <c r="C11083" s="139"/>
      <c r="D11083" s="139"/>
    </row>
    <row r="11084" spans="1:4">
      <c r="A11084" s="6"/>
      <c r="B11084" s="6"/>
      <c r="C11084" s="139"/>
      <c r="D11084" s="139"/>
    </row>
    <row r="11085" spans="1:4">
      <c r="A11085" s="6"/>
      <c r="B11085" s="6"/>
      <c r="C11085" s="139"/>
      <c r="D11085" s="139"/>
    </row>
    <row r="11086" spans="1:4">
      <c r="A11086" s="6"/>
      <c r="B11086" s="6"/>
      <c r="C11086" s="139"/>
      <c r="D11086" s="139"/>
    </row>
    <row r="11087" spans="1:4">
      <c r="A11087" s="6"/>
      <c r="B11087" s="6"/>
      <c r="C11087" s="139"/>
      <c r="D11087" s="139"/>
    </row>
    <row r="11088" spans="1:4">
      <c r="A11088" s="6"/>
      <c r="B11088" s="6"/>
      <c r="C11088" s="139"/>
      <c r="D11088" s="139"/>
    </row>
    <row r="11089" spans="1:4">
      <c r="A11089" s="6"/>
      <c r="B11089" s="6"/>
      <c r="C11089" s="139"/>
      <c r="D11089" s="139"/>
    </row>
    <row r="11090" spans="1:4">
      <c r="A11090" s="6"/>
      <c r="B11090" s="6"/>
      <c r="C11090" s="139"/>
      <c r="D11090" s="139"/>
    </row>
    <row r="11091" spans="1:4">
      <c r="A11091" s="6"/>
      <c r="B11091" s="6"/>
      <c r="C11091" s="139"/>
      <c r="D11091" s="139"/>
    </row>
    <row r="11092" spans="1:4">
      <c r="A11092" s="6"/>
      <c r="B11092" s="6"/>
      <c r="C11092" s="139"/>
      <c r="D11092" s="139"/>
    </row>
    <row r="11093" spans="1:4">
      <c r="A11093" s="6"/>
      <c r="B11093" s="6"/>
      <c r="C11093" s="139"/>
      <c r="D11093" s="139"/>
    </row>
    <row r="11094" spans="1:4">
      <c r="A11094" s="6"/>
      <c r="B11094" s="6"/>
      <c r="C11094" s="139"/>
      <c r="D11094" s="139"/>
    </row>
    <row r="11095" spans="1:4">
      <c r="A11095" s="6"/>
      <c r="B11095" s="6"/>
      <c r="C11095" s="139"/>
      <c r="D11095" s="139"/>
    </row>
    <row r="11096" spans="1:4">
      <c r="A11096" s="6"/>
      <c r="B11096" s="6"/>
      <c r="C11096" s="139"/>
      <c r="D11096" s="139"/>
    </row>
    <row r="11097" spans="1:4">
      <c r="A11097" s="6"/>
      <c r="B11097" s="6"/>
      <c r="C11097" s="139"/>
      <c r="D11097" s="139"/>
    </row>
    <row r="11098" spans="1:4">
      <c r="A11098" s="6"/>
      <c r="B11098" s="6"/>
      <c r="C11098" s="139"/>
      <c r="D11098" s="139"/>
    </row>
    <row r="11099" spans="1:4">
      <c r="A11099" s="6"/>
      <c r="B11099" s="6"/>
      <c r="C11099" s="139"/>
      <c r="D11099" s="139"/>
    </row>
    <row r="11100" spans="1:4">
      <c r="A11100" s="6"/>
      <c r="B11100" s="6"/>
      <c r="C11100" s="139"/>
      <c r="D11100" s="139"/>
    </row>
    <row r="11101" spans="1:4">
      <c r="A11101" s="6"/>
      <c r="B11101" s="6"/>
      <c r="C11101" s="139"/>
      <c r="D11101" s="139"/>
    </row>
    <row r="11102" spans="1:4">
      <c r="A11102" s="6"/>
      <c r="B11102" s="6"/>
      <c r="C11102" s="139"/>
      <c r="D11102" s="139"/>
    </row>
    <row r="11103" spans="1:4">
      <c r="A11103" s="6"/>
      <c r="B11103" s="6"/>
      <c r="C11103" s="139"/>
      <c r="D11103" s="139"/>
    </row>
    <row r="11104" spans="1:4">
      <c r="A11104" s="6"/>
      <c r="B11104" s="6"/>
      <c r="C11104" s="139"/>
      <c r="D11104" s="139"/>
    </row>
    <row r="11105" spans="1:4">
      <c r="A11105" s="6"/>
      <c r="B11105" s="6"/>
      <c r="C11105" s="139"/>
      <c r="D11105" s="139"/>
    </row>
    <row r="11106" spans="1:4">
      <c r="A11106" s="6"/>
      <c r="B11106" s="6"/>
      <c r="C11106" s="139"/>
      <c r="D11106" s="139"/>
    </row>
    <row r="11107" spans="1:4">
      <c r="A11107" s="6"/>
      <c r="B11107" s="6"/>
      <c r="C11107" s="139"/>
      <c r="D11107" s="139"/>
    </row>
    <row r="11108" spans="1:4">
      <c r="A11108" s="6"/>
      <c r="B11108" s="6"/>
      <c r="C11108" s="139"/>
      <c r="D11108" s="139"/>
    </row>
    <row r="11109" spans="1:4">
      <c r="A11109" s="6"/>
      <c r="B11109" s="6"/>
      <c r="C11109" s="139"/>
      <c r="D11109" s="139"/>
    </row>
    <row r="11110" spans="1:4">
      <c r="A11110" s="6"/>
      <c r="B11110" s="6"/>
      <c r="C11110" s="139"/>
      <c r="D11110" s="139"/>
    </row>
    <row r="11111" spans="1:4">
      <c r="A11111" s="6"/>
      <c r="B11111" s="6"/>
      <c r="C11111" s="139"/>
      <c r="D11111" s="139"/>
    </row>
    <row r="11112" spans="1:4">
      <c r="A11112" s="6"/>
      <c r="B11112" s="6"/>
      <c r="C11112" s="139"/>
      <c r="D11112" s="139"/>
    </row>
    <row r="11113" spans="1:4">
      <c r="A11113" s="6"/>
      <c r="B11113" s="6"/>
      <c r="C11113" s="139"/>
      <c r="D11113" s="139"/>
    </row>
    <row r="11114" spans="1:4">
      <c r="A11114" s="6"/>
      <c r="B11114" s="6"/>
      <c r="C11114" s="139"/>
      <c r="D11114" s="139"/>
    </row>
    <row r="11115" spans="1:4">
      <c r="A11115" s="6"/>
      <c r="B11115" s="6"/>
      <c r="C11115" s="139"/>
      <c r="D11115" s="139"/>
    </row>
    <row r="11116" spans="1:4">
      <c r="A11116" s="6"/>
      <c r="B11116" s="6"/>
      <c r="C11116" s="139"/>
      <c r="D11116" s="139"/>
    </row>
    <row r="11117" spans="1:4">
      <c r="A11117" s="6"/>
      <c r="B11117" s="6"/>
      <c r="C11117" s="139"/>
      <c r="D11117" s="139"/>
    </row>
    <row r="11118" spans="1:4">
      <c r="A11118" s="6"/>
      <c r="B11118" s="6"/>
      <c r="C11118" s="139"/>
      <c r="D11118" s="139"/>
    </row>
    <row r="11119" spans="1:4">
      <c r="A11119" s="6"/>
      <c r="B11119" s="6"/>
      <c r="C11119" s="139"/>
      <c r="D11119" s="139"/>
    </row>
    <row r="11120" spans="1:4">
      <c r="A11120" s="6"/>
      <c r="B11120" s="6"/>
      <c r="C11120" s="139"/>
      <c r="D11120" s="139"/>
    </row>
    <row r="11121" spans="1:4">
      <c r="A11121" s="6"/>
      <c r="B11121" s="6"/>
      <c r="C11121" s="139"/>
      <c r="D11121" s="139"/>
    </row>
    <row r="11122" spans="1:4">
      <c r="A11122" s="6"/>
      <c r="B11122" s="6"/>
      <c r="C11122" s="139"/>
      <c r="D11122" s="139"/>
    </row>
    <row r="11123" spans="1:4">
      <c r="A11123" s="6"/>
      <c r="B11123" s="6"/>
      <c r="C11123" s="139"/>
      <c r="D11123" s="139"/>
    </row>
    <row r="11124" spans="1:4">
      <c r="A11124" s="6"/>
      <c r="B11124" s="6"/>
      <c r="C11124" s="139"/>
      <c r="D11124" s="139"/>
    </row>
    <row r="11125" spans="1:4">
      <c r="A11125" s="6"/>
      <c r="B11125" s="6"/>
      <c r="C11125" s="139"/>
      <c r="D11125" s="139"/>
    </row>
    <row r="11126" spans="1:4">
      <c r="A11126" s="6"/>
      <c r="B11126" s="6"/>
      <c r="C11126" s="139"/>
      <c r="D11126" s="139"/>
    </row>
    <row r="11127" spans="1:4">
      <c r="A11127" s="6"/>
      <c r="B11127" s="6"/>
      <c r="C11127" s="139"/>
      <c r="D11127" s="139"/>
    </row>
    <row r="11128" spans="1:4">
      <c r="A11128" s="6"/>
      <c r="B11128" s="6"/>
      <c r="C11128" s="139"/>
      <c r="D11128" s="139"/>
    </row>
    <row r="11129" spans="1:4">
      <c r="A11129" s="6"/>
      <c r="B11129" s="6"/>
      <c r="C11129" s="139"/>
      <c r="D11129" s="139"/>
    </row>
    <row r="11130" spans="1:4">
      <c r="A11130" s="6"/>
      <c r="B11130" s="6"/>
      <c r="C11130" s="139"/>
      <c r="D11130" s="139"/>
    </row>
    <row r="11131" spans="1:4">
      <c r="A11131" s="6"/>
      <c r="B11131" s="6"/>
      <c r="C11131" s="139"/>
      <c r="D11131" s="139"/>
    </row>
    <row r="11132" spans="1:4">
      <c r="A11132" s="6"/>
      <c r="B11132" s="6"/>
      <c r="C11132" s="139"/>
      <c r="D11132" s="139"/>
    </row>
    <row r="11133" spans="1:4">
      <c r="A11133" s="6"/>
      <c r="B11133" s="6"/>
      <c r="C11133" s="139"/>
      <c r="D11133" s="139"/>
    </row>
    <row r="11134" spans="1:4">
      <c r="A11134" s="6"/>
      <c r="B11134" s="6"/>
      <c r="C11134" s="139"/>
      <c r="D11134" s="139"/>
    </row>
    <row r="11135" spans="1:4">
      <c r="A11135" s="6"/>
      <c r="B11135" s="6"/>
      <c r="C11135" s="139"/>
      <c r="D11135" s="139"/>
    </row>
    <row r="11136" spans="1:4">
      <c r="A11136" s="6"/>
      <c r="B11136" s="6"/>
      <c r="C11136" s="139"/>
      <c r="D11136" s="139"/>
    </row>
    <row r="11137" spans="1:4">
      <c r="A11137" s="6"/>
      <c r="B11137" s="6"/>
      <c r="C11137" s="139"/>
      <c r="D11137" s="139"/>
    </row>
    <row r="11138" spans="1:4">
      <c r="A11138" s="6"/>
      <c r="B11138" s="6"/>
      <c r="C11138" s="139"/>
      <c r="D11138" s="139"/>
    </row>
    <row r="11139" spans="1:4">
      <c r="A11139" s="6"/>
      <c r="B11139" s="6"/>
      <c r="C11139" s="139"/>
      <c r="D11139" s="139"/>
    </row>
    <row r="11140" spans="1:4">
      <c r="A11140" s="6"/>
      <c r="B11140" s="6"/>
      <c r="C11140" s="139"/>
      <c r="D11140" s="139"/>
    </row>
    <row r="11141" spans="1:4">
      <c r="A11141" s="6"/>
      <c r="B11141" s="6"/>
      <c r="C11141" s="139"/>
      <c r="D11141" s="139"/>
    </row>
    <row r="11142" spans="1:4">
      <c r="A11142" s="6"/>
      <c r="B11142" s="6"/>
      <c r="C11142" s="139"/>
      <c r="D11142" s="139"/>
    </row>
    <row r="11143" spans="1:4">
      <c r="A11143" s="6"/>
      <c r="B11143" s="6"/>
      <c r="C11143" s="139"/>
      <c r="D11143" s="139"/>
    </row>
    <row r="11144" spans="1:4">
      <c r="A11144" s="6"/>
      <c r="B11144" s="6"/>
      <c r="C11144" s="139"/>
      <c r="D11144" s="139"/>
    </row>
    <row r="11145" spans="1:4">
      <c r="A11145" s="6"/>
      <c r="B11145" s="6"/>
      <c r="C11145" s="139"/>
      <c r="D11145" s="139"/>
    </row>
    <row r="11146" spans="1:4">
      <c r="A11146" s="6"/>
      <c r="B11146" s="6"/>
      <c r="C11146" s="139"/>
      <c r="D11146" s="139"/>
    </row>
    <row r="11147" spans="1:4">
      <c r="A11147" s="6"/>
      <c r="B11147" s="6"/>
      <c r="C11147" s="139"/>
      <c r="D11147" s="139"/>
    </row>
    <row r="11148" spans="1:4">
      <c r="A11148" s="6"/>
      <c r="B11148" s="6"/>
      <c r="C11148" s="139"/>
      <c r="D11148" s="139"/>
    </row>
    <row r="11149" spans="1:4">
      <c r="A11149" s="6"/>
      <c r="B11149" s="6"/>
      <c r="C11149" s="139"/>
      <c r="D11149" s="139"/>
    </row>
    <row r="11150" spans="1:4">
      <c r="A11150" s="6"/>
      <c r="B11150" s="6"/>
      <c r="C11150" s="139"/>
      <c r="D11150" s="139"/>
    </row>
    <row r="11151" spans="1:4">
      <c r="A11151" s="6"/>
      <c r="B11151" s="6"/>
      <c r="C11151" s="139"/>
      <c r="D11151" s="139"/>
    </row>
    <row r="11152" spans="1:4">
      <c r="A11152" s="6"/>
      <c r="B11152" s="6"/>
      <c r="C11152" s="139"/>
      <c r="D11152" s="139"/>
    </row>
    <row r="11153" spans="1:4">
      <c r="A11153" s="6"/>
      <c r="B11153" s="6"/>
      <c r="C11153" s="139"/>
      <c r="D11153" s="139"/>
    </row>
    <row r="11154" spans="1:4">
      <c r="A11154" s="6"/>
      <c r="B11154" s="6"/>
      <c r="C11154" s="139"/>
      <c r="D11154" s="139"/>
    </row>
    <row r="11155" spans="1:4">
      <c r="A11155" s="6"/>
      <c r="B11155" s="6"/>
      <c r="C11155" s="139"/>
      <c r="D11155" s="139"/>
    </row>
    <row r="11156" spans="1:4">
      <c r="A11156" s="6"/>
      <c r="B11156" s="6"/>
      <c r="C11156" s="139"/>
      <c r="D11156" s="139"/>
    </row>
    <row r="11157" spans="1:4">
      <c r="A11157" s="6"/>
      <c r="B11157" s="6"/>
      <c r="C11157" s="139"/>
      <c r="D11157" s="139"/>
    </row>
    <row r="11158" spans="1:4">
      <c r="A11158" s="6"/>
      <c r="B11158" s="6"/>
      <c r="C11158" s="139"/>
      <c r="D11158" s="139"/>
    </row>
    <row r="11159" spans="1:4">
      <c r="A11159" s="6"/>
      <c r="B11159" s="6"/>
      <c r="C11159" s="139"/>
      <c r="D11159" s="139"/>
    </row>
    <row r="11160" spans="1:4">
      <c r="A11160" s="6"/>
      <c r="B11160" s="6"/>
      <c r="C11160" s="139"/>
      <c r="D11160" s="139"/>
    </row>
    <row r="11161" spans="1:4">
      <c r="A11161" s="6"/>
      <c r="B11161" s="6"/>
      <c r="C11161" s="139"/>
      <c r="D11161" s="139"/>
    </row>
    <row r="11162" spans="1:4">
      <c r="A11162" s="6"/>
      <c r="B11162" s="6"/>
      <c r="C11162" s="139"/>
      <c r="D11162" s="139"/>
    </row>
    <row r="11163" spans="1:4">
      <c r="A11163" s="6"/>
      <c r="B11163" s="6"/>
      <c r="C11163" s="139"/>
      <c r="D11163" s="139"/>
    </row>
    <row r="11164" spans="1:4">
      <c r="A11164" s="6"/>
      <c r="B11164" s="6"/>
      <c r="C11164" s="139"/>
      <c r="D11164" s="139"/>
    </row>
    <row r="11165" spans="1:4">
      <c r="A11165" s="6"/>
      <c r="B11165" s="6"/>
      <c r="C11165" s="139"/>
      <c r="D11165" s="139"/>
    </row>
    <row r="11166" spans="1:4">
      <c r="A11166" s="6"/>
      <c r="B11166" s="6"/>
      <c r="C11166" s="139"/>
      <c r="D11166" s="139"/>
    </row>
    <row r="11167" spans="1:4">
      <c r="A11167" s="6"/>
      <c r="B11167" s="6"/>
      <c r="C11167" s="139"/>
      <c r="D11167" s="139"/>
    </row>
    <row r="11168" spans="1:4">
      <c r="A11168" s="6"/>
      <c r="B11168" s="6"/>
      <c r="C11168" s="139"/>
      <c r="D11168" s="139"/>
    </row>
    <row r="11169" spans="1:4">
      <c r="A11169" s="6"/>
      <c r="B11169" s="6"/>
      <c r="C11169" s="139"/>
      <c r="D11169" s="139"/>
    </row>
    <row r="11170" spans="1:4">
      <c r="A11170" s="6"/>
      <c r="B11170" s="6"/>
      <c r="C11170" s="139"/>
      <c r="D11170" s="139"/>
    </row>
    <row r="11171" spans="1:4">
      <c r="A11171" s="6"/>
      <c r="B11171" s="6"/>
      <c r="C11171" s="139"/>
      <c r="D11171" s="139"/>
    </row>
    <row r="11172" spans="1:4">
      <c r="A11172" s="6"/>
      <c r="B11172" s="6"/>
      <c r="C11172" s="139"/>
      <c r="D11172" s="139"/>
    </row>
    <row r="11173" spans="1:4">
      <c r="A11173" s="6"/>
      <c r="B11173" s="6"/>
      <c r="C11173" s="139"/>
      <c r="D11173" s="139"/>
    </row>
    <row r="11174" spans="1:4">
      <c r="A11174" s="6"/>
      <c r="B11174" s="6"/>
      <c r="C11174" s="139"/>
      <c r="D11174" s="139"/>
    </row>
    <row r="11175" spans="1:4">
      <c r="A11175" s="6"/>
      <c r="B11175" s="6"/>
      <c r="C11175" s="139"/>
      <c r="D11175" s="139"/>
    </row>
    <row r="11176" spans="1:4">
      <c r="A11176" s="6"/>
      <c r="B11176" s="6"/>
      <c r="C11176" s="139"/>
      <c r="D11176" s="139"/>
    </row>
    <row r="11177" spans="1:4">
      <c r="A11177" s="6"/>
      <c r="B11177" s="6"/>
      <c r="C11177" s="139"/>
      <c r="D11177" s="139"/>
    </row>
    <row r="11178" spans="1:4">
      <c r="A11178" s="6"/>
      <c r="B11178" s="6"/>
      <c r="C11178" s="139"/>
      <c r="D11178" s="139"/>
    </row>
    <row r="11179" spans="1:4">
      <c r="A11179" s="6"/>
      <c r="B11179" s="6"/>
      <c r="C11179" s="139"/>
      <c r="D11179" s="139"/>
    </row>
    <row r="11180" spans="1:4">
      <c r="A11180" s="6"/>
      <c r="B11180" s="6"/>
      <c r="C11180" s="139"/>
      <c r="D11180" s="139"/>
    </row>
    <row r="11181" spans="1:4">
      <c r="A11181" s="6"/>
      <c r="B11181" s="6"/>
      <c r="C11181" s="139"/>
      <c r="D11181" s="139"/>
    </row>
    <row r="11182" spans="1:4">
      <c r="A11182" s="6"/>
      <c r="B11182" s="6"/>
      <c r="C11182" s="139"/>
      <c r="D11182" s="139"/>
    </row>
    <row r="11183" spans="1:4">
      <c r="A11183" s="6"/>
      <c r="B11183" s="6"/>
      <c r="C11183" s="139"/>
      <c r="D11183" s="139"/>
    </row>
    <row r="11184" spans="1:4">
      <c r="A11184" s="6"/>
      <c r="B11184" s="6"/>
      <c r="C11184" s="139"/>
      <c r="D11184" s="139"/>
    </row>
    <row r="11185" spans="1:4">
      <c r="A11185" s="6"/>
      <c r="B11185" s="6"/>
      <c r="C11185" s="139"/>
      <c r="D11185" s="139"/>
    </row>
    <row r="11186" spans="1:4">
      <c r="A11186" s="6"/>
      <c r="B11186" s="6"/>
      <c r="C11186" s="139"/>
      <c r="D11186" s="139"/>
    </row>
    <row r="11187" spans="1:4">
      <c r="A11187" s="6"/>
      <c r="B11187" s="6"/>
      <c r="C11187" s="139"/>
      <c r="D11187" s="139"/>
    </row>
    <row r="11188" spans="1:4">
      <c r="A11188" s="6"/>
      <c r="B11188" s="6"/>
      <c r="C11188" s="139"/>
      <c r="D11188" s="139"/>
    </row>
    <row r="11189" spans="1:4">
      <c r="A11189" s="6"/>
      <c r="B11189" s="6"/>
      <c r="C11189" s="139"/>
      <c r="D11189" s="139"/>
    </row>
    <row r="11190" spans="1:4">
      <c r="A11190" s="6"/>
      <c r="B11190" s="6"/>
      <c r="C11190" s="139"/>
      <c r="D11190" s="139"/>
    </row>
    <row r="11191" spans="1:4">
      <c r="A11191" s="6"/>
      <c r="B11191" s="6"/>
      <c r="C11191" s="139"/>
      <c r="D11191" s="139"/>
    </row>
    <row r="11192" spans="1:4">
      <c r="A11192" s="6"/>
      <c r="B11192" s="6"/>
      <c r="C11192" s="139"/>
      <c r="D11192" s="139"/>
    </row>
    <row r="11193" spans="1:4">
      <c r="A11193" s="6"/>
      <c r="B11193" s="6"/>
      <c r="C11193" s="139"/>
      <c r="D11193" s="139"/>
    </row>
    <row r="11194" spans="1:4">
      <c r="A11194" s="6"/>
      <c r="B11194" s="6"/>
      <c r="C11194" s="139"/>
      <c r="D11194" s="139"/>
    </row>
    <row r="11195" spans="1:4">
      <c r="A11195" s="6"/>
      <c r="B11195" s="6"/>
      <c r="C11195" s="139"/>
      <c r="D11195" s="139"/>
    </row>
    <row r="11196" spans="1:4">
      <c r="A11196" s="6"/>
      <c r="B11196" s="6"/>
      <c r="C11196" s="139"/>
      <c r="D11196" s="139"/>
    </row>
    <row r="11197" spans="1:4">
      <c r="A11197" s="6"/>
      <c r="B11197" s="6"/>
      <c r="C11197" s="139"/>
      <c r="D11197" s="139"/>
    </row>
    <row r="11198" spans="1:4">
      <c r="A11198" s="6"/>
      <c r="B11198" s="6"/>
      <c r="C11198" s="139"/>
      <c r="D11198" s="139"/>
    </row>
    <row r="11199" spans="1:4">
      <c r="A11199" s="6"/>
      <c r="B11199" s="6"/>
      <c r="C11199" s="139"/>
      <c r="D11199" s="139"/>
    </row>
    <row r="11200" spans="1:4">
      <c r="A11200" s="6"/>
      <c r="B11200" s="6"/>
      <c r="C11200" s="139"/>
      <c r="D11200" s="139"/>
    </row>
    <row r="11201" spans="1:4">
      <c r="A11201" s="6"/>
      <c r="B11201" s="6"/>
      <c r="C11201" s="139"/>
      <c r="D11201" s="139"/>
    </row>
    <row r="11202" spans="1:4">
      <c r="A11202" s="6"/>
      <c r="B11202" s="6"/>
      <c r="C11202" s="139"/>
      <c r="D11202" s="139"/>
    </row>
    <row r="11203" spans="1:4">
      <c r="A11203" s="6"/>
      <c r="B11203" s="6"/>
      <c r="C11203" s="139"/>
      <c r="D11203" s="139"/>
    </row>
    <row r="11204" spans="1:4">
      <c r="A11204" s="6"/>
      <c r="B11204" s="6"/>
      <c r="C11204" s="139"/>
      <c r="D11204" s="139"/>
    </row>
    <row r="11205" spans="1:4">
      <c r="A11205" s="6"/>
      <c r="B11205" s="6"/>
      <c r="C11205" s="139"/>
      <c r="D11205" s="139"/>
    </row>
    <row r="11206" spans="1:4">
      <c r="A11206" s="6"/>
      <c r="B11206" s="6"/>
      <c r="C11206" s="139"/>
      <c r="D11206" s="139"/>
    </row>
    <row r="11207" spans="1:4">
      <c r="A11207" s="6"/>
      <c r="B11207" s="6"/>
      <c r="C11207" s="139"/>
      <c r="D11207" s="139"/>
    </row>
    <row r="11208" spans="1:4">
      <c r="A11208" s="6"/>
      <c r="B11208" s="6"/>
      <c r="C11208" s="139"/>
      <c r="D11208" s="139"/>
    </row>
    <row r="11209" spans="1:4">
      <c r="A11209" s="6"/>
      <c r="B11209" s="6"/>
      <c r="C11209" s="139"/>
      <c r="D11209" s="139"/>
    </row>
    <row r="11210" spans="1:4">
      <c r="A11210" s="6"/>
      <c r="B11210" s="6"/>
      <c r="C11210" s="139"/>
      <c r="D11210" s="139"/>
    </row>
    <row r="11211" spans="1:4">
      <c r="A11211" s="6"/>
      <c r="B11211" s="6"/>
      <c r="C11211" s="139"/>
      <c r="D11211" s="139"/>
    </row>
    <row r="11212" spans="1:4">
      <c r="A11212" s="6"/>
      <c r="B11212" s="6"/>
      <c r="C11212" s="139"/>
      <c r="D11212" s="139"/>
    </row>
    <row r="11213" spans="1:4">
      <c r="A11213" s="6"/>
      <c r="B11213" s="6"/>
      <c r="C11213" s="139"/>
      <c r="D11213" s="139"/>
    </row>
    <row r="11214" spans="1:4">
      <c r="A11214" s="6"/>
      <c r="B11214" s="6"/>
      <c r="C11214" s="139"/>
      <c r="D11214" s="139"/>
    </row>
    <row r="11215" spans="1:4">
      <c r="A11215" s="6"/>
      <c r="B11215" s="6"/>
      <c r="C11215" s="139"/>
      <c r="D11215" s="139"/>
    </row>
    <row r="11216" spans="1:4">
      <c r="A11216" s="6"/>
      <c r="B11216" s="6"/>
      <c r="C11216" s="139"/>
      <c r="D11216" s="139"/>
    </row>
    <row r="11217" spans="1:4">
      <c r="A11217" s="6"/>
      <c r="B11217" s="6"/>
      <c r="C11217" s="139"/>
      <c r="D11217" s="139"/>
    </row>
    <row r="11218" spans="1:4">
      <c r="A11218" s="6"/>
      <c r="B11218" s="6"/>
      <c r="C11218" s="139"/>
      <c r="D11218" s="139"/>
    </row>
    <row r="11219" spans="1:4">
      <c r="A11219" s="6"/>
      <c r="B11219" s="6"/>
      <c r="C11219" s="139"/>
      <c r="D11219" s="139"/>
    </row>
    <row r="11220" spans="1:4">
      <c r="A11220" s="6"/>
      <c r="B11220" s="6"/>
      <c r="C11220" s="139"/>
      <c r="D11220" s="139"/>
    </row>
    <row r="11221" spans="1:4">
      <c r="A11221" s="6"/>
      <c r="B11221" s="6"/>
      <c r="C11221" s="139"/>
      <c r="D11221" s="139"/>
    </row>
    <row r="11222" spans="1:4">
      <c r="A11222" s="6"/>
      <c r="B11222" s="6"/>
      <c r="C11222" s="139"/>
      <c r="D11222" s="139"/>
    </row>
    <row r="11223" spans="1:4">
      <c r="A11223" s="6"/>
      <c r="B11223" s="6"/>
      <c r="C11223" s="139"/>
      <c r="D11223" s="139"/>
    </row>
    <row r="11224" spans="1:4">
      <c r="A11224" s="6"/>
      <c r="B11224" s="6"/>
      <c r="C11224" s="139"/>
      <c r="D11224" s="139"/>
    </row>
    <row r="11225" spans="1:4">
      <c r="A11225" s="6"/>
      <c r="B11225" s="6"/>
      <c r="C11225" s="139"/>
      <c r="D11225" s="139"/>
    </row>
    <row r="11226" spans="1:4">
      <c r="A11226" s="6"/>
      <c r="B11226" s="6"/>
      <c r="C11226" s="139"/>
      <c r="D11226" s="139"/>
    </row>
    <row r="11227" spans="1:4">
      <c r="A11227" s="6"/>
      <c r="B11227" s="6"/>
      <c r="C11227" s="139"/>
      <c r="D11227" s="139"/>
    </row>
    <row r="11228" spans="1:4">
      <c r="A11228" s="6"/>
      <c r="B11228" s="6"/>
      <c r="C11228" s="139"/>
      <c r="D11228" s="139"/>
    </row>
    <row r="11229" spans="1:4">
      <c r="A11229" s="6"/>
      <c r="B11229" s="6"/>
      <c r="C11229" s="139"/>
      <c r="D11229" s="139"/>
    </row>
    <row r="11230" spans="1:4">
      <c r="A11230" s="6"/>
      <c r="B11230" s="6"/>
      <c r="C11230" s="139"/>
      <c r="D11230" s="139"/>
    </row>
    <row r="11231" spans="1:4">
      <c r="A11231" s="6"/>
      <c r="B11231" s="6"/>
      <c r="C11231" s="139"/>
      <c r="D11231" s="139"/>
    </row>
    <row r="11232" spans="1:4">
      <c r="A11232" s="6"/>
      <c r="B11232" s="6"/>
      <c r="C11232" s="139"/>
      <c r="D11232" s="139"/>
    </row>
    <row r="11233" spans="1:4">
      <c r="A11233" s="6"/>
      <c r="B11233" s="6"/>
      <c r="C11233" s="139"/>
      <c r="D11233" s="139"/>
    </row>
    <row r="11234" spans="1:4">
      <c r="A11234" s="6"/>
      <c r="B11234" s="6"/>
      <c r="C11234" s="139"/>
      <c r="D11234" s="139"/>
    </row>
    <row r="11235" spans="1:4">
      <c r="A11235" s="6"/>
      <c r="B11235" s="6"/>
      <c r="C11235" s="139"/>
      <c r="D11235" s="139"/>
    </row>
    <row r="11236" spans="1:4">
      <c r="A11236" s="6"/>
      <c r="B11236" s="6"/>
      <c r="C11236" s="139"/>
      <c r="D11236" s="139"/>
    </row>
    <row r="11237" spans="1:4">
      <c r="A11237" s="6"/>
      <c r="B11237" s="6"/>
      <c r="C11237" s="139"/>
      <c r="D11237" s="139"/>
    </row>
    <row r="11238" spans="1:4">
      <c r="A11238" s="6"/>
      <c r="B11238" s="6"/>
      <c r="C11238" s="139"/>
      <c r="D11238" s="139"/>
    </row>
    <row r="11239" spans="1:4">
      <c r="A11239" s="6"/>
      <c r="B11239" s="6"/>
      <c r="C11239" s="139"/>
      <c r="D11239" s="139"/>
    </row>
    <row r="11240" spans="1:4">
      <c r="A11240" s="6"/>
      <c r="B11240" s="6"/>
      <c r="C11240" s="139"/>
      <c r="D11240" s="139"/>
    </row>
    <row r="11241" spans="1:4">
      <c r="A11241" s="6"/>
      <c r="B11241" s="6"/>
      <c r="C11241" s="139"/>
      <c r="D11241" s="139"/>
    </row>
    <row r="11242" spans="1:4">
      <c r="A11242" s="6"/>
      <c r="B11242" s="6"/>
      <c r="C11242" s="139"/>
      <c r="D11242" s="139"/>
    </row>
    <row r="11243" spans="1:4">
      <c r="A11243" s="6"/>
      <c r="B11243" s="6"/>
      <c r="C11243" s="139"/>
      <c r="D11243" s="139"/>
    </row>
    <row r="11244" spans="1:4">
      <c r="A11244" s="6"/>
      <c r="B11244" s="6"/>
      <c r="C11244" s="139"/>
      <c r="D11244" s="139"/>
    </row>
    <row r="11245" spans="1:4">
      <c r="A11245" s="6"/>
      <c r="B11245" s="6"/>
      <c r="C11245" s="139"/>
      <c r="D11245" s="139"/>
    </row>
    <row r="11246" spans="1:4">
      <c r="A11246" s="6"/>
      <c r="B11246" s="6"/>
      <c r="C11246" s="139"/>
      <c r="D11246" s="139"/>
    </row>
    <row r="11247" spans="1:4">
      <c r="A11247" s="6"/>
      <c r="B11247" s="6"/>
      <c r="C11247" s="139"/>
      <c r="D11247" s="139"/>
    </row>
    <row r="11248" spans="1:4">
      <c r="A11248" s="6"/>
      <c r="B11248" s="6"/>
      <c r="C11248" s="139"/>
      <c r="D11248" s="139"/>
    </row>
    <row r="11249" spans="1:4">
      <c r="A11249" s="6"/>
      <c r="B11249" s="6"/>
      <c r="C11249" s="139"/>
      <c r="D11249" s="139"/>
    </row>
    <row r="11250" spans="1:4">
      <c r="A11250" s="6"/>
      <c r="B11250" s="6"/>
      <c r="C11250" s="139"/>
      <c r="D11250" s="139"/>
    </row>
    <row r="11251" spans="1:4">
      <c r="A11251" s="6"/>
      <c r="B11251" s="6"/>
      <c r="C11251" s="139"/>
      <c r="D11251" s="139"/>
    </row>
    <row r="11252" spans="1:4">
      <c r="A11252" s="6"/>
      <c r="B11252" s="6"/>
      <c r="C11252" s="139"/>
      <c r="D11252" s="139"/>
    </row>
    <row r="11253" spans="1:4">
      <c r="A11253" s="6"/>
      <c r="B11253" s="6"/>
      <c r="C11253" s="139"/>
      <c r="D11253" s="139"/>
    </row>
    <row r="11254" spans="1:4">
      <c r="A11254" s="6"/>
      <c r="B11254" s="6"/>
      <c r="C11254" s="139"/>
      <c r="D11254" s="139"/>
    </row>
    <row r="11255" spans="1:4">
      <c r="A11255" s="6"/>
      <c r="B11255" s="6"/>
      <c r="C11255" s="139"/>
      <c r="D11255" s="139"/>
    </row>
    <row r="11256" spans="1:4">
      <c r="A11256" s="6"/>
      <c r="B11256" s="6"/>
      <c r="C11256" s="139"/>
      <c r="D11256" s="139"/>
    </row>
    <row r="11257" spans="1:4">
      <c r="A11257" s="6"/>
      <c r="B11257" s="6"/>
      <c r="C11257" s="139"/>
      <c r="D11257" s="139"/>
    </row>
    <row r="11258" spans="1:4">
      <c r="A11258" s="6"/>
      <c r="B11258" s="6"/>
      <c r="C11258" s="139"/>
      <c r="D11258" s="139"/>
    </row>
    <row r="11259" spans="1:4">
      <c r="A11259" s="6"/>
      <c r="B11259" s="6"/>
      <c r="C11259" s="139"/>
      <c r="D11259" s="139"/>
    </row>
    <row r="11260" spans="1:4">
      <c r="A11260" s="6"/>
      <c r="B11260" s="6"/>
      <c r="C11260" s="139"/>
      <c r="D11260" s="139"/>
    </row>
    <row r="11261" spans="1:4">
      <c r="A11261" s="6"/>
      <c r="B11261" s="6"/>
      <c r="C11261" s="139"/>
      <c r="D11261" s="139"/>
    </row>
    <row r="11262" spans="1:4">
      <c r="A11262" s="6"/>
      <c r="B11262" s="6"/>
      <c r="C11262" s="139"/>
      <c r="D11262" s="139"/>
    </row>
    <row r="11263" spans="1:4">
      <c r="A11263" s="6"/>
      <c r="B11263" s="6"/>
      <c r="C11263" s="139"/>
      <c r="D11263" s="139"/>
    </row>
    <row r="11264" spans="1:4">
      <c r="A11264" s="6"/>
      <c r="B11264" s="6"/>
      <c r="C11264" s="139"/>
      <c r="D11264" s="139"/>
    </row>
    <row r="11265" spans="1:4">
      <c r="A11265" s="6"/>
      <c r="B11265" s="6"/>
      <c r="C11265" s="139"/>
      <c r="D11265" s="139"/>
    </row>
    <row r="11266" spans="1:4">
      <c r="A11266" s="6"/>
      <c r="B11266" s="6"/>
      <c r="C11266" s="139"/>
      <c r="D11266" s="139"/>
    </row>
    <row r="11267" spans="1:4">
      <c r="A11267" s="6"/>
      <c r="B11267" s="6"/>
      <c r="C11267" s="139"/>
      <c r="D11267" s="139"/>
    </row>
    <row r="11268" spans="1:4">
      <c r="A11268" s="6"/>
      <c r="B11268" s="6"/>
      <c r="C11268" s="139"/>
      <c r="D11268" s="139"/>
    </row>
    <row r="11269" spans="1:4">
      <c r="A11269" s="6"/>
      <c r="B11269" s="6"/>
      <c r="C11269" s="139"/>
      <c r="D11269" s="139"/>
    </row>
    <row r="11270" spans="1:4">
      <c r="A11270" s="6"/>
      <c r="B11270" s="6"/>
      <c r="C11270" s="139"/>
      <c r="D11270" s="139"/>
    </row>
    <row r="11271" spans="1:4">
      <c r="A11271" s="6"/>
      <c r="B11271" s="6"/>
      <c r="C11271" s="139"/>
      <c r="D11271" s="139"/>
    </row>
    <row r="11272" spans="1:4">
      <c r="A11272" s="6"/>
      <c r="B11272" s="6"/>
      <c r="C11272" s="139"/>
      <c r="D11272" s="139"/>
    </row>
    <row r="11273" spans="1:4">
      <c r="A11273" s="6"/>
      <c r="B11273" s="6"/>
      <c r="C11273" s="139"/>
      <c r="D11273" s="139"/>
    </row>
    <row r="11274" spans="1:4">
      <c r="A11274" s="6"/>
      <c r="B11274" s="6"/>
      <c r="C11274" s="139"/>
      <c r="D11274" s="139"/>
    </row>
    <row r="11275" spans="1:4">
      <c r="A11275" s="6"/>
      <c r="B11275" s="6"/>
      <c r="C11275" s="139"/>
      <c r="D11275" s="139"/>
    </row>
    <row r="11276" spans="1:4">
      <c r="A11276" s="6"/>
      <c r="B11276" s="6"/>
      <c r="C11276" s="139"/>
      <c r="D11276" s="139"/>
    </row>
    <row r="11277" spans="1:4">
      <c r="A11277" s="6"/>
      <c r="B11277" s="6"/>
      <c r="C11277" s="139"/>
      <c r="D11277" s="139"/>
    </row>
    <row r="11278" spans="1:4">
      <c r="A11278" s="6"/>
      <c r="B11278" s="6"/>
      <c r="C11278" s="139"/>
      <c r="D11278" s="139"/>
    </row>
    <row r="11279" spans="1:4">
      <c r="A11279" s="6"/>
      <c r="B11279" s="6"/>
      <c r="C11279" s="139"/>
      <c r="D11279" s="139"/>
    </row>
    <row r="11280" spans="1:4">
      <c r="A11280" s="6"/>
      <c r="B11280" s="6"/>
      <c r="C11280" s="139"/>
      <c r="D11280" s="139"/>
    </row>
    <row r="11281" spans="1:4">
      <c r="A11281" s="6"/>
      <c r="B11281" s="6"/>
      <c r="C11281" s="139"/>
      <c r="D11281" s="139"/>
    </row>
    <row r="11282" spans="1:4">
      <c r="A11282" s="6"/>
      <c r="B11282" s="6"/>
      <c r="C11282" s="139"/>
      <c r="D11282" s="139"/>
    </row>
    <row r="11283" spans="1:4">
      <c r="A11283" s="6"/>
      <c r="B11283" s="6"/>
      <c r="C11283" s="139"/>
      <c r="D11283" s="139"/>
    </row>
    <row r="11284" spans="1:4">
      <c r="A11284" s="6"/>
      <c r="B11284" s="6"/>
      <c r="C11284" s="139"/>
      <c r="D11284" s="139"/>
    </row>
    <row r="11285" spans="1:4">
      <c r="A11285" s="6"/>
      <c r="B11285" s="6"/>
      <c r="C11285" s="139"/>
      <c r="D11285" s="139"/>
    </row>
    <row r="11286" spans="1:4">
      <c r="A11286" s="6"/>
      <c r="B11286" s="6"/>
      <c r="C11286" s="139"/>
      <c r="D11286" s="139"/>
    </row>
    <row r="11287" spans="1:4">
      <c r="A11287" s="6"/>
      <c r="B11287" s="6"/>
      <c r="C11287" s="139"/>
      <c r="D11287" s="139"/>
    </row>
    <row r="11288" spans="1:4">
      <c r="A11288" s="6"/>
      <c r="B11288" s="6"/>
      <c r="C11288" s="139"/>
      <c r="D11288" s="139"/>
    </row>
    <row r="11289" spans="1:4">
      <c r="A11289" s="6"/>
      <c r="B11289" s="6"/>
      <c r="C11289" s="139"/>
      <c r="D11289" s="139"/>
    </row>
    <row r="11290" spans="1:4">
      <c r="A11290" s="6"/>
      <c r="B11290" s="6"/>
      <c r="C11290" s="139"/>
      <c r="D11290" s="139"/>
    </row>
    <row r="11291" spans="1:4">
      <c r="A11291" s="6"/>
      <c r="B11291" s="6"/>
      <c r="C11291" s="139"/>
      <c r="D11291" s="139"/>
    </row>
    <row r="11292" spans="1:4">
      <c r="A11292" s="6"/>
      <c r="B11292" s="6"/>
      <c r="C11292" s="139"/>
      <c r="D11292" s="139"/>
    </row>
    <row r="11293" spans="1:4">
      <c r="A11293" s="6"/>
      <c r="B11293" s="6"/>
      <c r="C11293" s="139"/>
      <c r="D11293" s="139"/>
    </row>
    <row r="11294" spans="1:4">
      <c r="A11294" s="6"/>
      <c r="B11294" s="6"/>
      <c r="C11294" s="139"/>
      <c r="D11294" s="139"/>
    </row>
    <row r="11295" spans="1:4">
      <c r="A11295" s="6"/>
      <c r="B11295" s="6"/>
      <c r="C11295" s="139"/>
      <c r="D11295" s="139"/>
    </row>
    <row r="11296" spans="1:4">
      <c r="A11296" s="6"/>
      <c r="B11296" s="6"/>
      <c r="C11296" s="139"/>
      <c r="D11296" s="139"/>
    </row>
    <row r="11297" spans="1:4">
      <c r="A11297" s="6"/>
      <c r="B11297" s="6"/>
      <c r="C11297" s="139"/>
      <c r="D11297" s="139"/>
    </row>
    <row r="11298" spans="1:4">
      <c r="A11298" s="6"/>
      <c r="B11298" s="6"/>
      <c r="C11298" s="139"/>
      <c r="D11298" s="139"/>
    </row>
    <row r="11299" spans="1:4">
      <c r="A11299" s="6"/>
      <c r="B11299" s="6"/>
      <c r="C11299" s="139"/>
      <c r="D11299" s="139"/>
    </row>
    <row r="11300" spans="1:4">
      <c r="A11300" s="6"/>
      <c r="B11300" s="6"/>
      <c r="C11300" s="139"/>
      <c r="D11300" s="139"/>
    </row>
    <row r="11301" spans="1:4">
      <c r="A11301" s="6"/>
      <c r="B11301" s="6"/>
      <c r="C11301" s="139"/>
      <c r="D11301" s="139"/>
    </row>
    <row r="11302" spans="1:4">
      <c r="A11302" s="6"/>
      <c r="B11302" s="6"/>
      <c r="C11302" s="139"/>
      <c r="D11302" s="139"/>
    </row>
    <row r="11303" spans="1:4">
      <c r="A11303" s="6"/>
      <c r="B11303" s="6"/>
      <c r="C11303" s="139"/>
      <c r="D11303" s="139"/>
    </row>
    <row r="11304" spans="1:4">
      <c r="A11304" s="6"/>
      <c r="B11304" s="6"/>
      <c r="C11304" s="139"/>
      <c r="D11304" s="139"/>
    </row>
    <row r="11305" spans="1:4">
      <c r="A11305" s="6"/>
      <c r="B11305" s="6"/>
      <c r="C11305" s="139"/>
      <c r="D11305" s="139"/>
    </row>
    <row r="11306" spans="1:4">
      <c r="A11306" s="6"/>
      <c r="B11306" s="6"/>
      <c r="C11306" s="139"/>
      <c r="D11306" s="139"/>
    </row>
    <row r="11307" spans="1:4">
      <c r="A11307" s="6"/>
      <c r="B11307" s="6"/>
      <c r="C11307" s="139"/>
      <c r="D11307" s="139"/>
    </row>
    <row r="11308" spans="1:4">
      <c r="A11308" s="6"/>
      <c r="B11308" s="6"/>
      <c r="C11308" s="139"/>
      <c r="D11308" s="139"/>
    </row>
    <row r="11309" spans="1:4">
      <c r="A11309" s="6"/>
      <c r="B11309" s="6"/>
      <c r="C11309" s="139"/>
      <c r="D11309" s="139"/>
    </row>
    <row r="11310" spans="1:4">
      <c r="A11310" s="6"/>
      <c r="B11310" s="6"/>
      <c r="C11310" s="139"/>
      <c r="D11310" s="139"/>
    </row>
    <row r="11311" spans="1:4">
      <c r="A11311" s="6"/>
      <c r="B11311" s="6"/>
      <c r="C11311" s="139"/>
      <c r="D11311" s="139"/>
    </row>
    <row r="11312" spans="1:4">
      <c r="A11312" s="6"/>
      <c r="B11312" s="6"/>
      <c r="C11312" s="139"/>
      <c r="D11312" s="139"/>
    </row>
    <row r="11313" spans="1:4">
      <c r="A11313" s="6"/>
      <c r="B11313" s="6"/>
      <c r="C11313" s="139"/>
      <c r="D11313" s="139"/>
    </row>
    <row r="11314" spans="1:4">
      <c r="A11314" s="6"/>
      <c r="B11314" s="6"/>
      <c r="C11314" s="139"/>
      <c r="D11314" s="139"/>
    </row>
    <row r="11315" spans="1:4">
      <c r="A11315" s="6"/>
      <c r="B11315" s="6"/>
      <c r="C11315" s="139"/>
      <c r="D11315" s="139"/>
    </row>
    <row r="11316" spans="1:4">
      <c r="A11316" s="6"/>
      <c r="B11316" s="6"/>
      <c r="C11316" s="139"/>
      <c r="D11316" s="139"/>
    </row>
    <row r="11317" spans="1:4">
      <c r="A11317" s="6"/>
      <c r="B11317" s="6"/>
      <c r="C11317" s="139"/>
      <c r="D11317" s="139"/>
    </row>
    <row r="11318" spans="1:4">
      <c r="A11318" s="6"/>
      <c r="B11318" s="6"/>
      <c r="C11318" s="139"/>
      <c r="D11318" s="139"/>
    </row>
    <row r="11319" spans="1:4">
      <c r="A11319" s="6"/>
      <c r="B11319" s="6"/>
      <c r="C11319" s="139"/>
      <c r="D11319" s="139"/>
    </row>
    <row r="11320" spans="1:4">
      <c r="A11320" s="6"/>
      <c r="B11320" s="6"/>
      <c r="C11320" s="139"/>
      <c r="D11320" s="139"/>
    </row>
    <row r="11321" spans="1:4">
      <c r="A11321" s="6"/>
      <c r="B11321" s="6"/>
      <c r="C11321" s="139"/>
      <c r="D11321" s="139"/>
    </row>
    <row r="11322" spans="1:4">
      <c r="A11322" s="6"/>
      <c r="B11322" s="6"/>
      <c r="C11322" s="139"/>
      <c r="D11322" s="139"/>
    </row>
    <row r="11323" spans="1:4">
      <c r="A11323" s="6"/>
      <c r="B11323" s="6"/>
      <c r="C11323" s="139"/>
      <c r="D11323" s="139"/>
    </row>
    <row r="11324" spans="1:4">
      <c r="A11324" s="6"/>
      <c r="B11324" s="6"/>
      <c r="C11324" s="139"/>
      <c r="D11324" s="139"/>
    </row>
    <row r="11325" spans="1:4">
      <c r="A11325" s="6"/>
      <c r="B11325" s="6"/>
      <c r="C11325" s="139"/>
      <c r="D11325" s="139"/>
    </row>
    <row r="11326" spans="1:4">
      <c r="A11326" s="6"/>
      <c r="B11326" s="6"/>
      <c r="C11326" s="139"/>
      <c r="D11326" s="139"/>
    </row>
    <row r="11327" spans="1:4">
      <c r="A11327" s="6"/>
      <c r="B11327" s="6"/>
      <c r="C11327" s="139"/>
      <c r="D11327" s="139"/>
    </row>
    <row r="11328" spans="1:4">
      <c r="A11328" s="6"/>
      <c r="B11328" s="6"/>
      <c r="C11328" s="139"/>
      <c r="D11328" s="139"/>
    </row>
    <row r="11329" spans="1:4">
      <c r="A11329" s="6"/>
      <c r="B11329" s="6"/>
      <c r="C11329" s="139"/>
      <c r="D11329" s="139"/>
    </row>
    <row r="11330" spans="1:4">
      <c r="A11330" s="6"/>
      <c r="B11330" s="6"/>
      <c r="C11330" s="139"/>
      <c r="D11330" s="139"/>
    </row>
    <row r="11331" spans="1:4">
      <c r="A11331" s="6"/>
      <c r="B11331" s="6"/>
      <c r="C11331" s="139"/>
      <c r="D11331" s="139"/>
    </row>
    <row r="11332" spans="1:4">
      <c r="A11332" s="6"/>
      <c r="B11332" s="6"/>
      <c r="C11332" s="139"/>
      <c r="D11332" s="139"/>
    </row>
    <row r="11333" spans="1:4">
      <c r="A11333" s="6"/>
      <c r="B11333" s="6"/>
      <c r="C11333" s="139"/>
      <c r="D11333" s="139"/>
    </row>
    <row r="11334" spans="1:4">
      <c r="A11334" s="6"/>
      <c r="B11334" s="6"/>
      <c r="C11334" s="139"/>
      <c r="D11334" s="139"/>
    </row>
    <row r="11335" spans="1:4">
      <c r="A11335" s="6"/>
      <c r="B11335" s="6"/>
      <c r="C11335" s="139"/>
      <c r="D11335" s="139"/>
    </row>
    <row r="11336" spans="1:4">
      <c r="A11336" s="6"/>
      <c r="B11336" s="6"/>
      <c r="C11336" s="139"/>
      <c r="D11336" s="139"/>
    </row>
    <row r="11337" spans="1:4">
      <c r="A11337" s="6"/>
      <c r="B11337" s="6"/>
      <c r="C11337" s="139"/>
      <c r="D11337" s="139"/>
    </row>
    <row r="11338" spans="1:4">
      <c r="A11338" s="6"/>
      <c r="B11338" s="6"/>
      <c r="C11338" s="139"/>
      <c r="D11338" s="139"/>
    </row>
    <row r="11339" spans="1:4">
      <c r="A11339" s="6"/>
      <c r="B11339" s="6"/>
      <c r="C11339" s="139"/>
      <c r="D11339" s="139"/>
    </row>
    <row r="11340" spans="1:4">
      <c r="A11340" s="6"/>
      <c r="B11340" s="6"/>
      <c r="C11340" s="139"/>
      <c r="D11340" s="139"/>
    </row>
    <row r="11341" spans="1:4">
      <c r="A11341" s="6"/>
      <c r="B11341" s="6"/>
      <c r="C11341" s="139"/>
      <c r="D11341" s="139"/>
    </row>
    <row r="11342" spans="1:4">
      <c r="A11342" s="6"/>
      <c r="B11342" s="6"/>
      <c r="C11342" s="139"/>
      <c r="D11342" s="139"/>
    </row>
    <row r="11343" spans="1:4">
      <c r="A11343" s="6"/>
      <c r="B11343" s="6"/>
      <c r="C11343" s="139"/>
      <c r="D11343" s="139"/>
    </row>
    <row r="11344" spans="1:4">
      <c r="A11344" s="6"/>
      <c r="B11344" s="6"/>
      <c r="C11344" s="139"/>
      <c r="D11344" s="139"/>
    </row>
    <row r="11345" spans="1:4">
      <c r="A11345" s="6"/>
      <c r="B11345" s="6"/>
      <c r="C11345" s="139"/>
      <c r="D11345" s="139"/>
    </row>
    <row r="11346" spans="1:4">
      <c r="A11346" s="6"/>
      <c r="B11346" s="6"/>
      <c r="C11346" s="139"/>
      <c r="D11346" s="139"/>
    </row>
    <row r="11347" spans="1:4">
      <c r="A11347" s="6"/>
      <c r="B11347" s="6"/>
      <c r="C11347" s="139"/>
      <c r="D11347" s="139"/>
    </row>
    <row r="11348" spans="1:4">
      <c r="A11348" s="6"/>
      <c r="B11348" s="6"/>
      <c r="C11348" s="139"/>
      <c r="D11348" s="139"/>
    </row>
    <row r="11349" spans="1:4">
      <c r="A11349" s="6"/>
      <c r="B11349" s="6"/>
      <c r="C11349" s="139"/>
      <c r="D11349" s="139"/>
    </row>
    <row r="11350" spans="1:4">
      <c r="A11350" s="6"/>
      <c r="B11350" s="6"/>
      <c r="C11350" s="139"/>
      <c r="D11350" s="139"/>
    </row>
    <row r="11351" spans="1:4">
      <c r="A11351" s="6"/>
      <c r="B11351" s="6"/>
      <c r="C11351" s="139"/>
      <c r="D11351" s="139"/>
    </row>
    <row r="11352" spans="1:4">
      <c r="A11352" s="6"/>
      <c r="B11352" s="6"/>
      <c r="C11352" s="139"/>
      <c r="D11352" s="139"/>
    </row>
    <row r="11353" spans="1:4">
      <c r="A11353" s="6"/>
      <c r="B11353" s="6"/>
      <c r="C11353" s="139"/>
      <c r="D11353" s="139"/>
    </row>
    <row r="11354" spans="1:4">
      <c r="A11354" s="6"/>
      <c r="B11354" s="6"/>
      <c r="C11354" s="139"/>
      <c r="D11354" s="139"/>
    </row>
    <row r="11355" spans="1:4">
      <c r="A11355" s="6"/>
      <c r="B11355" s="6"/>
      <c r="C11355" s="139"/>
      <c r="D11355" s="139"/>
    </row>
    <row r="11356" spans="1:4">
      <c r="A11356" s="6"/>
      <c r="B11356" s="6"/>
      <c r="C11356" s="139"/>
      <c r="D11356" s="139"/>
    </row>
    <row r="11357" spans="1:4">
      <c r="A11357" s="6"/>
      <c r="B11357" s="6"/>
      <c r="C11357" s="139"/>
      <c r="D11357" s="139"/>
    </row>
    <row r="11358" spans="1:4">
      <c r="A11358" s="6"/>
      <c r="B11358" s="6"/>
      <c r="C11358" s="139"/>
      <c r="D11358" s="139"/>
    </row>
    <row r="11359" spans="1:4">
      <c r="A11359" s="6"/>
      <c r="B11359" s="6"/>
      <c r="C11359" s="139"/>
      <c r="D11359" s="139"/>
    </row>
    <row r="11360" spans="1:4">
      <c r="A11360" s="6"/>
      <c r="B11360" s="6"/>
      <c r="C11360" s="139"/>
      <c r="D11360" s="139"/>
    </row>
    <row r="11361" spans="1:4">
      <c r="A11361" s="6"/>
      <c r="B11361" s="6"/>
      <c r="C11361" s="139"/>
      <c r="D11361" s="139"/>
    </row>
    <row r="11362" spans="1:4">
      <c r="A11362" s="6"/>
      <c r="B11362" s="6"/>
      <c r="C11362" s="139"/>
      <c r="D11362" s="139"/>
    </row>
    <row r="11363" spans="1:4">
      <c r="A11363" s="6"/>
      <c r="B11363" s="6"/>
      <c r="C11363" s="139"/>
      <c r="D11363" s="139"/>
    </row>
    <row r="11364" spans="1:4">
      <c r="A11364" s="6"/>
      <c r="B11364" s="6"/>
      <c r="C11364" s="139"/>
      <c r="D11364" s="139"/>
    </row>
    <row r="11365" spans="1:4">
      <c r="A11365" s="6"/>
      <c r="B11365" s="6"/>
      <c r="C11365" s="139"/>
      <c r="D11365" s="139"/>
    </row>
    <row r="11366" spans="1:4">
      <c r="A11366" s="6"/>
      <c r="B11366" s="6"/>
      <c r="C11366" s="139"/>
      <c r="D11366" s="139"/>
    </row>
    <row r="11367" spans="1:4">
      <c r="A11367" s="6"/>
      <c r="B11367" s="6"/>
      <c r="C11367" s="139"/>
      <c r="D11367" s="139"/>
    </row>
    <row r="11368" spans="1:4">
      <c r="A11368" s="6"/>
      <c r="B11368" s="6"/>
      <c r="C11368" s="139"/>
      <c r="D11368" s="139"/>
    </row>
    <row r="11369" spans="1:4">
      <c r="A11369" s="6"/>
      <c r="B11369" s="6"/>
      <c r="C11369" s="139"/>
      <c r="D11369" s="139"/>
    </row>
    <row r="11370" spans="1:4">
      <c r="A11370" s="6"/>
      <c r="B11370" s="6"/>
      <c r="C11370" s="139"/>
      <c r="D11370" s="139"/>
    </row>
    <row r="11371" spans="1:4">
      <c r="A11371" s="6"/>
      <c r="B11371" s="6"/>
      <c r="C11371" s="139"/>
      <c r="D11371" s="139"/>
    </row>
    <row r="11372" spans="1:4">
      <c r="A11372" s="6"/>
      <c r="B11372" s="6"/>
      <c r="C11372" s="139"/>
      <c r="D11372" s="139"/>
    </row>
    <row r="11373" spans="1:4">
      <c r="A11373" s="6"/>
      <c r="B11373" s="6"/>
      <c r="C11373" s="139"/>
      <c r="D11373" s="139"/>
    </row>
    <row r="11374" spans="1:4">
      <c r="A11374" s="6"/>
      <c r="B11374" s="6"/>
      <c r="C11374" s="139"/>
      <c r="D11374" s="139"/>
    </row>
    <row r="11375" spans="1:4">
      <c r="A11375" s="6"/>
      <c r="B11375" s="6"/>
      <c r="C11375" s="139"/>
      <c r="D11375" s="139"/>
    </row>
    <row r="11376" spans="1:4">
      <c r="A11376" s="6"/>
      <c r="B11376" s="6"/>
      <c r="C11376" s="139"/>
      <c r="D11376" s="139"/>
    </row>
    <row r="11377" spans="1:4">
      <c r="A11377" s="6"/>
      <c r="B11377" s="6"/>
      <c r="C11377" s="139"/>
      <c r="D11377" s="139"/>
    </row>
    <row r="11378" spans="1:4">
      <c r="A11378" s="6"/>
      <c r="B11378" s="6"/>
      <c r="C11378" s="139"/>
      <c r="D11378" s="139"/>
    </row>
    <row r="11379" spans="1:4">
      <c r="A11379" s="6"/>
      <c r="B11379" s="6"/>
      <c r="C11379" s="139"/>
      <c r="D11379" s="139"/>
    </row>
    <row r="11380" spans="1:4">
      <c r="A11380" s="6"/>
      <c r="B11380" s="6"/>
      <c r="C11380" s="139"/>
      <c r="D11380" s="139"/>
    </row>
    <row r="11381" spans="1:4">
      <c r="A11381" s="6"/>
      <c r="B11381" s="6"/>
      <c r="C11381" s="139"/>
      <c r="D11381" s="139"/>
    </row>
    <row r="11382" spans="1:4">
      <c r="A11382" s="6"/>
      <c r="B11382" s="6"/>
      <c r="C11382" s="139"/>
      <c r="D11382" s="139"/>
    </row>
    <row r="11383" spans="1:4">
      <c r="A11383" s="6"/>
      <c r="B11383" s="6"/>
      <c r="C11383" s="139"/>
      <c r="D11383" s="139"/>
    </row>
    <row r="11384" spans="1:4">
      <c r="A11384" s="6"/>
      <c r="B11384" s="6"/>
      <c r="C11384" s="139"/>
      <c r="D11384" s="139"/>
    </row>
    <row r="11385" spans="1:4">
      <c r="A11385" s="6"/>
      <c r="B11385" s="6"/>
      <c r="C11385" s="139"/>
      <c r="D11385" s="139"/>
    </row>
    <row r="11386" spans="1:4">
      <c r="A11386" s="6"/>
      <c r="B11386" s="6"/>
      <c r="C11386" s="139"/>
      <c r="D11386" s="139"/>
    </row>
    <row r="11387" spans="1:4">
      <c r="A11387" s="6"/>
      <c r="B11387" s="6"/>
      <c r="C11387" s="139"/>
      <c r="D11387" s="139"/>
    </row>
    <row r="11388" spans="1:4">
      <c r="A11388" s="6"/>
      <c r="B11388" s="6"/>
      <c r="C11388" s="139"/>
      <c r="D11388" s="139"/>
    </row>
    <row r="11389" spans="1:4">
      <c r="A11389" s="6"/>
      <c r="B11389" s="6"/>
      <c r="C11389" s="139"/>
      <c r="D11389" s="139"/>
    </row>
    <row r="11390" spans="1:4">
      <c r="A11390" s="6"/>
      <c r="B11390" s="6"/>
      <c r="C11390" s="139"/>
      <c r="D11390" s="139"/>
    </row>
    <row r="11391" spans="1:4">
      <c r="A11391" s="6"/>
      <c r="B11391" s="6"/>
      <c r="C11391" s="139"/>
      <c r="D11391" s="139"/>
    </row>
    <row r="11392" spans="1:4">
      <c r="A11392" s="6"/>
      <c r="B11392" s="6"/>
      <c r="C11392" s="139"/>
      <c r="D11392" s="139"/>
    </row>
    <row r="11393" spans="1:4">
      <c r="A11393" s="6"/>
      <c r="B11393" s="6"/>
      <c r="C11393" s="139"/>
      <c r="D11393" s="139"/>
    </row>
    <row r="11394" spans="1:4">
      <c r="A11394" s="6"/>
      <c r="B11394" s="6"/>
      <c r="C11394" s="139"/>
      <c r="D11394" s="139"/>
    </row>
    <row r="11395" spans="1:4">
      <c r="A11395" s="6"/>
      <c r="B11395" s="6"/>
      <c r="C11395" s="139"/>
      <c r="D11395" s="139"/>
    </row>
    <row r="11396" spans="1:4">
      <c r="A11396" s="6"/>
      <c r="B11396" s="6"/>
      <c r="C11396" s="139"/>
      <c r="D11396" s="139"/>
    </row>
    <row r="11397" spans="1:4">
      <c r="A11397" s="6"/>
      <c r="B11397" s="6"/>
      <c r="C11397" s="139"/>
      <c r="D11397" s="139"/>
    </row>
    <row r="11398" spans="1:4">
      <c r="A11398" s="6"/>
      <c r="B11398" s="6"/>
      <c r="C11398" s="139"/>
      <c r="D11398" s="139"/>
    </row>
    <row r="11399" spans="1:4">
      <c r="A11399" s="6"/>
      <c r="B11399" s="6"/>
      <c r="C11399" s="139"/>
      <c r="D11399" s="139"/>
    </row>
    <row r="11400" spans="1:4">
      <c r="A11400" s="6"/>
      <c r="B11400" s="6"/>
      <c r="C11400" s="139"/>
      <c r="D11400" s="139"/>
    </row>
    <row r="11401" spans="1:4">
      <c r="A11401" s="6"/>
      <c r="B11401" s="6"/>
      <c r="C11401" s="139"/>
      <c r="D11401" s="139"/>
    </row>
    <row r="11402" spans="1:4">
      <c r="A11402" s="6"/>
      <c r="B11402" s="6"/>
      <c r="C11402" s="139"/>
      <c r="D11402" s="139"/>
    </row>
    <row r="11403" spans="1:4">
      <c r="A11403" s="6"/>
      <c r="B11403" s="6"/>
      <c r="C11403" s="139"/>
      <c r="D11403" s="139"/>
    </row>
    <row r="11404" spans="1:4">
      <c r="A11404" s="6"/>
      <c r="B11404" s="6"/>
      <c r="C11404" s="139"/>
      <c r="D11404" s="139"/>
    </row>
    <row r="11405" spans="1:4">
      <c r="A11405" s="6"/>
      <c r="B11405" s="6"/>
      <c r="C11405" s="139"/>
      <c r="D11405" s="139"/>
    </row>
    <row r="11406" spans="1:4">
      <c r="A11406" s="6"/>
      <c r="B11406" s="6"/>
      <c r="C11406" s="139"/>
      <c r="D11406" s="139"/>
    </row>
    <row r="11407" spans="1:4">
      <c r="A11407" s="6"/>
      <c r="B11407" s="6"/>
      <c r="C11407" s="139"/>
      <c r="D11407" s="139"/>
    </row>
    <row r="11408" spans="1:4">
      <c r="A11408" s="6"/>
      <c r="B11408" s="6"/>
      <c r="C11408" s="139"/>
      <c r="D11408" s="139"/>
    </row>
    <row r="11409" spans="1:4">
      <c r="A11409" s="6"/>
      <c r="B11409" s="6"/>
      <c r="C11409" s="139"/>
      <c r="D11409" s="139"/>
    </row>
    <row r="11410" spans="1:4">
      <c r="A11410" s="6"/>
      <c r="B11410" s="6"/>
      <c r="C11410" s="139"/>
      <c r="D11410" s="139"/>
    </row>
    <row r="11411" spans="1:4">
      <c r="A11411" s="6"/>
      <c r="B11411" s="6"/>
      <c r="C11411" s="139"/>
      <c r="D11411" s="139"/>
    </row>
    <row r="11412" spans="1:4">
      <c r="A11412" s="6"/>
      <c r="B11412" s="6"/>
      <c r="C11412" s="139"/>
      <c r="D11412" s="139"/>
    </row>
    <row r="11413" spans="1:4">
      <c r="A11413" s="6"/>
      <c r="B11413" s="6"/>
      <c r="C11413" s="139"/>
      <c r="D11413" s="139"/>
    </row>
    <row r="11414" spans="1:4">
      <c r="A11414" s="6"/>
      <c r="B11414" s="6"/>
      <c r="C11414" s="139"/>
      <c r="D11414" s="139"/>
    </row>
    <row r="11415" spans="1:4">
      <c r="A11415" s="6"/>
      <c r="B11415" s="6"/>
      <c r="C11415" s="139"/>
      <c r="D11415" s="139"/>
    </row>
    <row r="11416" spans="1:4">
      <c r="A11416" s="6"/>
      <c r="B11416" s="6"/>
      <c r="C11416" s="139"/>
      <c r="D11416" s="139"/>
    </row>
    <row r="11417" spans="1:4">
      <c r="A11417" s="6"/>
      <c r="B11417" s="6"/>
      <c r="C11417" s="139"/>
      <c r="D11417" s="139"/>
    </row>
    <row r="11418" spans="1:4">
      <c r="A11418" s="6"/>
      <c r="B11418" s="6"/>
      <c r="C11418" s="139"/>
      <c r="D11418" s="139"/>
    </row>
    <row r="11419" spans="1:4">
      <c r="A11419" s="6"/>
      <c r="B11419" s="6"/>
      <c r="C11419" s="139"/>
      <c r="D11419" s="139"/>
    </row>
    <row r="11420" spans="1:4">
      <c r="A11420" s="6"/>
      <c r="B11420" s="6"/>
      <c r="C11420" s="139"/>
      <c r="D11420" s="139"/>
    </row>
    <row r="11421" spans="1:4">
      <c r="A11421" s="6"/>
      <c r="B11421" s="6"/>
      <c r="C11421" s="139"/>
      <c r="D11421" s="139"/>
    </row>
    <row r="11422" spans="1:4">
      <c r="A11422" s="6"/>
      <c r="B11422" s="6"/>
      <c r="C11422" s="139"/>
      <c r="D11422" s="139"/>
    </row>
    <row r="11423" spans="1:4">
      <c r="A11423" s="6"/>
      <c r="B11423" s="6"/>
      <c r="C11423" s="139"/>
      <c r="D11423" s="139"/>
    </row>
    <row r="11424" spans="1:4">
      <c r="A11424" s="6"/>
      <c r="B11424" s="6"/>
      <c r="C11424" s="139"/>
      <c r="D11424" s="139"/>
    </row>
    <row r="11425" spans="1:4">
      <c r="A11425" s="6"/>
      <c r="B11425" s="6"/>
      <c r="C11425" s="139"/>
      <c r="D11425" s="139"/>
    </row>
    <row r="11426" spans="1:4">
      <c r="A11426" s="6"/>
      <c r="B11426" s="6"/>
      <c r="C11426" s="139"/>
      <c r="D11426" s="139"/>
    </row>
    <row r="11427" spans="1:4">
      <c r="A11427" s="6"/>
      <c r="B11427" s="6"/>
      <c r="C11427" s="139"/>
      <c r="D11427" s="139"/>
    </row>
    <row r="11428" spans="1:4">
      <c r="A11428" s="6"/>
      <c r="B11428" s="6"/>
      <c r="C11428" s="139"/>
      <c r="D11428" s="139"/>
    </row>
    <row r="11429" spans="1:4">
      <c r="A11429" s="6"/>
      <c r="B11429" s="6"/>
      <c r="C11429" s="139"/>
      <c r="D11429" s="139"/>
    </row>
    <row r="11430" spans="1:4">
      <c r="A11430" s="6"/>
      <c r="B11430" s="6"/>
      <c r="C11430" s="139"/>
      <c r="D11430" s="139"/>
    </row>
    <row r="11431" spans="1:4">
      <c r="A11431" s="6"/>
      <c r="B11431" s="6"/>
      <c r="C11431" s="139"/>
      <c r="D11431" s="139"/>
    </row>
    <row r="11432" spans="1:4">
      <c r="A11432" s="6"/>
      <c r="B11432" s="6"/>
      <c r="C11432" s="139"/>
      <c r="D11432" s="139"/>
    </row>
    <row r="11433" spans="1:4">
      <c r="A11433" s="6"/>
      <c r="B11433" s="6"/>
      <c r="C11433" s="139"/>
      <c r="D11433" s="139"/>
    </row>
    <row r="11434" spans="1:4">
      <c r="A11434" s="6"/>
      <c r="B11434" s="6"/>
      <c r="C11434" s="139"/>
      <c r="D11434" s="139"/>
    </row>
    <row r="11435" spans="1:4">
      <c r="A11435" s="6"/>
      <c r="B11435" s="6"/>
      <c r="C11435" s="139"/>
      <c r="D11435" s="139"/>
    </row>
    <row r="11436" spans="1:4">
      <c r="A11436" s="6"/>
      <c r="B11436" s="6"/>
      <c r="C11436" s="139"/>
      <c r="D11436" s="139"/>
    </row>
    <row r="11437" spans="1:4">
      <c r="A11437" s="6"/>
      <c r="B11437" s="6"/>
      <c r="C11437" s="139"/>
      <c r="D11437" s="139"/>
    </row>
    <row r="11438" spans="1:4">
      <c r="A11438" s="6"/>
      <c r="B11438" s="6"/>
      <c r="C11438" s="139"/>
      <c r="D11438" s="139"/>
    </row>
    <row r="11439" spans="1:4">
      <c r="A11439" s="6"/>
      <c r="B11439" s="6"/>
      <c r="C11439" s="139"/>
      <c r="D11439" s="139"/>
    </row>
    <row r="11440" spans="1:4">
      <c r="A11440" s="6"/>
      <c r="B11440" s="6"/>
      <c r="C11440" s="139"/>
      <c r="D11440" s="139"/>
    </row>
    <row r="11441" spans="1:4">
      <c r="A11441" s="6"/>
      <c r="B11441" s="6"/>
      <c r="C11441" s="139"/>
      <c r="D11441" s="139"/>
    </row>
    <row r="11442" spans="1:4">
      <c r="A11442" s="6"/>
      <c r="B11442" s="6"/>
      <c r="C11442" s="139"/>
      <c r="D11442" s="139"/>
    </row>
    <row r="11443" spans="1:4">
      <c r="A11443" s="6"/>
      <c r="B11443" s="6"/>
      <c r="C11443" s="139"/>
      <c r="D11443" s="139"/>
    </row>
    <row r="11444" spans="1:4">
      <c r="A11444" s="6"/>
      <c r="B11444" s="6"/>
      <c r="C11444" s="139"/>
      <c r="D11444" s="139"/>
    </row>
    <row r="11445" spans="1:4">
      <c r="A11445" s="6"/>
      <c r="B11445" s="6"/>
      <c r="C11445" s="139"/>
      <c r="D11445" s="139"/>
    </row>
    <row r="11446" spans="1:4">
      <c r="A11446" s="6"/>
      <c r="B11446" s="6"/>
      <c r="C11446" s="139"/>
      <c r="D11446" s="139"/>
    </row>
    <row r="11447" spans="1:4">
      <c r="A11447" s="6"/>
      <c r="B11447" s="6"/>
      <c r="C11447" s="139"/>
      <c r="D11447" s="139"/>
    </row>
    <row r="11448" spans="1:4">
      <c r="A11448" s="6"/>
      <c r="B11448" s="6"/>
      <c r="C11448" s="139"/>
      <c r="D11448" s="139"/>
    </row>
    <row r="11449" spans="1:4">
      <c r="A11449" s="6"/>
      <c r="B11449" s="6"/>
      <c r="C11449" s="139"/>
      <c r="D11449" s="139"/>
    </row>
    <row r="11450" spans="1:4">
      <c r="A11450" s="6"/>
      <c r="B11450" s="6"/>
      <c r="C11450" s="139"/>
      <c r="D11450" s="139"/>
    </row>
    <row r="11451" spans="1:4">
      <c r="A11451" s="6"/>
      <c r="B11451" s="6"/>
      <c r="C11451" s="139"/>
      <c r="D11451" s="139"/>
    </row>
    <row r="11452" spans="1:4">
      <c r="A11452" s="6"/>
      <c r="B11452" s="6"/>
      <c r="C11452" s="139"/>
      <c r="D11452" s="139"/>
    </row>
    <row r="11453" spans="1:4">
      <c r="A11453" s="6"/>
      <c r="B11453" s="6"/>
      <c r="C11453" s="139"/>
      <c r="D11453" s="139"/>
    </row>
    <row r="11454" spans="1:4">
      <c r="A11454" s="6"/>
      <c r="B11454" s="6"/>
      <c r="C11454" s="139"/>
      <c r="D11454" s="139"/>
    </row>
    <row r="11455" spans="1:4">
      <c r="A11455" s="6"/>
      <c r="B11455" s="6"/>
      <c r="C11455" s="139"/>
      <c r="D11455" s="139"/>
    </row>
    <row r="11456" spans="1:4">
      <c r="A11456" s="6"/>
      <c r="B11456" s="6"/>
      <c r="C11456" s="139"/>
      <c r="D11456" s="139"/>
    </row>
    <row r="11457" spans="1:4">
      <c r="A11457" s="6"/>
      <c r="B11457" s="6"/>
      <c r="C11457" s="139"/>
      <c r="D11457" s="139"/>
    </row>
    <row r="11458" spans="1:4">
      <c r="A11458" s="6"/>
      <c r="B11458" s="6"/>
      <c r="C11458" s="139"/>
      <c r="D11458" s="139"/>
    </row>
    <row r="11459" spans="1:4">
      <c r="A11459" s="6"/>
      <c r="B11459" s="6"/>
      <c r="C11459" s="139"/>
      <c r="D11459" s="139"/>
    </row>
    <row r="11460" spans="1:4">
      <c r="A11460" s="6"/>
      <c r="B11460" s="6"/>
      <c r="C11460" s="139"/>
      <c r="D11460" s="139"/>
    </row>
    <row r="11461" spans="1:4">
      <c r="A11461" s="6"/>
      <c r="B11461" s="6"/>
      <c r="C11461" s="139"/>
      <c r="D11461" s="139"/>
    </row>
    <row r="11462" spans="1:4">
      <c r="A11462" s="6"/>
      <c r="B11462" s="6"/>
      <c r="C11462" s="139"/>
      <c r="D11462" s="139"/>
    </row>
    <row r="11463" spans="1:4">
      <c r="A11463" s="6"/>
      <c r="B11463" s="6"/>
      <c r="C11463" s="139"/>
      <c r="D11463" s="139"/>
    </row>
    <row r="11464" spans="1:4">
      <c r="A11464" s="6"/>
      <c r="B11464" s="6"/>
      <c r="C11464" s="139"/>
      <c r="D11464" s="139"/>
    </row>
    <row r="11465" spans="1:4">
      <c r="A11465" s="6"/>
      <c r="B11465" s="6"/>
      <c r="C11465" s="139"/>
      <c r="D11465" s="139"/>
    </row>
    <row r="11466" spans="1:4">
      <c r="A11466" s="6"/>
      <c r="B11466" s="6"/>
      <c r="C11466" s="139"/>
      <c r="D11466" s="139"/>
    </row>
    <row r="11467" spans="1:4">
      <c r="A11467" s="6"/>
      <c r="B11467" s="6"/>
      <c r="C11467" s="139"/>
      <c r="D11467" s="139"/>
    </row>
    <row r="11468" spans="1:4">
      <c r="A11468" s="6"/>
      <c r="B11468" s="6"/>
      <c r="C11468" s="139"/>
      <c r="D11468" s="139"/>
    </row>
    <row r="11469" spans="1:4">
      <c r="A11469" s="6"/>
      <c r="B11469" s="6"/>
      <c r="C11469" s="139"/>
      <c r="D11469" s="139"/>
    </row>
    <row r="11470" spans="1:4">
      <c r="A11470" s="6"/>
      <c r="B11470" s="6"/>
      <c r="C11470" s="139"/>
      <c r="D11470" s="139"/>
    </row>
    <row r="11471" spans="1:4">
      <c r="A11471" s="6"/>
      <c r="B11471" s="6"/>
      <c r="C11471" s="139"/>
      <c r="D11471" s="139"/>
    </row>
    <row r="11472" spans="1:4">
      <c r="A11472" s="6"/>
      <c r="B11472" s="6"/>
      <c r="C11472" s="139"/>
      <c r="D11472" s="139"/>
    </row>
    <row r="11473" spans="1:4">
      <c r="A11473" s="6"/>
      <c r="B11473" s="6"/>
      <c r="C11473" s="139"/>
      <c r="D11473" s="139"/>
    </row>
    <row r="11474" spans="1:4">
      <c r="A11474" s="6"/>
      <c r="B11474" s="6"/>
      <c r="C11474" s="139"/>
      <c r="D11474" s="139"/>
    </row>
    <row r="11475" spans="1:4">
      <c r="A11475" s="6"/>
      <c r="B11475" s="6"/>
      <c r="C11475" s="139"/>
      <c r="D11475" s="139"/>
    </row>
    <row r="11476" spans="1:4">
      <c r="A11476" s="6"/>
      <c r="B11476" s="6"/>
      <c r="C11476" s="139"/>
      <c r="D11476" s="139"/>
    </row>
    <row r="11477" spans="1:4">
      <c r="A11477" s="6"/>
      <c r="B11477" s="6"/>
      <c r="C11477" s="139"/>
      <c r="D11477" s="139"/>
    </row>
    <row r="11478" spans="1:4">
      <c r="A11478" s="6"/>
      <c r="B11478" s="6"/>
      <c r="C11478" s="139"/>
      <c r="D11478" s="139"/>
    </row>
    <row r="11479" spans="1:4">
      <c r="A11479" s="6"/>
      <c r="B11479" s="6"/>
      <c r="C11479" s="139"/>
      <c r="D11479" s="139"/>
    </row>
    <row r="11480" spans="1:4">
      <c r="A11480" s="6"/>
      <c r="B11480" s="6"/>
      <c r="C11480" s="139"/>
      <c r="D11480" s="139"/>
    </row>
    <row r="11481" spans="1:4">
      <c r="A11481" s="6"/>
      <c r="B11481" s="6"/>
      <c r="C11481" s="139"/>
      <c r="D11481" s="139"/>
    </row>
    <row r="11482" spans="1:4">
      <c r="A11482" s="6"/>
      <c r="B11482" s="6"/>
      <c r="C11482" s="139"/>
      <c r="D11482" s="139"/>
    </row>
    <row r="11483" spans="1:4">
      <c r="A11483" s="6"/>
      <c r="B11483" s="6"/>
      <c r="C11483" s="139"/>
      <c r="D11483" s="139"/>
    </row>
    <row r="11484" spans="1:4">
      <c r="A11484" s="6"/>
      <c r="B11484" s="6"/>
      <c r="C11484" s="139"/>
      <c r="D11484" s="139"/>
    </row>
    <row r="11485" spans="1:4">
      <c r="A11485" s="6"/>
      <c r="B11485" s="6"/>
      <c r="C11485" s="139"/>
      <c r="D11485" s="139"/>
    </row>
    <row r="11486" spans="1:4">
      <c r="A11486" s="6"/>
      <c r="B11486" s="6"/>
      <c r="C11486" s="139"/>
      <c r="D11486" s="139"/>
    </row>
    <row r="11487" spans="1:4">
      <c r="A11487" s="6"/>
      <c r="B11487" s="6"/>
      <c r="C11487" s="139"/>
      <c r="D11487" s="139"/>
    </row>
    <row r="11488" spans="1:4">
      <c r="A11488" s="6"/>
      <c r="B11488" s="6"/>
      <c r="C11488" s="139"/>
      <c r="D11488" s="139"/>
    </row>
    <row r="11489" spans="1:4">
      <c r="A11489" s="6"/>
      <c r="B11489" s="6"/>
      <c r="C11489" s="139"/>
      <c r="D11489" s="139"/>
    </row>
    <row r="11490" spans="1:4">
      <c r="A11490" s="6"/>
      <c r="B11490" s="6"/>
      <c r="C11490" s="139"/>
      <c r="D11490" s="139"/>
    </row>
    <row r="11491" spans="1:4">
      <c r="A11491" s="6"/>
      <c r="B11491" s="6"/>
      <c r="C11491" s="139"/>
      <c r="D11491" s="139"/>
    </row>
    <row r="11492" spans="1:4">
      <c r="A11492" s="6"/>
      <c r="B11492" s="6"/>
      <c r="C11492" s="139"/>
      <c r="D11492" s="139"/>
    </row>
    <row r="11493" spans="1:4">
      <c r="A11493" s="6"/>
      <c r="B11493" s="6"/>
      <c r="C11493" s="139"/>
      <c r="D11493" s="139"/>
    </row>
    <row r="11494" spans="1:4">
      <c r="A11494" s="6"/>
      <c r="B11494" s="6"/>
      <c r="C11494" s="139"/>
      <c r="D11494" s="139"/>
    </row>
    <row r="11495" spans="1:4">
      <c r="A11495" s="6"/>
      <c r="B11495" s="6"/>
      <c r="C11495" s="139"/>
      <c r="D11495" s="139"/>
    </row>
    <row r="11496" spans="1:4">
      <c r="A11496" s="6"/>
      <c r="B11496" s="6"/>
      <c r="C11496" s="139"/>
      <c r="D11496" s="139"/>
    </row>
    <row r="11497" spans="1:4">
      <c r="A11497" s="6"/>
      <c r="B11497" s="6"/>
      <c r="C11497" s="139"/>
      <c r="D11497" s="139"/>
    </row>
    <row r="11498" spans="1:4">
      <c r="A11498" s="6"/>
      <c r="B11498" s="6"/>
      <c r="C11498" s="139"/>
      <c r="D11498" s="139"/>
    </row>
    <row r="11499" spans="1:4">
      <c r="A11499" s="6"/>
      <c r="B11499" s="6"/>
      <c r="C11499" s="139"/>
      <c r="D11499" s="139"/>
    </row>
    <row r="11500" spans="1:4">
      <c r="A11500" s="6"/>
      <c r="B11500" s="6"/>
      <c r="C11500" s="139"/>
      <c r="D11500" s="139"/>
    </row>
    <row r="11501" spans="1:4">
      <c r="A11501" s="6"/>
      <c r="B11501" s="6"/>
      <c r="C11501" s="139"/>
      <c r="D11501" s="139"/>
    </row>
    <row r="11502" spans="1:4">
      <c r="A11502" s="6"/>
      <c r="B11502" s="6"/>
      <c r="C11502" s="139"/>
      <c r="D11502" s="139"/>
    </row>
    <row r="11503" spans="1:4">
      <c r="A11503" s="6"/>
      <c r="B11503" s="6"/>
      <c r="C11503" s="139"/>
      <c r="D11503" s="139"/>
    </row>
    <row r="11504" spans="1:4">
      <c r="A11504" s="6"/>
      <c r="B11504" s="6"/>
      <c r="C11504" s="139"/>
      <c r="D11504" s="139"/>
    </row>
    <row r="11505" spans="1:4">
      <c r="A11505" s="6"/>
      <c r="B11505" s="6"/>
      <c r="C11505" s="139"/>
      <c r="D11505" s="139"/>
    </row>
    <row r="11506" spans="1:4">
      <c r="A11506" s="6"/>
      <c r="B11506" s="6"/>
      <c r="C11506" s="139"/>
      <c r="D11506" s="139"/>
    </row>
    <row r="11507" spans="1:4">
      <c r="A11507" s="6"/>
      <c r="B11507" s="6"/>
      <c r="C11507" s="139"/>
      <c r="D11507" s="139"/>
    </row>
    <row r="11508" spans="1:4">
      <c r="A11508" s="6"/>
      <c r="B11508" s="6"/>
      <c r="C11508" s="139"/>
      <c r="D11508" s="139"/>
    </row>
    <row r="11509" spans="1:4">
      <c r="A11509" s="6"/>
      <c r="B11509" s="6"/>
      <c r="C11509" s="139"/>
      <c r="D11509" s="139"/>
    </row>
    <row r="11510" spans="1:4">
      <c r="A11510" s="6"/>
      <c r="B11510" s="6"/>
      <c r="C11510" s="139"/>
      <c r="D11510" s="139"/>
    </row>
    <row r="11511" spans="1:4">
      <c r="A11511" s="6"/>
      <c r="B11511" s="6"/>
      <c r="C11511" s="139"/>
      <c r="D11511" s="139"/>
    </row>
    <row r="11512" spans="1:4">
      <c r="A11512" s="6"/>
      <c r="B11512" s="6"/>
      <c r="C11512" s="139"/>
      <c r="D11512" s="139"/>
    </row>
    <row r="11513" spans="1:4">
      <c r="A11513" s="6"/>
      <c r="B11513" s="6"/>
      <c r="C11513" s="139"/>
      <c r="D11513" s="139"/>
    </row>
    <row r="11514" spans="1:4">
      <c r="A11514" s="6"/>
      <c r="B11514" s="6"/>
      <c r="C11514" s="139"/>
      <c r="D11514" s="139"/>
    </row>
    <row r="11515" spans="1:4">
      <c r="A11515" s="6"/>
      <c r="B11515" s="6"/>
      <c r="C11515" s="139"/>
      <c r="D11515" s="139"/>
    </row>
    <row r="11516" spans="1:4">
      <c r="A11516" s="6"/>
      <c r="B11516" s="6"/>
      <c r="C11516" s="139"/>
      <c r="D11516" s="139"/>
    </row>
    <row r="11517" spans="1:4">
      <c r="A11517" s="6"/>
      <c r="B11517" s="6"/>
      <c r="C11517" s="139"/>
      <c r="D11517" s="139"/>
    </row>
    <row r="11518" spans="1:4">
      <c r="A11518" s="6"/>
      <c r="B11518" s="6"/>
      <c r="C11518" s="139"/>
      <c r="D11518" s="139"/>
    </row>
    <row r="11519" spans="1:4">
      <c r="A11519" s="6"/>
      <c r="B11519" s="6"/>
      <c r="C11519" s="139"/>
      <c r="D11519" s="139"/>
    </row>
    <row r="11520" spans="1:4">
      <c r="A11520" s="6"/>
      <c r="B11520" s="6"/>
      <c r="C11520" s="139"/>
      <c r="D11520" s="139"/>
    </row>
    <row r="11521" spans="1:4">
      <c r="A11521" s="6"/>
      <c r="B11521" s="6"/>
      <c r="C11521" s="139"/>
      <c r="D11521" s="139"/>
    </row>
    <row r="11522" spans="1:4">
      <c r="A11522" s="6"/>
      <c r="B11522" s="6"/>
      <c r="C11522" s="139"/>
      <c r="D11522" s="139"/>
    </row>
    <row r="11523" spans="1:4">
      <c r="A11523" s="6"/>
      <c r="B11523" s="6"/>
      <c r="C11523" s="139"/>
      <c r="D11523" s="139"/>
    </row>
    <row r="11524" spans="1:4">
      <c r="A11524" s="6"/>
      <c r="B11524" s="6"/>
      <c r="C11524" s="139"/>
      <c r="D11524" s="139"/>
    </row>
    <row r="11525" spans="1:4">
      <c r="A11525" s="6"/>
      <c r="B11525" s="6"/>
      <c r="C11525" s="139"/>
      <c r="D11525" s="139"/>
    </row>
    <row r="11526" spans="1:4">
      <c r="A11526" s="6"/>
      <c r="B11526" s="6"/>
      <c r="C11526" s="139"/>
      <c r="D11526" s="139"/>
    </row>
    <row r="11527" spans="1:4">
      <c r="A11527" s="6"/>
      <c r="B11527" s="6"/>
      <c r="C11527" s="139"/>
      <c r="D11527" s="139"/>
    </row>
    <row r="11528" spans="1:4">
      <c r="A11528" s="6"/>
      <c r="B11528" s="6"/>
      <c r="C11528" s="139"/>
      <c r="D11528" s="139"/>
    </row>
    <row r="11529" spans="1:4">
      <c r="A11529" s="6"/>
      <c r="B11529" s="6"/>
      <c r="C11529" s="139"/>
      <c r="D11529" s="139"/>
    </row>
    <row r="11530" spans="1:4">
      <c r="A11530" s="6"/>
      <c r="B11530" s="6"/>
      <c r="C11530" s="139"/>
      <c r="D11530" s="139"/>
    </row>
    <row r="11531" spans="1:4">
      <c r="A11531" s="6"/>
      <c r="B11531" s="6"/>
      <c r="C11531" s="139"/>
      <c r="D11531" s="139"/>
    </row>
    <row r="11532" spans="1:4">
      <c r="A11532" s="6"/>
      <c r="B11532" s="6"/>
      <c r="C11532" s="139"/>
      <c r="D11532" s="139"/>
    </row>
    <row r="11533" spans="1:4">
      <c r="A11533" s="6"/>
      <c r="B11533" s="6"/>
      <c r="C11533" s="139"/>
      <c r="D11533" s="139"/>
    </row>
    <row r="11534" spans="1:4">
      <c r="A11534" s="6"/>
      <c r="B11534" s="6"/>
      <c r="C11534" s="139"/>
      <c r="D11534" s="139"/>
    </row>
    <row r="11535" spans="1:4">
      <c r="A11535" s="6"/>
      <c r="B11535" s="6"/>
      <c r="C11535" s="139"/>
      <c r="D11535" s="139"/>
    </row>
    <row r="11536" spans="1:4">
      <c r="A11536" s="6"/>
      <c r="B11536" s="6"/>
      <c r="C11536" s="139"/>
      <c r="D11536" s="139"/>
    </row>
    <row r="11537" spans="1:4">
      <c r="A11537" s="6"/>
      <c r="B11537" s="6"/>
      <c r="C11537" s="139"/>
      <c r="D11537" s="139"/>
    </row>
    <row r="11538" spans="1:4">
      <c r="A11538" s="6"/>
      <c r="B11538" s="6"/>
      <c r="C11538" s="139"/>
      <c r="D11538" s="139"/>
    </row>
    <row r="11539" spans="1:4">
      <c r="A11539" s="6"/>
      <c r="B11539" s="6"/>
      <c r="C11539" s="139"/>
      <c r="D11539" s="139"/>
    </row>
    <row r="11540" spans="1:4">
      <c r="A11540" s="6"/>
      <c r="B11540" s="6"/>
      <c r="C11540" s="139"/>
      <c r="D11540" s="139"/>
    </row>
    <row r="11541" spans="1:4">
      <c r="A11541" s="6"/>
      <c r="B11541" s="6"/>
      <c r="C11541" s="139"/>
      <c r="D11541" s="139"/>
    </row>
    <row r="11542" spans="1:4">
      <c r="A11542" s="6"/>
      <c r="B11542" s="6"/>
      <c r="C11542" s="139"/>
      <c r="D11542" s="139"/>
    </row>
    <row r="11543" spans="1:4">
      <c r="A11543" s="6"/>
      <c r="B11543" s="6"/>
      <c r="C11543" s="139"/>
      <c r="D11543" s="139"/>
    </row>
    <row r="11544" spans="1:4">
      <c r="A11544" s="6"/>
      <c r="B11544" s="6"/>
      <c r="C11544" s="139"/>
      <c r="D11544" s="139"/>
    </row>
    <row r="11545" spans="1:4">
      <c r="A11545" s="6"/>
      <c r="B11545" s="6"/>
      <c r="C11545" s="139"/>
      <c r="D11545" s="139"/>
    </row>
    <row r="11546" spans="1:4">
      <c r="A11546" s="6"/>
      <c r="B11546" s="6"/>
      <c r="C11546" s="139"/>
      <c r="D11546" s="139"/>
    </row>
    <row r="11547" spans="1:4">
      <c r="A11547" s="6"/>
      <c r="B11547" s="6"/>
      <c r="C11547" s="139"/>
      <c r="D11547" s="139"/>
    </row>
    <row r="11548" spans="1:4">
      <c r="A11548" s="6"/>
      <c r="B11548" s="6"/>
      <c r="C11548" s="139"/>
      <c r="D11548" s="139"/>
    </row>
    <row r="11549" spans="1:4">
      <c r="A11549" s="6"/>
      <c r="B11549" s="6"/>
      <c r="C11549" s="139"/>
      <c r="D11549" s="139"/>
    </row>
    <row r="11550" spans="1:4">
      <c r="A11550" s="6"/>
      <c r="B11550" s="6"/>
      <c r="C11550" s="139"/>
      <c r="D11550" s="139"/>
    </row>
    <row r="11551" spans="1:4">
      <c r="A11551" s="6"/>
      <c r="B11551" s="6"/>
      <c r="C11551" s="139"/>
      <c r="D11551" s="139"/>
    </row>
    <row r="11552" spans="1:4">
      <c r="A11552" s="6"/>
      <c r="B11552" s="6"/>
      <c r="C11552" s="139"/>
      <c r="D11552" s="139"/>
    </row>
    <row r="11553" spans="1:4">
      <c r="A11553" s="6"/>
      <c r="B11553" s="6"/>
      <c r="C11553" s="139"/>
      <c r="D11553" s="139"/>
    </row>
    <row r="11554" spans="1:4">
      <c r="A11554" s="6"/>
      <c r="B11554" s="6"/>
      <c r="C11554" s="139"/>
      <c r="D11554" s="139"/>
    </row>
    <row r="11555" spans="1:4">
      <c r="A11555" s="6"/>
      <c r="B11555" s="6"/>
      <c r="C11555" s="139"/>
      <c r="D11555" s="139"/>
    </row>
    <row r="11556" spans="1:4">
      <c r="A11556" s="6"/>
      <c r="B11556" s="6"/>
      <c r="C11556" s="139"/>
      <c r="D11556" s="139"/>
    </row>
    <row r="11557" spans="1:4">
      <c r="A11557" s="6"/>
      <c r="B11557" s="6"/>
      <c r="C11557" s="139"/>
      <c r="D11557" s="139"/>
    </row>
    <row r="11558" spans="1:4">
      <c r="A11558" s="6"/>
      <c r="B11558" s="6"/>
      <c r="C11558" s="139"/>
      <c r="D11558" s="139"/>
    </row>
    <row r="11559" spans="1:4">
      <c r="A11559" s="6"/>
      <c r="B11559" s="6"/>
      <c r="C11559" s="139"/>
      <c r="D11559" s="139"/>
    </row>
    <row r="11560" spans="1:4">
      <c r="A11560" s="6"/>
      <c r="B11560" s="6"/>
      <c r="C11560" s="139"/>
      <c r="D11560" s="139"/>
    </row>
    <row r="11561" spans="1:4">
      <c r="A11561" s="6"/>
      <c r="B11561" s="6"/>
      <c r="C11561" s="139"/>
      <c r="D11561" s="139"/>
    </row>
    <row r="11562" spans="1:4">
      <c r="A11562" s="6"/>
      <c r="B11562" s="6"/>
      <c r="C11562" s="139"/>
      <c r="D11562" s="139"/>
    </row>
    <row r="11563" spans="1:4">
      <c r="A11563" s="6"/>
      <c r="B11563" s="6"/>
      <c r="C11563" s="139"/>
      <c r="D11563" s="139"/>
    </row>
    <row r="11564" spans="1:4">
      <c r="A11564" s="6"/>
      <c r="B11564" s="6"/>
      <c r="C11564" s="139"/>
      <c r="D11564" s="139"/>
    </row>
    <row r="11565" spans="1:4">
      <c r="A11565" s="6"/>
      <c r="B11565" s="6"/>
      <c r="C11565" s="139"/>
      <c r="D11565" s="139"/>
    </row>
    <row r="11566" spans="1:4">
      <c r="A11566" s="6"/>
      <c r="B11566" s="6"/>
      <c r="C11566" s="139"/>
      <c r="D11566" s="139"/>
    </row>
    <row r="11567" spans="1:4">
      <c r="A11567" s="6"/>
      <c r="B11567" s="6"/>
      <c r="C11567" s="139"/>
      <c r="D11567" s="139"/>
    </row>
    <row r="11568" spans="1:4">
      <c r="A11568" s="6"/>
      <c r="B11568" s="6"/>
      <c r="C11568" s="139"/>
      <c r="D11568" s="139"/>
    </row>
    <row r="11569" spans="1:4">
      <c r="A11569" s="6"/>
      <c r="B11569" s="6"/>
      <c r="C11569" s="139"/>
      <c r="D11569" s="139"/>
    </row>
    <row r="11570" spans="1:4">
      <c r="A11570" s="6"/>
      <c r="B11570" s="6"/>
      <c r="C11570" s="139"/>
      <c r="D11570" s="139"/>
    </row>
    <row r="11571" spans="1:4">
      <c r="A11571" s="6"/>
      <c r="B11571" s="6"/>
      <c r="C11571" s="139"/>
      <c r="D11571" s="139"/>
    </row>
    <row r="11572" spans="1:4">
      <c r="A11572" s="6"/>
      <c r="B11572" s="6"/>
      <c r="C11572" s="139"/>
      <c r="D11572" s="139"/>
    </row>
    <row r="11573" spans="1:4">
      <c r="A11573" s="6"/>
      <c r="B11573" s="6"/>
      <c r="C11573" s="139"/>
      <c r="D11573" s="139"/>
    </row>
    <row r="11574" spans="1:4">
      <c r="A11574" s="6"/>
      <c r="B11574" s="6"/>
      <c r="C11574" s="139"/>
      <c r="D11574" s="139"/>
    </row>
    <row r="11575" spans="1:4">
      <c r="A11575" s="6"/>
      <c r="B11575" s="6"/>
      <c r="C11575" s="139"/>
      <c r="D11575" s="139"/>
    </row>
    <row r="11576" spans="1:4">
      <c r="A11576" s="6"/>
      <c r="B11576" s="6"/>
      <c r="C11576" s="139"/>
      <c r="D11576" s="139"/>
    </row>
    <row r="11577" spans="1:4">
      <c r="A11577" s="6"/>
      <c r="B11577" s="6"/>
      <c r="C11577" s="139"/>
      <c r="D11577" s="139"/>
    </row>
    <row r="11578" spans="1:4">
      <c r="A11578" s="6"/>
      <c r="B11578" s="6"/>
      <c r="C11578" s="139"/>
      <c r="D11578" s="139"/>
    </row>
    <row r="11579" spans="1:4">
      <c r="A11579" s="6"/>
      <c r="B11579" s="6"/>
      <c r="C11579" s="139"/>
      <c r="D11579" s="139"/>
    </row>
    <row r="11580" spans="1:4">
      <c r="A11580" s="6"/>
      <c r="B11580" s="6"/>
      <c r="C11580" s="139"/>
      <c r="D11580" s="139"/>
    </row>
    <row r="11581" spans="1:4">
      <c r="A11581" s="6"/>
      <c r="B11581" s="6"/>
      <c r="C11581" s="139"/>
      <c r="D11581" s="139"/>
    </row>
    <row r="11582" spans="1:4">
      <c r="A11582" s="6"/>
      <c r="B11582" s="6"/>
      <c r="C11582" s="139"/>
      <c r="D11582" s="139"/>
    </row>
    <row r="11583" spans="1:4">
      <c r="A11583" s="6"/>
      <c r="B11583" s="6"/>
      <c r="C11583" s="139"/>
      <c r="D11583" s="139"/>
    </row>
    <row r="11584" spans="1:4">
      <c r="A11584" s="6"/>
      <c r="B11584" s="6"/>
      <c r="C11584" s="139"/>
      <c r="D11584" s="139"/>
    </row>
    <row r="11585" spans="1:4">
      <c r="A11585" s="6"/>
      <c r="B11585" s="6"/>
      <c r="C11585" s="139"/>
      <c r="D11585" s="139"/>
    </row>
    <row r="11586" spans="1:4">
      <c r="A11586" s="6"/>
      <c r="B11586" s="6"/>
      <c r="C11586" s="139"/>
      <c r="D11586" s="139"/>
    </row>
    <row r="11587" spans="1:4">
      <c r="A11587" s="6"/>
      <c r="B11587" s="6"/>
      <c r="C11587" s="139"/>
      <c r="D11587" s="139"/>
    </row>
    <row r="11588" spans="1:4">
      <c r="A11588" s="6"/>
      <c r="B11588" s="6"/>
      <c r="C11588" s="139"/>
      <c r="D11588" s="139"/>
    </row>
    <row r="11589" spans="1:4">
      <c r="A11589" s="6"/>
      <c r="B11589" s="6"/>
      <c r="C11589" s="139"/>
      <c r="D11589" s="139"/>
    </row>
    <row r="11590" spans="1:4">
      <c r="A11590" s="6"/>
      <c r="B11590" s="6"/>
      <c r="C11590" s="139"/>
      <c r="D11590" s="139"/>
    </row>
    <row r="11591" spans="1:4">
      <c r="A11591" s="6"/>
      <c r="B11591" s="6"/>
      <c r="C11591" s="139"/>
      <c r="D11591" s="139"/>
    </row>
    <row r="11592" spans="1:4">
      <c r="A11592" s="6"/>
      <c r="B11592" s="6"/>
      <c r="C11592" s="139"/>
      <c r="D11592" s="139"/>
    </row>
    <row r="11593" spans="1:4">
      <c r="A11593" s="6"/>
      <c r="B11593" s="6"/>
      <c r="C11593" s="139"/>
      <c r="D11593" s="139"/>
    </row>
    <row r="11594" spans="1:4">
      <c r="A11594" s="6"/>
      <c r="B11594" s="6"/>
      <c r="C11594" s="139"/>
      <c r="D11594" s="139"/>
    </row>
    <row r="11595" spans="1:4">
      <c r="A11595" s="6"/>
      <c r="B11595" s="6"/>
      <c r="C11595" s="139"/>
      <c r="D11595" s="139"/>
    </row>
    <row r="11596" spans="1:4">
      <c r="A11596" s="6"/>
      <c r="B11596" s="6"/>
      <c r="C11596" s="139"/>
      <c r="D11596" s="139"/>
    </row>
    <row r="11597" spans="1:4">
      <c r="A11597" s="6"/>
      <c r="B11597" s="6"/>
      <c r="C11597" s="139"/>
      <c r="D11597" s="139"/>
    </row>
    <row r="11598" spans="1:4">
      <c r="A11598" s="6"/>
      <c r="B11598" s="6"/>
      <c r="C11598" s="139"/>
      <c r="D11598" s="139"/>
    </row>
    <row r="11599" spans="1:4">
      <c r="A11599" s="6"/>
      <c r="B11599" s="6"/>
      <c r="C11599" s="139"/>
      <c r="D11599" s="139"/>
    </row>
    <row r="11600" spans="1:4">
      <c r="A11600" s="6"/>
      <c r="B11600" s="6"/>
      <c r="C11600" s="139"/>
      <c r="D11600" s="139"/>
    </row>
    <row r="11601" spans="1:4">
      <c r="A11601" s="6"/>
      <c r="B11601" s="6"/>
      <c r="C11601" s="139"/>
      <c r="D11601" s="139"/>
    </row>
    <row r="11602" spans="1:4">
      <c r="A11602" s="6"/>
      <c r="B11602" s="6"/>
      <c r="C11602" s="139"/>
      <c r="D11602" s="139"/>
    </row>
    <row r="11603" spans="1:4">
      <c r="A11603" s="6"/>
      <c r="B11603" s="6"/>
      <c r="C11603" s="139"/>
      <c r="D11603" s="139"/>
    </row>
    <row r="11604" spans="1:4">
      <c r="A11604" s="6"/>
      <c r="B11604" s="6"/>
      <c r="C11604" s="139"/>
      <c r="D11604" s="139"/>
    </row>
    <row r="11605" spans="1:4">
      <c r="A11605" s="6"/>
      <c r="B11605" s="6"/>
      <c r="C11605" s="139"/>
      <c r="D11605" s="139"/>
    </row>
    <row r="11606" spans="1:4">
      <c r="A11606" s="6"/>
      <c r="B11606" s="6"/>
      <c r="C11606" s="139"/>
      <c r="D11606" s="139"/>
    </row>
    <row r="11607" spans="1:4">
      <c r="A11607" s="6"/>
      <c r="B11607" s="6"/>
      <c r="C11607" s="139"/>
      <c r="D11607" s="139"/>
    </row>
    <row r="11608" spans="1:4">
      <c r="A11608" s="6"/>
      <c r="B11608" s="6"/>
      <c r="C11608" s="139"/>
      <c r="D11608" s="139"/>
    </row>
    <row r="11609" spans="1:4">
      <c r="A11609" s="6"/>
      <c r="B11609" s="6"/>
      <c r="C11609" s="139"/>
      <c r="D11609" s="139"/>
    </row>
    <row r="11610" spans="1:4">
      <c r="A11610" s="6"/>
      <c r="B11610" s="6"/>
      <c r="C11610" s="139"/>
      <c r="D11610" s="139"/>
    </row>
    <row r="11611" spans="1:4">
      <c r="A11611" s="6"/>
      <c r="B11611" s="6"/>
      <c r="C11611" s="139"/>
      <c r="D11611" s="139"/>
    </row>
    <row r="11612" spans="1:4">
      <c r="A11612" s="6"/>
      <c r="B11612" s="6"/>
      <c r="C11612" s="139"/>
      <c r="D11612" s="139"/>
    </row>
    <row r="11613" spans="1:4">
      <c r="A11613" s="6"/>
      <c r="B11613" s="6"/>
      <c r="C11613" s="139"/>
      <c r="D11613" s="139"/>
    </row>
    <row r="11614" spans="1:4">
      <c r="A11614" s="6"/>
      <c r="B11614" s="6"/>
      <c r="C11614" s="139"/>
      <c r="D11614" s="139"/>
    </row>
    <row r="11615" spans="1:4">
      <c r="A11615" s="6"/>
      <c r="B11615" s="6"/>
      <c r="C11615" s="139"/>
      <c r="D11615" s="139"/>
    </row>
    <row r="11616" spans="1:4">
      <c r="A11616" s="6"/>
      <c r="B11616" s="6"/>
      <c r="C11616" s="139"/>
      <c r="D11616" s="139"/>
    </row>
    <row r="11617" spans="1:4">
      <c r="A11617" s="6"/>
      <c r="B11617" s="6"/>
      <c r="C11617" s="139"/>
      <c r="D11617" s="139"/>
    </row>
    <row r="11618" spans="1:4">
      <c r="A11618" s="6"/>
      <c r="B11618" s="6"/>
      <c r="C11618" s="139"/>
      <c r="D11618" s="139"/>
    </row>
    <row r="11619" spans="1:4">
      <c r="A11619" s="6"/>
      <c r="B11619" s="6"/>
      <c r="C11619" s="139"/>
      <c r="D11619" s="139"/>
    </row>
    <row r="11620" spans="1:4">
      <c r="A11620" s="6"/>
      <c r="B11620" s="6"/>
      <c r="C11620" s="139"/>
      <c r="D11620" s="139"/>
    </row>
    <row r="11621" spans="1:4">
      <c r="A11621" s="6"/>
      <c r="B11621" s="6"/>
      <c r="C11621" s="139"/>
      <c r="D11621" s="139"/>
    </row>
    <row r="11622" spans="1:4">
      <c r="A11622" s="6"/>
      <c r="B11622" s="6"/>
      <c r="C11622" s="139"/>
      <c r="D11622" s="139"/>
    </row>
    <row r="11623" spans="1:4">
      <c r="A11623" s="6"/>
      <c r="B11623" s="6"/>
      <c r="C11623" s="139"/>
      <c r="D11623" s="139"/>
    </row>
    <row r="11624" spans="1:4">
      <c r="A11624" s="6"/>
      <c r="B11624" s="6"/>
      <c r="C11624" s="139"/>
      <c r="D11624" s="139"/>
    </row>
    <row r="11625" spans="1:4">
      <c r="A11625" s="6"/>
      <c r="B11625" s="6"/>
      <c r="C11625" s="139"/>
      <c r="D11625" s="139"/>
    </row>
    <row r="11626" spans="1:4">
      <c r="A11626" s="6"/>
      <c r="B11626" s="6"/>
      <c r="C11626" s="139"/>
      <c r="D11626" s="139"/>
    </row>
    <row r="11627" spans="1:4">
      <c r="A11627" s="6"/>
      <c r="B11627" s="6"/>
      <c r="C11627" s="139"/>
      <c r="D11627" s="139"/>
    </row>
    <row r="11628" spans="1:4">
      <c r="A11628" s="6"/>
      <c r="B11628" s="6"/>
      <c r="C11628" s="139"/>
      <c r="D11628" s="139"/>
    </row>
    <row r="11629" spans="1:4">
      <c r="A11629" s="6"/>
      <c r="B11629" s="6"/>
      <c r="C11629" s="139"/>
      <c r="D11629" s="139"/>
    </row>
    <row r="11630" spans="1:4">
      <c r="A11630" s="6"/>
      <c r="B11630" s="6"/>
      <c r="C11630" s="139"/>
      <c r="D11630" s="139"/>
    </row>
    <row r="11631" spans="1:4">
      <c r="A11631" s="6"/>
      <c r="B11631" s="6"/>
      <c r="C11631" s="139"/>
      <c r="D11631" s="139"/>
    </row>
    <row r="11632" spans="1:4">
      <c r="A11632" s="6"/>
      <c r="B11632" s="6"/>
      <c r="C11632" s="139"/>
      <c r="D11632" s="139"/>
    </row>
    <row r="11633" spans="1:4">
      <c r="A11633" s="6"/>
      <c r="B11633" s="6"/>
      <c r="C11633" s="139"/>
      <c r="D11633" s="139"/>
    </row>
    <row r="11634" spans="1:4">
      <c r="A11634" s="6"/>
      <c r="B11634" s="6"/>
      <c r="C11634" s="139"/>
      <c r="D11634" s="139"/>
    </row>
    <row r="11635" spans="1:4">
      <c r="A11635" s="6"/>
      <c r="B11635" s="6"/>
      <c r="C11635" s="139"/>
      <c r="D11635" s="139"/>
    </row>
    <row r="11636" spans="1:4">
      <c r="A11636" s="6"/>
      <c r="B11636" s="6"/>
      <c r="C11636" s="139"/>
      <c r="D11636" s="139"/>
    </row>
    <row r="11637" spans="1:4">
      <c r="A11637" s="6"/>
      <c r="B11637" s="6"/>
      <c r="C11637" s="139"/>
      <c r="D11637" s="139"/>
    </row>
    <row r="11638" spans="1:4">
      <c r="A11638" s="6"/>
      <c r="B11638" s="6"/>
      <c r="C11638" s="139"/>
      <c r="D11638" s="139"/>
    </row>
    <row r="11639" spans="1:4">
      <c r="A11639" s="6"/>
      <c r="B11639" s="6"/>
      <c r="C11639" s="139"/>
      <c r="D11639" s="139"/>
    </row>
    <row r="11640" spans="1:4">
      <c r="A11640" s="6"/>
      <c r="B11640" s="6"/>
      <c r="C11640" s="139"/>
      <c r="D11640" s="139"/>
    </row>
    <row r="11641" spans="1:4">
      <c r="A11641" s="6"/>
      <c r="B11641" s="6"/>
      <c r="C11641" s="139"/>
      <c r="D11641" s="139"/>
    </row>
    <row r="11642" spans="1:4">
      <c r="A11642" s="6"/>
      <c r="B11642" s="6"/>
      <c r="C11642" s="139"/>
      <c r="D11642" s="139"/>
    </row>
    <row r="11643" spans="1:4">
      <c r="A11643" s="6"/>
      <c r="B11643" s="6"/>
      <c r="C11643" s="139"/>
      <c r="D11643" s="139"/>
    </row>
    <row r="11644" spans="1:4">
      <c r="A11644" s="6"/>
      <c r="B11644" s="6"/>
      <c r="C11644" s="139"/>
      <c r="D11644" s="139"/>
    </row>
    <row r="11645" spans="1:4">
      <c r="A11645" s="6"/>
      <c r="B11645" s="6"/>
      <c r="C11645" s="139"/>
      <c r="D11645" s="139"/>
    </row>
    <row r="11646" spans="1:4">
      <c r="A11646" s="6"/>
      <c r="B11646" s="6"/>
      <c r="C11646" s="139"/>
      <c r="D11646" s="139"/>
    </row>
    <row r="11647" spans="1:4">
      <c r="A11647" s="6"/>
      <c r="B11647" s="6"/>
      <c r="C11647" s="139"/>
      <c r="D11647" s="139"/>
    </row>
    <row r="11648" spans="1:4">
      <c r="A11648" s="6"/>
      <c r="B11648" s="6"/>
      <c r="C11648" s="139"/>
      <c r="D11648" s="139"/>
    </row>
    <row r="11649" spans="1:4">
      <c r="A11649" s="6"/>
      <c r="B11649" s="6"/>
      <c r="C11649" s="139"/>
      <c r="D11649" s="139"/>
    </row>
    <row r="11650" spans="1:4">
      <c r="A11650" s="6"/>
      <c r="B11650" s="6"/>
      <c r="C11650" s="139"/>
      <c r="D11650" s="139"/>
    </row>
    <row r="11651" spans="1:4">
      <c r="A11651" s="6"/>
      <c r="B11651" s="6"/>
      <c r="C11651" s="139"/>
      <c r="D11651" s="139"/>
    </row>
    <row r="11652" spans="1:4">
      <c r="A11652" s="6"/>
      <c r="B11652" s="6"/>
      <c r="C11652" s="139"/>
      <c r="D11652" s="139"/>
    </row>
    <row r="11653" spans="1:4">
      <c r="A11653" s="6"/>
      <c r="B11653" s="6"/>
      <c r="C11653" s="139"/>
      <c r="D11653" s="139"/>
    </row>
    <row r="11654" spans="1:4">
      <c r="A11654" s="6"/>
      <c r="B11654" s="6"/>
      <c r="C11654" s="139"/>
      <c r="D11654" s="139"/>
    </row>
    <row r="11655" spans="1:4">
      <c r="A11655" s="6"/>
      <c r="B11655" s="6"/>
      <c r="C11655" s="139"/>
      <c r="D11655" s="139"/>
    </row>
    <row r="11656" spans="1:4">
      <c r="A11656" s="6"/>
      <c r="B11656" s="6"/>
      <c r="C11656" s="139"/>
      <c r="D11656" s="139"/>
    </row>
    <row r="11657" spans="1:4">
      <c r="A11657" s="6"/>
      <c r="B11657" s="6"/>
      <c r="C11657" s="139"/>
      <c r="D11657" s="139"/>
    </row>
    <row r="11658" spans="1:4">
      <c r="A11658" s="6"/>
      <c r="B11658" s="6"/>
      <c r="C11658" s="139"/>
      <c r="D11658" s="139"/>
    </row>
    <row r="11659" spans="1:4">
      <c r="A11659" s="6"/>
      <c r="B11659" s="6"/>
      <c r="C11659" s="139"/>
      <c r="D11659" s="139"/>
    </row>
    <row r="11660" spans="1:4">
      <c r="A11660" s="6"/>
      <c r="B11660" s="6"/>
      <c r="C11660" s="139"/>
      <c r="D11660" s="139"/>
    </row>
    <row r="11661" spans="1:4">
      <c r="A11661" s="6"/>
      <c r="B11661" s="6"/>
      <c r="C11661" s="139"/>
      <c r="D11661" s="139"/>
    </row>
    <row r="11662" spans="1:4">
      <c r="A11662" s="6"/>
      <c r="B11662" s="6"/>
      <c r="C11662" s="139"/>
      <c r="D11662" s="139"/>
    </row>
    <row r="11663" spans="1:4">
      <c r="A11663" s="6"/>
      <c r="B11663" s="6"/>
      <c r="C11663" s="139"/>
      <c r="D11663" s="139"/>
    </row>
    <row r="11664" spans="1:4">
      <c r="A11664" s="6"/>
      <c r="B11664" s="6"/>
      <c r="C11664" s="139"/>
      <c r="D11664" s="139"/>
    </row>
    <row r="11665" spans="1:4">
      <c r="A11665" s="6"/>
      <c r="B11665" s="6"/>
      <c r="C11665" s="139"/>
      <c r="D11665" s="139"/>
    </row>
    <row r="11666" spans="1:4">
      <c r="A11666" s="6"/>
      <c r="B11666" s="6"/>
      <c r="C11666" s="139"/>
      <c r="D11666" s="139"/>
    </row>
    <row r="11667" spans="1:4">
      <c r="A11667" s="6"/>
      <c r="B11667" s="6"/>
      <c r="C11667" s="139"/>
      <c r="D11667" s="139"/>
    </row>
    <row r="11668" spans="1:4">
      <c r="A11668" s="6"/>
      <c r="B11668" s="6"/>
      <c r="C11668" s="139"/>
      <c r="D11668" s="139"/>
    </row>
    <row r="11669" spans="1:4">
      <c r="A11669" s="6"/>
      <c r="B11669" s="6"/>
      <c r="C11669" s="139"/>
      <c r="D11669" s="139"/>
    </row>
    <row r="11670" spans="1:4">
      <c r="A11670" s="6"/>
      <c r="B11670" s="6"/>
      <c r="C11670" s="139"/>
      <c r="D11670" s="139"/>
    </row>
    <row r="11671" spans="1:4">
      <c r="A11671" s="6"/>
      <c r="B11671" s="6"/>
      <c r="C11671" s="139"/>
      <c r="D11671" s="139"/>
    </row>
    <row r="11672" spans="1:4">
      <c r="A11672" s="6"/>
      <c r="B11672" s="6"/>
      <c r="C11672" s="139"/>
      <c r="D11672" s="139"/>
    </row>
    <row r="11673" spans="1:4">
      <c r="A11673" s="6"/>
      <c r="B11673" s="6"/>
      <c r="C11673" s="139"/>
      <c r="D11673" s="139"/>
    </row>
    <row r="11674" spans="1:4">
      <c r="A11674" s="6"/>
      <c r="B11674" s="6"/>
      <c r="C11674" s="139"/>
      <c r="D11674" s="139"/>
    </row>
    <row r="11675" spans="1:4">
      <c r="A11675" s="6"/>
      <c r="B11675" s="6"/>
      <c r="C11675" s="139"/>
      <c r="D11675" s="139"/>
    </row>
    <row r="11676" spans="1:4">
      <c r="A11676" s="6"/>
      <c r="B11676" s="6"/>
      <c r="C11676" s="139"/>
      <c r="D11676" s="139"/>
    </row>
    <row r="11677" spans="1:4">
      <c r="A11677" s="6"/>
      <c r="B11677" s="6"/>
      <c r="C11677" s="139"/>
      <c r="D11677" s="139"/>
    </row>
    <row r="11678" spans="1:4">
      <c r="A11678" s="6"/>
      <c r="B11678" s="6"/>
      <c r="C11678" s="139"/>
      <c r="D11678" s="139"/>
    </row>
    <row r="11679" spans="1:4">
      <c r="A11679" s="6"/>
      <c r="B11679" s="6"/>
      <c r="C11679" s="139"/>
      <c r="D11679" s="139"/>
    </row>
    <row r="11680" spans="1:4">
      <c r="A11680" s="6"/>
      <c r="B11680" s="6"/>
      <c r="C11680" s="139"/>
      <c r="D11680" s="139"/>
    </row>
    <row r="11681" spans="1:4">
      <c r="A11681" s="6"/>
      <c r="B11681" s="6"/>
      <c r="C11681" s="139"/>
      <c r="D11681" s="139"/>
    </row>
    <row r="11682" spans="1:4">
      <c r="A11682" s="6"/>
      <c r="B11682" s="6"/>
      <c r="C11682" s="139"/>
      <c r="D11682" s="139"/>
    </row>
    <row r="11683" spans="1:4">
      <c r="A11683" s="6"/>
      <c r="B11683" s="6"/>
      <c r="C11683" s="139"/>
      <c r="D11683" s="139"/>
    </row>
    <row r="11684" spans="1:4">
      <c r="A11684" s="6"/>
      <c r="B11684" s="6"/>
      <c r="C11684" s="139"/>
      <c r="D11684" s="139"/>
    </row>
    <row r="11685" spans="1:4">
      <c r="A11685" s="6"/>
      <c r="B11685" s="6"/>
      <c r="C11685" s="139"/>
      <c r="D11685" s="139"/>
    </row>
    <row r="11686" spans="1:4">
      <c r="A11686" s="6"/>
      <c r="B11686" s="6"/>
      <c r="C11686" s="139"/>
      <c r="D11686" s="139"/>
    </row>
    <row r="11687" spans="1:4">
      <c r="A11687" s="6"/>
      <c r="B11687" s="6"/>
      <c r="C11687" s="139"/>
      <c r="D11687" s="139"/>
    </row>
    <row r="11688" spans="1:4">
      <c r="A11688" s="6"/>
      <c r="B11688" s="6"/>
      <c r="C11688" s="139"/>
      <c r="D11688" s="139"/>
    </row>
    <row r="11689" spans="1:4">
      <c r="A11689" s="6"/>
      <c r="B11689" s="6"/>
      <c r="C11689" s="139"/>
      <c r="D11689" s="139"/>
    </row>
    <row r="11690" spans="1:4">
      <c r="A11690" s="6"/>
      <c r="B11690" s="6"/>
      <c r="C11690" s="139"/>
      <c r="D11690" s="139"/>
    </row>
    <row r="11691" spans="1:4">
      <c r="A11691" s="6"/>
      <c r="B11691" s="6"/>
      <c r="C11691" s="139"/>
      <c r="D11691" s="139"/>
    </row>
    <row r="11692" spans="1:4">
      <c r="A11692" s="6"/>
      <c r="B11692" s="6"/>
      <c r="C11692" s="139"/>
      <c r="D11692" s="139"/>
    </row>
    <row r="11693" spans="1:4">
      <c r="A11693" s="6"/>
      <c r="B11693" s="6"/>
      <c r="C11693" s="139"/>
      <c r="D11693" s="139"/>
    </row>
    <row r="11694" spans="1:4">
      <c r="A11694" s="6"/>
      <c r="B11694" s="6"/>
      <c r="C11694" s="139"/>
      <c r="D11694" s="139"/>
    </row>
    <row r="11695" spans="1:4">
      <c r="A11695" s="6"/>
      <c r="B11695" s="6"/>
      <c r="C11695" s="139"/>
      <c r="D11695" s="139"/>
    </row>
    <row r="11696" spans="1:4">
      <c r="A11696" s="6"/>
      <c r="B11696" s="6"/>
      <c r="C11696" s="139"/>
      <c r="D11696" s="139"/>
    </row>
    <row r="11697" spans="1:4">
      <c r="A11697" s="6"/>
      <c r="B11697" s="6"/>
      <c r="C11697" s="139"/>
      <c r="D11697" s="139"/>
    </row>
    <row r="11698" spans="1:4">
      <c r="A11698" s="6"/>
      <c r="B11698" s="6"/>
      <c r="C11698" s="139"/>
      <c r="D11698" s="139"/>
    </row>
    <row r="11699" spans="1:4">
      <c r="A11699" s="6"/>
      <c r="B11699" s="6"/>
      <c r="C11699" s="139"/>
      <c r="D11699" s="139"/>
    </row>
    <row r="11700" spans="1:4">
      <c r="A11700" s="6"/>
      <c r="B11700" s="6"/>
      <c r="C11700" s="139"/>
      <c r="D11700" s="139"/>
    </row>
    <row r="11701" spans="1:4">
      <c r="A11701" s="6"/>
      <c r="B11701" s="6"/>
      <c r="C11701" s="139"/>
      <c r="D11701" s="139"/>
    </row>
    <row r="11702" spans="1:4">
      <c r="A11702" s="6"/>
      <c r="B11702" s="6"/>
      <c r="C11702" s="139"/>
      <c r="D11702" s="139"/>
    </row>
    <row r="11703" spans="1:4">
      <c r="A11703" s="6"/>
      <c r="B11703" s="6"/>
      <c r="C11703" s="139"/>
      <c r="D11703" s="139"/>
    </row>
    <row r="11704" spans="1:4">
      <c r="A11704" s="6"/>
      <c r="B11704" s="6"/>
      <c r="C11704" s="139"/>
      <c r="D11704" s="139"/>
    </row>
    <row r="11705" spans="1:4">
      <c r="A11705" s="6"/>
      <c r="B11705" s="6"/>
      <c r="C11705" s="139"/>
      <c r="D11705" s="139"/>
    </row>
    <row r="11706" spans="1:4">
      <c r="A11706" s="6"/>
      <c r="B11706" s="6"/>
      <c r="C11706" s="139"/>
      <c r="D11706" s="139"/>
    </row>
    <row r="11707" spans="1:4">
      <c r="A11707" s="6"/>
      <c r="B11707" s="6"/>
      <c r="C11707" s="139"/>
      <c r="D11707" s="139"/>
    </row>
    <row r="11708" spans="1:4">
      <c r="A11708" s="6"/>
      <c r="B11708" s="6"/>
      <c r="C11708" s="139"/>
      <c r="D11708" s="139"/>
    </row>
    <row r="11709" spans="1:4">
      <c r="A11709" s="6"/>
      <c r="B11709" s="6"/>
      <c r="C11709" s="139"/>
      <c r="D11709" s="139"/>
    </row>
    <row r="11710" spans="1:4">
      <c r="A11710" s="6"/>
      <c r="B11710" s="6"/>
      <c r="C11710" s="139"/>
      <c r="D11710" s="139"/>
    </row>
    <row r="11711" spans="1:4">
      <c r="A11711" s="6"/>
      <c r="B11711" s="6"/>
      <c r="C11711" s="139"/>
      <c r="D11711" s="139"/>
    </row>
    <row r="11712" spans="1:4">
      <c r="A11712" s="6"/>
      <c r="B11712" s="6"/>
      <c r="C11712" s="139"/>
      <c r="D11712" s="139"/>
    </row>
    <row r="11713" spans="1:4">
      <c r="A11713" s="6"/>
      <c r="B11713" s="6"/>
      <c r="C11713" s="139"/>
      <c r="D11713" s="139"/>
    </row>
    <row r="11714" spans="1:4">
      <c r="A11714" s="6"/>
      <c r="B11714" s="6"/>
      <c r="C11714" s="139"/>
      <c r="D11714" s="139"/>
    </row>
    <row r="11715" spans="1:4">
      <c r="A11715" s="6"/>
      <c r="B11715" s="6"/>
      <c r="C11715" s="139"/>
      <c r="D11715" s="139"/>
    </row>
    <row r="11716" spans="1:4">
      <c r="A11716" s="6"/>
      <c r="B11716" s="6"/>
      <c r="C11716" s="139"/>
      <c r="D11716" s="139"/>
    </row>
    <row r="11717" spans="1:4">
      <c r="A11717" s="6"/>
      <c r="B11717" s="6"/>
      <c r="C11717" s="139"/>
      <c r="D11717" s="139"/>
    </row>
    <row r="11718" spans="1:4">
      <c r="A11718" s="6"/>
      <c r="B11718" s="6"/>
      <c r="C11718" s="139"/>
      <c r="D11718" s="139"/>
    </row>
    <row r="11719" spans="1:4">
      <c r="A11719" s="6"/>
      <c r="B11719" s="6"/>
      <c r="C11719" s="139"/>
      <c r="D11719" s="139"/>
    </row>
    <row r="11720" spans="1:4">
      <c r="A11720" s="6"/>
      <c r="B11720" s="6"/>
      <c r="C11720" s="139"/>
      <c r="D11720" s="139"/>
    </row>
    <row r="11721" spans="1:4">
      <c r="A11721" s="6"/>
      <c r="B11721" s="6"/>
      <c r="C11721" s="139"/>
      <c r="D11721" s="139"/>
    </row>
    <row r="11722" spans="1:4">
      <c r="A11722" s="6"/>
      <c r="B11722" s="6"/>
      <c r="C11722" s="139"/>
      <c r="D11722" s="139"/>
    </row>
    <row r="11723" spans="1:4">
      <c r="A11723" s="6"/>
      <c r="B11723" s="6"/>
      <c r="C11723" s="139"/>
      <c r="D11723" s="139"/>
    </row>
    <row r="11724" spans="1:4">
      <c r="A11724" s="6"/>
      <c r="B11724" s="6"/>
      <c r="C11724" s="139"/>
      <c r="D11724" s="139"/>
    </row>
    <row r="11725" spans="1:4">
      <c r="A11725" s="6"/>
      <c r="B11725" s="6"/>
      <c r="C11725" s="139"/>
      <c r="D11725" s="139"/>
    </row>
    <row r="11726" spans="1:4">
      <c r="A11726" s="6"/>
      <c r="B11726" s="6"/>
      <c r="C11726" s="139"/>
      <c r="D11726" s="139"/>
    </row>
    <row r="11727" spans="1:4">
      <c r="A11727" s="6"/>
      <c r="B11727" s="6"/>
      <c r="C11727" s="139"/>
      <c r="D11727" s="139"/>
    </row>
    <row r="11728" spans="1:4">
      <c r="A11728" s="6"/>
      <c r="B11728" s="6"/>
      <c r="C11728" s="139"/>
      <c r="D11728" s="139"/>
    </row>
    <row r="11729" spans="1:4">
      <c r="A11729" s="6"/>
      <c r="B11729" s="6"/>
      <c r="C11729" s="139"/>
      <c r="D11729" s="139"/>
    </row>
    <row r="11730" spans="1:4">
      <c r="A11730" s="6"/>
      <c r="B11730" s="6"/>
      <c r="C11730" s="139"/>
      <c r="D11730" s="139"/>
    </row>
    <row r="11731" spans="1:4">
      <c r="A11731" s="6"/>
      <c r="B11731" s="6"/>
      <c r="C11731" s="139"/>
      <c r="D11731" s="139"/>
    </row>
    <row r="11732" spans="1:4">
      <c r="A11732" s="6"/>
      <c r="B11732" s="6"/>
      <c r="C11732" s="139"/>
      <c r="D11732" s="139"/>
    </row>
    <row r="11733" spans="1:4">
      <c r="A11733" s="6"/>
      <c r="B11733" s="6"/>
      <c r="C11733" s="139"/>
      <c r="D11733" s="139"/>
    </row>
    <row r="11734" spans="1:4">
      <c r="A11734" s="6"/>
      <c r="B11734" s="6"/>
      <c r="C11734" s="139"/>
      <c r="D11734" s="139"/>
    </row>
    <row r="11735" spans="1:4">
      <c r="A11735" s="6"/>
      <c r="B11735" s="6"/>
      <c r="C11735" s="139"/>
      <c r="D11735" s="139"/>
    </row>
    <row r="11736" spans="1:4">
      <c r="A11736" s="6"/>
      <c r="B11736" s="6"/>
      <c r="C11736" s="139"/>
      <c r="D11736" s="139"/>
    </row>
    <row r="11737" spans="1:4">
      <c r="A11737" s="6"/>
      <c r="B11737" s="6"/>
      <c r="C11737" s="139"/>
      <c r="D11737" s="139"/>
    </row>
    <row r="11738" spans="1:4">
      <c r="A11738" s="6"/>
      <c r="B11738" s="6"/>
      <c r="C11738" s="139"/>
      <c r="D11738" s="139"/>
    </row>
    <row r="11739" spans="1:4">
      <c r="A11739" s="6"/>
      <c r="B11739" s="6"/>
      <c r="C11739" s="139"/>
      <c r="D11739" s="139"/>
    </row>
    <row r="11740" spans="1:4">
      <c r="A11740" s="6"/>
      <c r="B11740" s="6"/>
      <c r="C11740" s="139"/>
      <c r="D11740" s="139"/>
    </row>
    <row r="11741" spans="1:4">
      <c r="A11741" s="6"/>
      <c r="B11741" s="6"/>
      <c r="C11741" s="139"/>
      <c r="D11741" s="139"/>
    </row>
    <row r="11742" spans="1:4">
      <c r="A11742" s="6"/>
      <c r="B11742" s="6"/>
      <c r="C11742" s="139"/>
      <c r="D11742" s="139"/>
    </row>
    <row r="11743" spans="1:4">
      <c r="A11743" s="6"/>
      <c r="B11743" s="6"/>
      <c r="C11743" s="139"/>
      <c r="D11743" s="139"/>
    </row>
    <row r="11744" spans="1:4">
      <c r="A11744" s="6"/>
      <c r="B11744" s="6"/>
      <c r="C11744" s="139"/>
      <c r="D11744" s="139"/>
    </row>
    <row r="11745" spans="1:4">
      <c r="A11745" s="6"/>
      <c r="B11745" s="6"/>
      <c r="C11745" s="139"/>
      <c r="D11745" s="139"/>
    </row>
    <row r="11746" spans="1:4">
      <c r="A11746" s="6"/>
      <c r="B11746" s="6"/>
      <c r="C11746" s="139"/>
      <c r="D11746" s="139"/>
    </row>
    <row r="11747" spans="1:4">
      <c r="A11747" s="6"/>
      <c r="B11747" s="6"/>
      <c r="C11747" s="139"/>
      <c r="D11747" s="139"/>
    </row>
    <row r="11748" spans="1:4">
      <c r="A11748" s="6"/>
      <c r="B11748" s="6"/>
      <c r="C11748" s="139"/>
      <c r="D11748" s="139"/>
    </row>
    <row r="11749" spans="1:4">
      <c r="A11749" s="6"/>
      <c r="B11749" s="6"/>
      <c r="C11749" s="139"/>
      <c r="D11749" s="139"/>
    </row>
    <row r="11750" spans="1:4">
      <c r="A11750" s="6"/>
      <c r="B11750" s="6"/>
      <c r="C11750" s="139"/>
      <c r="D11750" s="139"/>
    </row>
    <row r="11751" spans="1:4">
      <c r="A11751" s="6"/>
      <c r="B11751" s="6"/>
      <c r="C11751" s="139"/>
      <c r="D11751" s="139"/>
    </row>
    <row r="11752" spans="1:4">
      <c r="A11752" s="6"/>
      <c r="B11752" s="6"/>
      <c r="C11752" s="139"/>
      <c r="D11752" s="139"/>
    </row>
    <row r="11753" spans="1:4">
      <c r="A11753" s="6"/>
      <c r="B11753" s="6"/>
      <c r="C11753" s="139"/>
      <c r="D11753" s="139"/>
    </row>
    <row r="11754" spans="1:4">
      <c r="A11754" s="6"/>
      <c r="B11754" s="6"/>
      <c r="C11754" s="139"/>
      <c r="D11754" s="139"/>
    </row>
    <row r="11755" spans="1:4">
      <c r="A11755" s="6"/>
      <c r="B11755" s="6"/>
      <c r="C11755" s="139"/>
      <c r="D11755" s="139"/>
    </row>
    <row r="11756" spans="1:4">
      <c r="A11756" s="6"/>
      <c r="B11756" s="6"/>
      <c r="C11756" s="139"/>
      <c r="D11756" s="139"/>
    </row>
    <row r="11757" spans="1:4">
      <c r="A11757" s="6"/>
      <c r="B11757" s="6"/>
      <c r="C11757" s="139"/>
      <c r="D11757" s="139"/>
    </row>
    <row r="11758" spans="1:4">
      <c r="A11758" s="6"/>
      <c r="B11758" s="6"/>
      <c r="C11758" s="139"/>
      <c r="D11758" s="139"/>
    </row>
    <row r="11759" spans="1:4">
      <c r="A11759" s="6"/>
      <c r="B11759" s="6"/>
      <c r="C11759" s="139"/>
      <c r="D11759" s="139"/>
    </row>
    <row r="11760" spans="1:4">
      <c r="A11760" s="6"/>
      <c r="B11760" s="6"/>
      <c r="C11760" s="139"/>
      <c r="D11760" s="139"/>
    </row>
    <row r="11761" spans="1:4">
      <c r="A11761" s="6"/>
      <c r="B11761" s="6"/>
      <c r="C11761" s="139"/>
      <c r="D11761" s="139"/>
    </row>
    <row r="11762" spans="1:4">
      <c r="A11762" s="6"/>
      <c r="B11762" s="6"/>
      <c r="C11762" s="139"/>
      <c r="D11762" s="139"/>
    </row>
    <row r="11763" spans="1:4">
      <c r="A11763" s="6"/>
      <c r="B11763" s="6"/>
      <c r="C11763" s="139"/>
      <c r="D11763" s="139"/>
    </row>
    <row r="11764" spans="1:4">
      <c r="A11764" s="6"/>
      <c r="B11764" s="6"/>
      <c r="C11764" s="139"/>
      <c r="D11764" s="139"/>
    </row>
    <row r="11765" spans="1:4">
      <c r="A11765" s="6"/>
      <c r="B11765" s="6"/>
      <c r="C11765" s="139"/>
      <c r="D11765" s="139"/>
    </row>
    <row r="11766" spans="1:4">
      <c r="A11766" s="6"/>
      <c r="B11766" s="6"/>
      <c r="C11766" s="139"/>
      <c r="D11766" s="139"/>
    </row>
    <row r="11767" spans="1:4">
      <c r="A11767" s="6"/>
      <c r="B11767" s="6"/>
      <c r="C11767" s="139"/>
      <c r="D11767" s="139"/>
    </row>
    <row r="11768" spans="1:4">
      <c r="A11768" s="6"/>
      <c r="B11768" s="6"/>
      <c r="C11768" s="139"/>
      <c r="D11768" s="139"/>
    </row>
    <row r="11769" spans="1:4">
      <c r="A11769" s="6"/>
      <c r="B11769" s="6"/>
      <c r="C11769" s="139"/>
      <c r="D11769" s="139"/>
    </row>
    <row r="11770" spans="1:4">
      <c r="A11770" s="6"/>
      <c r="B11770" s="6"/>
      <c r="C11770" s="139"/>
      <c r="D11770" s="139"/>
    </row>
    <row r="11771" spans="1:4">
      <c r="A11771" s="6"/>
      <c r="B11771" s="6"/>
      <c r="C11771" s="139"/>
      <c r="D11771" s="139"/>
    </row>
    <row r="11772" spans="1:4">
      <c r="A11772" s="6"/>
      <c r="B11772" s="6"/>
      <c r="C11772" s="139"/>
      <c r="D11772" s="139"/>
    </row>
    <row r="11773" spans="1:4">
      <c r="A11773" s="6"/>
      <c r="B11773" s="6"/>
      <c r="C11773" s="139"/>
      <c r="D11773" s="139"/>
    </row>
    <row r="11774" spans="1:4">
      <c r="A11774" s="6"/>
      <c r="B11774" s="6"/>
      <c r="C11774" s="139"/>
      <c r="D11774" s="139"/>
    </row>
    <row r="11775" spans="1:4">
      <c r="A11775" s="6"/>
      <c r="B11775" s="6"/>
      <c r="C11775" s="139"/>
      <c r="D11775" s="139"/>
    </row>
    <row r="11776" spans="1:4">
      <c r="A11776" s="6"/>
      <c r="B11776" s="6"/>
      <c r="C11776" s="139"/>
      <c r="D11776" s="139"/>
    </row>
    <row r="11777" spans="1:4">
      <c r="A11777" s="6"/>
      <c r="B11777" s="6"/>
      <c r="C11777" s="139"/>
      <c r="D11777" s="139"/>
    </row>
    <row r="11778" spans="1:4">
      <c r="A11778" s="6"/>
      <c r="B11778" s="6"/>
      <c r="C11778" s="139"/>
      <c r="D11778" s="139"/>
    </row>
    <row r="11779" spans="1:4">
      <c r="A11779" s="6"/>
      <c r="B11779" s="6"/>
      <c r="C11779" s="139"/>
      <c r="D11779" s="139"/>
    </row>
    <row r="11780" spans="1:4">
      <c r="A11780" s="6"/>
      <c r="B11780" s="6"/>
      <c r="C11780" s="139"/>
      <c r="D11780" s="139"/>
    </row>
    <row r="11781" spans="1:4">
      <c r="A11781" s="6"/>
      <c r="B11781" s="6"/>
      <c r="C11781" s="139"/>
      <c r="D11781" s="139"/>
    </row>
    <row r="11782" spans="1:4">
      <c r="A11782" s="6"/>
      <c r="B11782" s="6"/>
      <c r="C11782" s="139"/>
      <c r="D11782" s="139"/>
    </row>
    <row r="11783" spans="1:4">
      <c r="A11783" s="6"/>
      <c r="B11783" s="6"/>
      <c r="C11783" s="139"/>
      <c r="D11783" s="139"/>
    </row>
    <row r="11784" spans="1:4">
      <c r="A11784" s="6"/>
      <c r="B11784" s="6"/>
      <c r="C11784" s="139"/>
      <c r="D11784" s="139"/>
    </row>
    <row r="11785" spans="1:4">
      <c r="A11785" s="6"/>
      <c r="B11785" s="6"/>
      <c r="C11785" s="139"/>
      <c r="D11785" s="139"/>
    </row>
    <row r="11786" spans="1:4">
      <c r="A11786" s="6"/>
      <c r="B11786" s="6"/>
      <c r="C11786" s="139"/>
      <c r="D11786" s="139"/>
    </row>
    <row r="11787" spans="1:4">
      <c r="A11787" s="6"/>
      <c r="B11787" s="6"/>
      <c r="C11787" s="139"/>
      <c r="D11787" s="139"/>
    </row>
    <row r="11788" spans="1:4">
      <c r="A11788" s="6"/>
      <c r="B11788" s="6"/>
      <c r="C11788" s="139"/>
      <c r="D11788" s="139"/>
    </row>
    <row r="11789" spans="1:4">
      <c r="A11789" s="6"/>
      <c r="B11789" s="6"/>
      <c r="C11789" s="139"/>
      <c r="D11789" s="139"/>
    </row>
    <row r="11790" spans="1:4">
      <c r="A11790" s="6"/>
      <c r="B11790" s="6"/>
      <c r="C11790" s="139"/>
      <c r="D11790" s="139"/>
    </row>
    <row r="11791" spans="1:4">
      <c r="A11791" s="6"/>
      <c r="B11791" s="6"/>
      <c r="C11791" s="139"/>
      <c r="D11791" s="139"/>
    </row>
    <row r="11792" spans="1:4">
      <c r="A11792" s="6"/>
      <c r="B11792" s="6"/>
      <c r="C11792" s="139"/>
      <c r="D11792" s="139"/>
    </row>
    <row r="11793" spans="1:4">
      <c r="A11793" s="6"/>
      <c r="B11793" s="6"/>
      <c r="C11793" s="139"/>
      <c r="D11793" s="139"/>
    </row>
    <row r="11794" spans="1:4">
      <c r="A11794" s="6"/>
      <c r="B11794" s="6"/>
      <c r="C11794" s="139"/>
      <c r="D11794" s="139"/>
    </row>
    <row r="11795" spans="1:4">
      <c r="A11795" s="6"/>
      <c r="B11795" s="6"/>
      <c r="C11795" s="139"/>
      <c r="D11795" s="139"/>
    </row>
    <row r="11796" spans="1:4">
      <c r="A11796" s="6"/>
      <c r="B11796" s="6"/>
      <c r="C11796" s="139"/>
      <c r="D11796" s="139"/>
    </row>
    <row r="11797" spans="1:4">
      <c r="A11797" s="6"/>
      <c r="B11797" s="6"/>
      <c r="C11797" s="139"/>
      <c r="D11797" s="139"/>
    </row>
    <row r="11798" spans="1:4">
      <c r="A11798" s="6"/>
      <c r="B11798" s="6"/>
      <c r="C11798" s="139"/>
      <c r="D11798" s="139"/>
    </row>
    <row r="11799" spans="1:4">
      <c r="A11799" s="6"/>
      <c r="B11799" s="6"/>
      <c r="C11799" s="139"/>
      <c r="D11799" s="139"/>
    </row>
    <row r="11800" spans="1:4">
      <c r="A11800" s="6"/>
      <c r="B11800" s="6"/>
      <c r="C11800" s="139"/>
      <c r="D11800" s="139"/>
    </row>
    <row r="11801" spans="1:4">
      <c r="A11801" s="6"/>
      <c r="B11801" s="6"/>
      <c r="C11801" s="139"/>
      <c r="D11801" s="139"/>
    </row>
    <row r="11802" spans="1:4">
      <c r="A11802" s="6"/>
      <c r="B11802" s="6"/>
      <c r="C11802" s="139"/>
      <c r="D11802" s="139"/>
    </row>
    <row r="11803" spans="1:4">
      <c r="A11803" s="6"/>
      <c r="B11803" s="6"/>
      <c r="C11803" s="139"/>
      <c r="D11803" s="139"/>
    </row>
    <row r="11804" spans="1:4">
      <c r="A11804" s="6"/>
      <c r="B11804" s="6"/>
      <c r="C11804" s="139"/>
      <c r="D11804" s="139"/>
    </row>
    <row r="11805" spans="1:4">
      <c r="A11805" s="6"/>
      <c r="B11805" s="6"/>
      <c r="C11805" s="139"/>
      <c r="D11805" s="139"/>
    </row>
    <row r="11806" spans="1:4">
      <c r="A11806" s="6"/>
      <c r="B11806" s="6"/>
      <c r="C11806" s="139"/>
      <c r="D11806" s="139"/>
    </row>
    <row r="11807" spans="1:4">
      <c r="A11807" s="6"/>
      <c r="B11807" s="6"/>
      <c r="C11807" s="139"/>
      <c r="D11807" s="139"/>
    </row>
    <row r="11808" spans="1:4">
      <c r="A11808" s="6"/>
      <c r="B11808" s="6"/>
      <c r="C11808" s="139"/>
      <c r="D11808" s="139"/>
    </row>
    <row r="11809" spans="1:4">
      <c r="A11809" s="6"/>
      <c r="B11809" s="6"/>
      <c r="C11809" s="139"/>
      <c r="D11809" s="139"/>
    </row>
    <row r="11810" spans="1:4">
      <c r="A11810" s="6"/>
      <c r="B11810" s="6"/>
      <c r="C11810" s="139"/>
      <c r="D11810" s="139"/>
    </row>
    <row r="11811" spans="1:4">
      <c r="A11811" s="6"/>
      <c r="B11811" s="6"/>
      <c r="C11811" s="139"/>
      <c r="D11811" s="139"/>
    </row>
    <row r="11812" spans="1:4">
      <c r="A11812" s="6"/>
      <c r="B11812" s="6"/>
      <c r="C11812" s="139"/>
      <c r="D11812" s="139"/>
    </row>
    <row r="11813" spans="1:4">
      <c r="A11813" s="6"/>
      <c r="B11813" s="6"/>
      <c r="C11813" s="139"/>
      <c r="D11813" s="139"/>
    </row>
    <row r="11814" spans="1:4">
      <c r="A11814" s="6"/>
      <c r="B11814" s="6"/>
      <c r="C11814" s="139"/>
      <c r="D11814" s="139"/>
    </row>
    <row r="11815" spans="1:4">
      <c r="A11815" s="6"/>
      <c r="B11815" s="6"/>
      <c r="C11815" s="139"/>
      <c r="D11815" s="139"/>
    </row>
    <row r="11816" spans="1:4">
      <c r="A11816" s="6"/>
      <c r="B11816" s="6"/>
      <c r="C11816" s="139"/>
      <c r="D11816" s="139"/>
    </row>
    <row r="11817" spans="1:4">
      <c r="A11817" s="6"/>
      <c r="B11817" s="6"/>
      <c r="C11817" s="139"/>
      <c r="D11817" s="139"/>
    </row>
    <row r="11818" spans="1:4">
      <c r="A11818" s="6"/>
      <c r="B11818" s="6"/>
      <c r="C11818" s="139"/>
      <c r="D11818" s="139"/>
    </row>
    <row r="11819" spans="1:4">
      <c r="A11819" s="6"/>
      <c r="B11819" s="6"/>
      <c r="C11819" s="139"/>
      <c r="D11819" s="139"/>
    </row>
    <row r="11820" spans="1:4">
      <c r="A11820" s="6"/>
      <c r="B11820" s="6"/>
      <c r="C11820" s="139"/>
      <c r="D11820" s="139"/>
    </row>
    <row r="11821" spans="1:4">
      <c r="A11821" s="6"/>
      <c r="B11821" s="6"/>
      <c r="C11821" s="139"/>
      <c r="D11821" s="139"/>
    </row>
    <row r="11822" spans="1:4">
      <c r="A11822" s="6"/>
      <c r="B11822" s="6"/>
      <c r="C11822" s="139"/>
      <c r="D11822" s="139"/>
    </row>
    <row r="11823" spans="1:4">
      <c r="A11823" s="6"/>
      <c r="B11823" s="6"/>
      <c r="C11823" s="139"/>
      <c r="D11823" s="139"/>
    </row>
    <row r="11824" spans="1:4">
      <c r="A11824" s="6"/>
      <c r="B11824" s="6"/>
      <c r="C11824" s="139"/>
      <c r="D11824" s="139"/>
    </row>
    <row r="11825" spans="1:4">
      <c r="A11825" s="6"/>
      <c r="B11825" s="6"/>
      <c r="C11825" s="139"/>
      <c r="D11825" s="139"/>
    </row>
    <row r="11826" spans="1:4">
      <c r="A11826" s="6"/>
      <c r="B11826" s="6"/>
      <c r="C11826" s="139"/>
      <c r="D11826" s="139"/>
    </row>
    <row r="11827" spans="1:4">
      <c r="A11827" s="6"/>
      <c r="B11827" s="6"/>
      <c r="C11827" s="139"/>
      <c r="D11827" s="139"/>
    </row>
    <row r="11828" spans="1:4">
      <c r="A11828" s="6"/>
      <c r="B11828" s="6"/>
      <c r="C11828" s="139"/>
      <c r="D11828" s="139"/>
    </row>
    <row r="11829" spans="1:4">
      <c r="A11829" s="6"/>
      <c r="B11829" s="6"/>
      <c r="C11829" s="139"/>
      <c r="D11829" s="139"/>
    </row>
    <row r="11830" spans="1:4">
      <c r="A11830" s="6"/>
      <c r="B11830" s="6"/>
      <c r="C11830" s="139"/>
      <c r="D11830" s="139"/>
    </row>
    <row r="11831" spans="1:4">
      <c r="A11831" s="6"/>
      <c r="B11831" s="6"/>
      <c r="C11831" s="139"/>
      <c r="D11831" s="139"/>
    </row>
    <row r="11832" spans="1:4">
      <c r="A11832" s="6"/>
      <c r="B11832" s="6"/>
      <c r="C11832" s="139"/>
      <c r="D11832" s="139"/>
    </row>
    <row r="11833" spans="1:4">
      <c r="A11833" s="6"/>
      <c r="B11833" s="6"/>
      <c r="C11833" s="139"/>
      <c r="D11833" s="139"/>
    </row>
    <row r="11834" spans="1:4">
      <c r="A11834" s="6"/>
      <c r="B11834" s="6"/>
      <c r="C11834" s="139"/>
      <c r="D11834" s="139"/>
    </row>
    <row r="11835" spans="1:4">
      <c r="A11835" s="6"/>
      <c r="B11835" s="6"/>
      <c r="C11835" s="139"/>
      <c r="D11835" s="139"/>
    </row>
    <row r="11836" spans="1:4">
      <c r="A11836" s="6"/>
      <c r="B11836" s="6"/>
      <c r="C11836" s="139"/>
      <c r="D11836" s="139"/>
    </row>
    <row r="11837" spans="1:4">
      <c r="A11837" s="6"/>
      <c r="B11837" s="6"/>
      <c r="C11837" s="139"/>
      <c r="D11837" s="139"/>
    </row>
    <row r="11838" spans="1:4">
      <c r="A11838" s="6"/>
      <c r="B11838" s="6"/>
      <c r="C11838" s="139"/>
      <c r="D11838" s="139"/>
    </row>
    <row r="11839" spans="1:4">
      <c r="A11839" s="6"/>
      <c r="B11839" s="6"/>
      <c r="C11839" s="139"/>
      <c r="D11839" s="139"/>
    </row>
    <row r="11840" spans="1:4">
      <c r="A11840" s="6"/>
      <c r="B11840" s="6"/>
      <c r="C11840" s="139"/>
      <c r="D11840" s="139"/>
    </row>
    <row r="11841" spans="1:4">
      <c r="A11841" s="6"/>
      <c r="B11841" s="6"/>
      <c r="C11841" s="139"/>
      <c r="D11841" s="139"/>
    </row>
    <row r="11842" spans="1:4">
      <c r="A11842" s="6"/>
      <c r="B11842" s="6"/>
      <c r="C11842" s="139"/>
      <c r="D11842" s="139"/>
    </row>
    <row r="11843" spans="1:4">
      <c r="A11843" s="6"/>
      <c r="B11843" s="6"/>
      <c r="C11843" s="139"/>
      <c r="D11843" s="139"/>
    </row>
    <row r="11844" spans="1:4">
      <c r="A11844" s="6"/>
      <c r="B11844" s="6"/>
      <c r="C11844" s="139"/>
      <c r="D11844" s="139"/>
    </row>
    <row r="11845" spans="1:4">
      <c r="A11845" s="6"/>
      <c r="B11845" s="6"/>
      <c r="C11845" s="139"/>
      <c r="D11845" s="139"/>
    </row>
    <row r="11846" spans="1:4">
      <c r="A11846" s="6"/>
      <c r="B11846" s="6"/>
      <c r="C11846" s="139"/>
      <c r="D11846" s="139"/>
    </row>
    <row r="11847" spans="1:4">
      <c r="A11847" s="6"/>
      <c r="B11847" s="6"/>
      <c r="C11847" s="139"/>
      <c r="D11847" s="139"/>
    </row>
    <row r="11848" spans="1:4">
      <c r="A11848" s="6"/>
      <c r="B11848" s="6"/>
      <c r="C11848" s="139"/>
      <c r="D11848" s="139"/>
    </row>
    <row r="11849" spans="1:4">
      <c r="A11849" s="6"/>
      <c r="B11849" s="6"/>
      <c r="C11849" s="139"/>
      <c r="D11849" s="139"/>
    </row>
    <row r="11850" spans="1:4">
      <c r="A11850" s="6"/>
      <c r="B11850" s="6"/>
      <c r="C11850" s="139"/>
      <c r="D11850" s="139"/>
    </row>
    <row r="11851" spans="1:4">
      <c r="A11851" s="6"/>
      <c r="B11851" s="6"/>
      <c r="C11851" s="139"/>
      <c r="D11851" s="139"/>
    </row>
    <row r="11852" spans="1:4">
      <c r="A11852" s="6"/>
      <c r="B11852" s="6"/>
      <c r="C11852" s="139"/>
      <c r="D11852" s="139"/>
    </row>
    <row r="11853" spans="1:4">
      <c r="A11853" s="6"/>
      <c r="B11853" s="6"/>
      <c r="C11853" s="139"/>
      <c r="D11853" s="139"/>
    </row>
    <row r="11854" spans="1:4">
      <c r="A11854" s="6"/>
      <c r="B11854" s="6"/>
      <c r="C11854" s="139"/>
      <c r="D11854" s="139"/>
    </row>
    <row r="11855" spans="1:4">
      <c r="A11855" s="6"/>
      <c r="B11855" s="6"/>
      <c r="C11855" s="139"/>
      <c r="D11855" s="139"/>
    </row>
    <row r="11856" spans="1:4">
      <c r="A11856" s="6"/>
      <c r="B11856" s="6"/>
      <c r="C11856" s="139"/>
      <c r="D11856" s="139"/>
    </row>
    <row r="11857" spans="1:4">
      <c r="A11857" s="6"/>
      <c r="B11857" s="6"/>
      <c r="C11857" s="139"/>
      <c r="D11857" s="139"/>
    </row>
    <row r="11858" spans="1:4">
      <c r="A11858" s="6"/>
      <c r="B11858" s="6"/>
      <c r="C11858" s="139"/>
      <c r="D11858" s="139"/>
    </row>
    <row r="11859" spans="1:4">
      <c r="A11859" s="6"/>
      <c r="B11859" s="6"/>
      <c r="C11859" s="139"/>
      <c r="D11859" s="139"/>
    </row>
    <row r="11860" spans="1:4">
      <c r="A11860" s="6"/>
      <c r="B11860" s="6"/>
      <c r="C11860" s="139"/>
      <c r="D11860" s="139"/>
    </row>
    <row r="11861" spans="1:4">
      <c r="A11861" s="6"/>
      <c r="B11861" s="6"/>
      <c r="C11861" s="139"/>
      <c r="D11861" s="139"/>
    </row>
    <row r="11862" spans="1:4">
      <c r="A11862" s="6"/>
      <c r="B11862" s="6"/>
      <c r="C11862" s="139"/>
      <c r="D11862" s="139"/>
    </row>
    <row r="11863" spans="1:4">
      <c r="A11863" s="6"/>
      <c r="B11863" s="6"/>
      <c r="C11863" s="139"/>
      <c r="D11863" s="139"/>
    </row>
    <row r="11864" spans="1:4">
      <c r="A11864" s="6"/>
      <c r="B11864" s="6"/>
      <c r="C11864" s="139"/>
      <c r="D11864" s="139"/>
    </row>
    <row r="11865" spans="1:4">
      <c r="A11865" s="6"/>
      <c r="B11865" s="6"/>
      <c r="C11865" s="139"/>
      <c r="D11865" s="139"/>
    </row>
    <row r="11866" spans="1:4">
      <c r="A11866" s="6"/>
      <c r="B11866" s="6"/>
      <c r="C11866" s="139"/>
      <c r="D11866" s="139"/>
    </row>
    <row r="11867" spans="1:4">
      <c r="A11867" s="6"/>
      <c r="B11867" s="6"/>
      <c r="C11867" s="139"/>
      <c r="D11867" s="139"/>
    </row>
    <row r="11868" spans="1:4">
      <c r="A11868" s="6"/>
      <c r="B11868" s="6"/>
      <c r="C11868" s="139"/>
      <c r="D11868" s="139"/>
    </row>
    <row r="11869" spans="1:4">
      <c r="A11869" s="6"/>
      <c r="B11869" s="6"/>
      <c r="C11869" s="139"/>
      <c r="D11869" s="139"/>
    </row>
    <row r="11870" spans="1:4">
      <c r="A11870" s="6"/>
      <c r="B11870" s="6"/>
      <c r="C11870" s="139"/>
      <c r="D11870" s="139"/>
    </row>
    <row r="11871" spans="1:4">
      <c r="A11871" s="6"/>
      <c r="B11871" s="6"/>
      <c r="C11871" s="139"/>
      <c r="D11871" s="139"/>
    </row>
    <row r="11872" spans="1:4">
      <c r="A11872" s="6"/>
      <c r="B11872" s="6"/>
      <c r="C11872" s="139"/>
      <c r="D11872" s="139"/>
    </row>
    <row r="11873" spans="1:4">
      <c r="A11873" s="6"/>
      <c r="B11873" s="6"/>
      <c r="C11873" s="139"/>
      <c r="D11873" s="139"/>
    </row>
    <row r="11874" spans="1:4">
      <c r="A11874" s="6"/>
      <c r="B11874" s="6"/>
      <c r="C11874" s="139"/>
      <c r="D11874" s="139"/>
    </row>
    <row r="11875" spans="1:4">
      <c r="A11875" s="6"/>
      <c r="B11875" s="6"/>
      <c r="C11875" s="139"/>
      <c r="D11875" s="139"/>
    </row>
    <row r="11876" spans="1:4">
      <c r="A11876" s="6"/>
      <c r="B11876" s="6"/>
      <c r="C11876" s="139"/>
      <c r="D11876" s="139"/>
    </row>
    <row r="11877" spans="1:4">
      <c r="A11877" s="6"/>
      <c r="B11877" s="6"/>
      <c r="C11877" s="139"/>
      <c r="D11877" s="139"/>
    </row>
    <row r="11878" spans="1:4">
      <c r="A11878" s="6"/>
      <c r="B11878" s="6"/>
      <c r="C11878" s="139"/>
      <c r="D11878" s="139"/>
    </row>
    <row r="11879" spans="1:4">
      <c r="A11879" s="6"/>
      <c r="B11879" s="6"/>
      <c r="C11879" s="139"/>
      <c r="D11879" s="139"/>
    </row>
    <row r="11880" spans="1:4">
      <c r="A11880" s="6"/>
      <c r="B11880" s="6"/>
      <c r="C11880" s="139"/>
      <c r="D11880" s="139"/>
    </row>
    <row r="11881" spans="1:4">
      <c r="A11881" s="6"/>
      <c r="B11881" s="6"/>
      <c r="C11881" s="139"/>
      <c r="D11881" s="139"/>
    </row>
    <row r="11882" spans="1:4">
      <c r="A11882" s="6"/>
      <c r="B11882" s="6"/>
      <c r="C11882" s="139"/>
      <c r="D11882" s="139"/>
    </row>
    <row r="11883" spans="1:4">
      <c r="A11883" s="6"/>
      <c r="B11883" s="6"/>
      <c r="C11883" s="139"/>
      <c r="D11883" s="139"/>
    </row>
    <row r="11884" spans="1:4">
      <c r="A11884" s="6"/>
      <c r="B11884" s="6"/>
      <c r="C11884" s="139"/>
      <c r="D11884" s="139"/>
    </row>
    <row r="11885" spans="1:4">
      <c r="A11885" s="6"/>
      <c r="B11885" s="6"/>
      <c r="C11885" s="139"/>
      <c r="D11885" s="139"/>
    </row>
    <row r="11886" spans="1:4">
      <c r="A11886" s="6"/>
      <c r="B11886" s="6"/>
      <c r="C11886" s="139"/>
      <c r="D11886" s="139"/>
    </row>
    <row r="11887" spans="1:4">
      <c r="A11887" s="6"/>
      <c r="B11887" s="6"/>
      <c r="C11887" s="139"/>
      <c r="D11887" s="139"/>
    </row>
    <row r="11888" spans="1:4">
      <c r="A11888" s="6"/>
      <c r="B11888" s="6"/>
      <c r="C11888" s="139"/>
      <c r="D11888" s="139"/>
    </row>
    <row r="11889" spans="1:4">
      <c r="A11889" s="6"/>
      <c r="B11889" s="6"/>
      <c r="C11889" s="139"/>
      <c r="D11889" s="139"/>
    </row>
    <row r="11890" spans="1:4">
      <c r="A11890" s="6"/>
      <c r="B11890" s="6"/>
      <c r="C11890" s="139"/>
      <c r="D11890" s="139"/>
    </row>
    <row r="11891" spans="1:4">
      <c r="A11891" s="6"/>
      <c r="B11891" s="6"/>
      <c r="C11891" s="139"/>
      <c r="D11891" s="139"/>
    </row>
    <row r="11892" spans="1:4">
      <c r="A11892" s="6"/>
      <c r="B11892" s="6"/>
      <c r="C11892" s="139"/>
      <c r="D11892" s="139"/>
    </row>
    <row r="11893" spans="1:4">
      <c r="A11893" s="6"/>
      <c r="B11893" s="6"/>
      <c r="C11893" s="139"/>
      <c r="D11893" s="139"/>
    </row>
    <row r="11894" spans="1:4">
      <c r="A11894" s="6"/>
      <c r="B11894" s="6"/>
      <c r="C11894" s="139"/>
      <c r="D11894" s="139"/>
    </row>
    <row r="11895" spans="1:4">
      <c r="A11895" s="6"/>
      <c r="B11895" s="6"/>
      <c r="C11895" s="139"/>
      <c r="D11895" s="139"/>
    </row>
    <row r="11896" spans="1:4">
      <c r="A11896" s="6"/>
      <c r="B11896" s="6"/>
      <c r="C11896" s="139"/>
      <c r="D11896" s="139"/>
    </row>
    <row r="11897" spans="1:4">
      <c r="A11897" s="6"/>
      <c r="B11897" s="6"/>
      <c r="C11897" s="139"/>
      <c r="D11897" s="139"/>
    </row>
    <row r="11898" spans="1:4">
      <c r="A11898" s="6"/>
      <c r="B11898" s="6"/>
      <c r="C11898" s="139"/>
      <c r="D11898" s="139"/>
    </row>
    <row r="11899" spans="1:4">
      <c r="A11899" s="6"/>
      <c r="B11899" s="6"/>
      <c r="C11899" s="139"/>
      <c r="D11899" s="139"/>
    </row>
    <row r="11900" spans="1:4">
      <c r="A11900" s="6"/>
      <c r="B11900" s="6"/>
      <c r="C11900" s="139"/>
      <c r="D11900" s="139"/>
    </row>
    <row r="11901" spans="1:4">
      <c r="A11901" s="6"/>
      <c r="B11901" s="6"/>
      <c r="C11901" s="139"/>
      <c r="D11901" s="139"/>
    </row>
    <row r="11902" spans="1:4">
      <c r="A11902" s="6"/>
      <c r="B11902" s="6"/>
      <c r="C11902" s="139"/>
      <c r="D11902" s="139"/>
    </row>
    <row r="11903" spans="1:4">
      <c r="A11903" s="6"/>
      <c r="B11903" s="6"/>
      <c r="C11903" s="139"/>
      <c r="D11903" s="139"/>
    </row>
    <row r="11904" spans="1:4">
      <c r="A11904" s="6"/>
      <c r="B11904" s="6"/>
      <c r="C11904" s="139"/>
      <c r="D11904" s="139"/>
    </row>
    <row r="11905" spans="1:4">
      <c r="A11905" s="6"/>
      <c r="B11905" s="6"/>
      <c r="C11905" s="139"/>
      <c r="D11905" s="139"/>
    </row>
    <row r="11906" spans="1:4">
      <c r="A11906" s="6"/>
      <c r="B11906" s="6"/>
      <c r="C11906" s="139"/>
      <c r="D11906" s="139"/>
    </row>
    <row r="11907" spans="1:4">
      <c r="A11907" s="6"/>
      <c r="B11907" s="6"/>
      <c r="C11907" s="139"/>
      <c r="D11907" s="139"/>
    </row>
    <row r="11908" spans="1:4">
      <c r="A11908" s="6"/>
      <c r="B11908" s="6"/>
      <c r="C11908" s="139"/>
      <c r="D11908" s="139"/>
    </row>
    <row r="11909" spans="1:4">
      <c r="A11909" s="6"/>
      <c r="B11909" s="6"/>
      <c r="C11909" s="139"/>
      <c r="D11909" s="139"/>
    </row>
    <row r="11910" spans="1:4">
      <c r="A11910" s="6"/>
      <c r="B11910" s="6"/>
      <c r="C11910" s="139"/>
      <c r="D11910" s="139"/>
    </row>
    <row r="11911" spans="1:4">
      <c r="A11911" s="6"/>
      <c r="B11911" s="6"/>
      <c r="C11911" s="139"/>
      <c r="D11911" s="139"/>
    </row>
    <row r="11912" spans="1:4">
      <c r="A11912" s="6"/>
      <c r="B11912" s="6"/>
      <c r="C11912" s="139"/>
      <c r="D11912" s="139"/>
    </row>
    <row r="11913" spans="1:4">
      <c r="A11913" s="6"/>
      <c r="B11913" s="6"/>
      <c r="C11913" s="139"/>
      <c r="D11913" s="139"/>
    </row>
    <row r="11914" spans="1:4">
      <c r="A11914" s="6"/>
      <c r="B11914" s="6"/>
      <c r="C11914" s="139"/>
      <c r="D11914" s="139"/>
    </row>
    <row r="11915" spans="1:4">
      <c r="A11915" s="6"/>
      <c r="B11915" s="6"/>
      <c r="C11915" s="139"/>
      <c r="D11915" s="139"/>
    </row>
    <row r="11916" spans="1:4">
      <c r="A11916" s="6"/>
      <c r="B11916" s="6"/>
      <c r="C11916" s="139"/>
      <c r="D11916" s="139"/>
    </row>
    <row r="11917" spans="1:4">
      <c r="A11917" s="6"/>
      <c r="B11917" s="6"/>
      <c r="C11917" s="139"/>
      <c r="D11917" s="139"/>
    </row>
    <row r="11918" spans="1:4">
      <c r="A11918" s="6"/>
      <c r="B11918" s="6"/>
      <c r="C11918" s="139"/>
      <c r="D11918" s="139"/>
    </row>
    <row r="11919" spans="1:4">
      <c r="A11919" s="6"/>
      <c r="B11919" s="6"/>
      <c r="C11919" s="139"/>
      <c r="D11919" s="139"/>
    </row>
    <row r="11920" spans="1:4">
      <c r="A11920" s="6"/>
      <c r="B11920" s="6"/>
      <c r="C11920" s="139"/>
      <c r="D11920" s="139"/>
    </row>
    <row r="11921" spans="1:4">
      <c r="A11921" s="6"/>
      <c r="B11921" s="6"/>
      <c r="C11921" s="139"/>
      <c r="D11921" s="139"/>
    </row>
    <row r="11922" spans="1:4">
      <c r="A11922" s="6"/>
      <c r="B11922" s="6"/>
      <c r="C11922" s="139"/>
      <c r="D11922" s="139"/>
    </row>
    <row r="11923" spans="1:4">
      <c r="A11923" s="6"/>
      <c r="B11923" s="6"/>
      <c r="C11923" s="139"/>
      <c r="D11923" s="139"/>
    </row>
    <row r="11924" spans="1:4">
      <c r="A11924" s="6"/>
      <c r="B11924" s="6"/>
      <c r="C11924" s="139"/>
      <c r="D11924" s="139"/>
    </row>
    <row r="11925" spans="1:4">
      <c r="A11925" s="6"/>
      <c r="B11925" s="6"/>
      <c r="C11925" s="139"/>
      <c r="D11925" s="139"/>
    </row>
    <row r="11926" spans="1:4">
      <c r="A11926" s="6"/>
      <c r="B11926" s="6"/>
      <c r="C11926" s="139"/>
      <c r="D11926" s="139"/>
    </row>
    <row r="11927" spans="1:4">
      <c r="A11927" s="6"/>
      <c r="B11927" s="6"/>
      <c r="C11927" s="139"/>
      <c r="D11927" s="139"/>
    </row>
    <row r="11928" spans="1:4">
      <c r="A11928" s="6"/>
      <c r="B11928" s="6"/>
      <c r="C11928" s="139"/>
      <c r="D11928" s="139"/>
    </row>
    <row r="11929" spans="1:4">
      <c r="A11929" s="6"/>
      <c r="B11929" s="6"/>
      <c r="C11929" s="139"/>
      <c r="D11929" s="139"/>
    </row>
    <row r="11930" spans="1:4">
      <c r="A11930" s="6"/>
      <c r="B11930" s="6"/>
      <c r="C11930" s="139"/>
      <c r="D11930" s="139"/>
    </row>
    <row r="11931" spans="1:4">
      <c r="A11931" s="6"/>
      <c r="B11931" s="6"/>
      <c r="C11931" s="139"/>
      <c r="D11931" s="139"/>
    </row>
    <row r="11932" spans="1:4">
      <c r="A11932" s="6"/>
      <c r="B11932" s="6"/>
      <c r="C11932" s="139"/>
      <c r="D11932" s="139"/>
    </row>
    <row r="11933" spans="1:4">
      <c r="A11933" s="6"/>
      <c r="B11933" s="6"/>
      <c r="C11933" s="139"/>
      <c r="D11933" s="139"/>
    </row>
    <row r="11934" spans="1:4">
      <c r="A11934" s="6"/>
      <c r="B11934" s="6"/>
      <c r="C11934" s="139"/>
      <c r="D11934" s="139"/>
    </row>
    <row r="11935" spans="1:4">
      <c r="A11935" s="6"/>
      <c r="B11935" s="6"/>
      <c r="C11935" s="139"/>
      <c r="D11935" s="139"/>
    </row>
    <row r="11936" spans="1:4">
      <c r="A11936" s="6"/>
      <c r="B11936" s="6"/>
      <c r="C11936" s="139"/>
      <c r="D11936" s="139"/>
    </row>
    <row r="11937" spans="1:4">
      <c r="A11937" s="6"/>
      <c r="B11937" s="6"/>
      <c r="C11937" s="139"/>
      <c r="D11937" s="139"/>
    </row>
    <row r="11938" spans="1:4">
      <c r="A11938" s="6"/>
      <c r="B11938" s="6"/>
      <c r="C11938" s="139"/>
      <c r="D11938" s="139"/>
    </row>
    <row r="11939" spans="1:4">
      <c r="A11939" s="6"/>
      <c r="B11939" s="6"/>
      <c r="C11939" s="139"/>
      <c r="D11939" s="139"/>
    </row>
    <row r="11940" spans="1:4">
      <c r="A11940" s="6"/>
      <c r="B11940" s="6"/>
      <c r="C11940" s="139"/>
      <c r="D11940" s="139"/>
    </row>
    <row r="11941" spans="1:4">
      <c r="A11941" s="6"/>
      <c r="B11941" s="6"/>
      <c r="C11941" s="139"/>
      <c r="D11941" s="139"/>
    </row>
    <row r="11942" spans="1:4">
      <c r="A11942" s="6"/>
      <c r="B11942" s="6"/>
      <c r="C11942" s="139"/>
      <c r="D11942" s="139"/>
    </row>
    <row r="11943" spans="1:4">
      <c r="A11943" s="6"/>
      <c r="B11943" s="6"/>
      <c r="C11943" s="139"/>
      <c r="D11943" s="139"/>
    </row>
    <row r="11944" spans="1:4">
      <c r="A11944" s="6"/>
      <c r="B11944" s="6"/>
      <c r="C11944" s="139"/>
      <c r="D11944" s="139"/>
    </row>
    <row r="11945" spans="1:4">
      <c r="A11945" s="6"/>
      <c r="B11945" s="6"/>
      <c r="C11945" s="139"/>
      <c r="D11945" s="139"/>
    </row>
    <row r="11946" spans="1:4">
      <c r="A11946" s="6"/>
      <c r="B11946" s="6"/>
      <c r="C11946" s="139"/>
      <c r="D11946" s="139"/>
    </row>
    <row r="11947" spans="1:4">
      <c r="A11947" s="6"/>
      <c r="B11947" s="6"/>
      <c r="C11947" s="139"/>
      <c r="D11947" s="139"/>
    </row>
    <row r="11948" spans="1:4">
      <c r="A11948" s="6"/>
      <c r="B11948" s="6"/>
      <c r="C11948" s="139"/>
      <c r="D11948" s="139"/>
    </row>
    <row r="11949" spans="1:4">
      <c r="A11949" s="6"/>
      <c r="B11949" s="6"/>
      <c r="C11949" s="139"/>
      <c r="D11949" s="139"/>
    </row>
    <row r="11950" spans="1:4">
      <c r="A11950" s="6"/>
      <c r="B11950" s="6"/>
      <c r="C11950" s="139"/>
      <c r="D11950" s="139"/>
    </row>
    <row r="11951" spans="1:4">
      <c r="A11951" s="6"/>
      <c r="B11951" s="6"/>
      <c r="C11951" s="139"/>
      <c r="D11951" s="139"/>
    </row>
    <row r="11952" spans="1:4">
      <c r="A11952" s="6"/>
      <c r="B11952" s="6"/>
      <c r="C11952" s="139"/>
      <c r="D11952" s="139"/>
    </row>
    <row r="11953" spans="1:4">
      <c r="A11953" s="6"/>
      <c r="B11953" s="6"/>
      <c r="C11953" s="139"/>
      <c r="D11953" s="139"/>
    </row>
    <row r="11954" spans="1:4">
      <c r="A11954" s="6"/>
      <c r="B11954" s="6"/>
      <c r="C11954" s="139"/>
      <c r="D11954" s="139"/>
    </row>
    <row r="11955" spans="1:4">
      <c r="A11955" s="6"/>
      <c r="B11955" s="6"/>
      <c r="C11955" s="139"/>
      <c r="D11955" s="139"/>
    </row>
    <row r="11956" spans="1:4">
      <c r="A11956" s="6"/>
      <c r="B11956" s="6"/>
      <c r="C11956" s="139"/>
      <c r="D11956" s="139"/>
    </row>
    <row r="11957" spans="1:4">
      <c r="A11957" s="6"/>
      <c r="B11957" s="6"/>
      <c r="C11957" s="139"/>
      <c r="D11957" s="139"/>
    </row>
    <row r="11958" spans="1:4">
      <c r="A11958" s="6"/>
      <c r="B11958" s="6"/>
      <c r="C11958" s="139"/>
      <c r="D11958" s="139"/>
    </row>
    <row r="11959" spans="1:4">
      <c r="A11959" s="6"/>
      <c r="B11959" s="6"/>
      <c r="C11959" s="139"/>
      <c r="D11959" s="139"/>
    </row>
    <row r="11960" spans="1:4">
      <c r="A11960" s="6"/>
      <c r="B11960" s="6"/>
      <c r="C11960" s="139"/>
      <c r="D11960" s="139"/>
    </row>
    <row r="11961" spans="1:4">
      <c r="A11961" s="6"/>
      <c r="B11961" s="6"/>
      <c r="C11961" s="139"/>
      <c r="D11961" s="139"/>
    </row>
    <row r="11962" spans="1:4">
      <c r="A11962" s="6"/>
      <c r="B11962" s="6"/>
      <c r="C11962" s="139"/>
      <c r="D11962" s="139"/>
    </row>
    <row r="11963" spans="1:4">
      <c r="A11963" s="6"/>
      <c r="B11963" s="6"/>
      <c r="C11963" s="139"/>
      <c r="D11963" s="139"/>
    </row>
    <row r="11964" spans="1:4">
      <c r="A11964" s="6"/>
      <c r="B11964" s="6"/>
      <c r="C11964" s="139"/>
      <c r="D11964" s="139"/>
    </row>
    <row r="11965" spans="1:4">
      <c r="A11965" s="6"/>
      <c r="B11965" s="6"/>
      <c r="C11965" s="139"/>
      <c r="D11965" s="139"/>
    </row>
    <row r="11966" spans="1:4">
      <c r="A11966" s="6"/>
      <c r="B11966" s="6"/>
      <c r="C11966" s="139"/>
      <c r="D11966" s="139"/>
    </row>
    <row r="11967" spans="1:4">
      <c r="A11967" s="6"/>
      <c r="B11967" s="6"/>
      <c r="C11967" s="139"/>
      <c r="D11967" s="139"/>
    </row>
    <row r="11968" spans="1:4">
      <c r="A11968" s="6"/>
      <c r="B11968" s="6"/>
      <c r="C11968" s="139"/>
      <c r="D11968" s="139"/>
    </row>
    <row r="11969" spans="1:4">
      <c r="A11969" s="6"/>
      <c r="B11969" s="6"/>
      <c r="C11969" s="139"/>
      <c r="D11969" s="139"/>
    </row>
    <row r="11970" spans="1:4">
      <c r="A11970" s="6"/>
      <c r="B11970" s="6"/>
      <c r="C11970" s="139"/>
      <c r="D11970" s="139"/>
    </row>
    <row r="11971" spans="1:4">
      <c r="A11971" s="6"/>
      <c r="B11971" s="6"/>
      <c r="C11971" s="139"/>
      <c r="D11971" s="139"/>
    </row>
    <row r="11972" spans="1:4">
      <c r="A11972" s="6"/>
      <c r="B11972" s="6"/>
      <c r="C11972" s="139"/>
      <c r="D11972" s="139"/>
    </row>
    <row r="11973" spans="1:4">
      <c r="A11973" s="6"/>
      <c r="B11973" s="6"/>
      <c r="C11973" s="139"/>
      <c r="D11973" s="139"/>
    </row>
    <row r="11974" spans="1:4">
      <c r="A11974" s="6"/>
      <c r="B11974" s="6"/>
      <c r="C11974" s="139"/>
      <c r="D11974" s="139"/>
    </row>
    <row r="11975" spans="1:4">
      <c r="A11975" s="6"/>
      <c r="B11975" s="6"/>
      <c r="C11975" s="139"/>
      <c r="D11975" s="139"/>
    </row>
    <row r="11976" spans="1:4">
      <c r="A11976" s="6"/>
      <c r="B11976" s="6"/>
      <c r="C11976" s="139"/>
      <c r="D11976" s="139"/>
    </row>
    <row r="11977" spans="1:4">
      <c r="A11977" s="6"/>
      <c r="B11977" s="6"/>
      <c r="C11977" s="139"/>
      <c r="D11977" s="139"/>
    </row>
    <row r="11978" spans="1:4">
      <c r="A11978" s="6"/>
      <c r="B11978" s="6"/>
      <c r="C11978" s="139"/>
      <c r="D11978" s="139"/>
    </row>
    <row r="11979" spans="1:4">
      <c r="A11979" s="6"/>
      <c r="B11979" s="6"/>
      <c r="C11979" s="139"/>
      <c r="D11979" s="139"/>
    </row>
    <row r="11980" spans="1:4">
      <c r="A11980" s="6"/>
      <c r="B11980" s="6"/>
      <c r="C11980" s="139"/>
      <c r="D11980" s="139"/>
    </row>
    <row r="11981" spans="1:4">
      <c r="A11981" s="6"/>
      <c r="B11981" s="6"/>
      <c r="C11981" s="139"/>
      <c r="D11981" s="139"/>
    </row>
    <row r="11982" spans="1:4">
      <c r="A11982" s="6"/>
      <c r="B11982" s="6"/>
      <c r="C11982" s="139"/>
      <c r="D11982" s="139"/>
    </row>
    <row r="11983" spans="1:4">
      <c r="A11983" s="6"/>
      <c r="B11983" s="6"/>
      <c r="C11983" s="139"/>
      <c r="D11983" s="139"/>
    </row>
    <row r="11984" spans="1:4">
      <c r="A11984" s="6"/>
      <c r="B11984" s="6"/>
      <c r="C11984" s="139"/>
      <c r="D11984" s="139"/>
    </row>
    <row r="11985" spans="1:4">
      <c r="A11985" s="6"/>
      <c r="B11985" s="6"/>
      <c r="C11985" s="139"/>
      <c r="D11985" s="139"/>
    </row>
    <row r="11986" spans="1:4">
      <c r="A11986" s="6"/>
      <c r="B11986" s="6"/>
      <c r="C11986" s="139"/>
      <c r="D11986" s="139"/>
    </row>
    <row r="11987" spans="1:4">
      <c r="A11987" s="6"/>
      <c r="B11987" s="6"/>
      <c r="C11987" s="139"/>
      <c r="D11987" s="139"/>
    </row>
    <row r="11988" spans="1:4">
      <c r="A11988" s="6"/>
      <c r="B11988" s="6"/>
      <c r="C11988" s="139"/>
      <c r="D11988" s="139"/>
    </row>
    <row r="11989" spans="1:4">
      <c r="A11989" s="6"/>
      <c r="B11989" s="6"/>
      <c r="C11989" s="139"/>
      <c r="D11989" s="139"/>
    </row>
    <row r="11990" spans="1:4">
      <c r="A11990" s="6"/>
      <c r="B11990" s="6"/>
      <c r="C11990" s="139"/>
      <c r="D11990" s="139"/>
    </row>
    <row r="11991" spans="1:4">
      <c r="A11991" s="6"/>
      <c r="B11991" s="6"/>
      <c r="C11991" s="139"/>
      <c r="D11991" s="139"/>
    </row>
    <row r="11992" spans="1:4">
      <c r="A11992" s="6"/>
      <c r="B11992" s="6"/>
      <c r="C11992" s="139"/>
      <c r="D11992" s="139"/>
    </row>
    <row r="11993" spans="1:4">
      <c r="A11993" s="6"/>
      <c r="B11993" s="6"/>
      <c r="C11993" s="139"/>
      <c r="D11993" s="139"/>
    </row>
    <row r="11994" spans="1:4">
      <c r="A11994" s="6"/>
      <c r="B11994" s="6"/>
      <c r="C11994" s="139"/>
      <c r="D11994" s="139"/>
    </row>
    <row r="11995" spans="1:4">
      <c r="A11995" s="6"/>
      <c r="B11995" s="6"/>
      <c r="C11995" s="139"/>
      <c r="D11995" s="139"/>
    </row>
    <row r="11996" spans="1:4">
      <c r="A11996" s="6"/>
      <c r="B11996" s="6"/>
      <c r="C11996" s="139"/>
      <c r="D11996" s="139"/>
    </row>
    <row r="11997" spans="1:4">
      <c r="A11997" s="6"/>
      <c r="B11997" s="6"/>
      <c r="C11997" s="139"/>
      <c r="D11997" s="139"/>
    </row>
    <row r="11998" spans="1:4">
      <c r="A11998" s="6"/>
      <c r="B11998" s="6"/>
      <c r="C11998" s="139"/>
      <c r="D11998" s="139"/>
    </row>
    <row r="11999" spans="1:4">
      <c r="A11999" s="6"/>
      <c r="B11999" s="6"/>
      <c r="C11999" s="139"/>
      <c r="D11999" s="139"/>
    </row>
    <row r="12000" spans="1:4">
      <c r="A12000" s="6"/>
      <c r="B12000" s="6"/>
      <c r="C12000" s="139"/>
      <c r="D12000" s="139"/>
    </row>
    <row r="12001" spans="1:4">
      <c r="A12001" s="6"/>
      <c r="B12001" s="6"/>
      <c r="C12001" s="139"/>
      <c r="D12001" s="139"/>
    </row>
    <row r="12002" spans="1:4">
      <c r="A12002" s="6"/>
      <c r="B12002" s="6"/>
      <c r="C12002" s="139"/>
      <c r="D12002" s="139"/>
    </row>
    <row r="12003" spans="1:4">
      <c r="A12003" s="6"/>
      <c r="B12003" s="6"/>
      <c r="C12003" s="139"/>
      <c r="D12003" s="139"/>
    </row>
    <row r="12004" spans="1:4">
      <c r="A12004" s="6"/>
      <c r="B12004" s="6"/>
      <c r="C12004" s="139"/>
      <c r="D12004" s="139"/>
    </row>
    <row r="12005" spans="1:4">
      <c r="A12005" s="6"/>
      <c r="B12005" s="6"/>
      <c r="C12005" s="139"/>
      <c r="D12005" s="139"/>
    </row>
    <row r="12006" spans="1:4">
      <c r="A12006" s="6"/>
      <c r="B12006" s="6"/>
      <c r="C12006" s="139"/>
      <c r="D12006" s="139"/>
    </row>
    <row r="12007" spans="1:4">
      <c r="A12007" s="6"/>
      <c r="B12007" s="6"/>
      <c r="C12007" s="139"/>
      <c r="D12007" s="139"/>
    </row>
    <row r="12008" spans="1:4">
      <c r="A12008" s="6"/>
      <c r="B12008" s="6"/>
      <c r="C12008" s="139"/>
      <c r="D12008" s="139"/>
    </row>
    <row r="12009" spans="1:4">
      <c r="A12009" s="6"/>
      <c r="B12009" s="6"/>
      <c r="C12009" s="139"/>
      <c r="D12009" s="139"/>
    </row>
    <row r="12010" spans="1:4">
      <c r="A12010" s="6"/>
      <c r="B12010" s="6"/>
      <c r="C12010" s="139"/>
      <c r="D12010" s="139"/>
    </row>
    <row r="12011" spans="1:4">
      <c r="A12011" s="6"/>
      <c r="B12011" s="6"/>
      <c r="C12011" s="139"/>
      <c r="D12011" s="139"/>
    </row>
    <row r="12012" spans="1:4">
      <c r="A12012" s="6"/>
      <c r="B12012" s="6"/>
      <c r="C12012" s="139"/>
      <c r="D12012" s="139"/>
    </row>
    <row r="12013" spans="1:4">
      <c r="A12013" s="6"/>
      <c r="B12013" s="6"/>
      <c r="C12013" s="139"/>
      <c r="D12013" s="139"/>
    </row>
    <row r="12014" spans="1:4">
      <c r="A12014" s="6"/>
      <c r="B12014" s="6"/>
      <c r="C12014" s="139"/>
      <c r="D12014" s="139"/>
    </row>
    <row r="12015" spans="1:4">
      <c r="A12015" s="6"/>
      <c r="B12015" s="6"/>
      <c r="C12015" s="139"/>
      <c r="D12015" s="139"/>
    </row>
    <row r="12016" spans="1:4">
      <c r="A12016" s="6"/>
      <c r="B12016" s="6"/>
      <c r="C12016" s="139"/>
      <c r="D12016" s="139"/>
    </row>
    <row r="12017" spans="1:4">
      <c r="A12017" s="6"/>
      <c r="B12017" s="6"/>
      <c r="C12017" s="139"/>
      <c r="D12017" s="139"/>
    </row>
    <row r="12018" spans="1:4">
      <c r="A12018" s="6"/>
      <c r="B12018" s="6"/>
      <c r="C12018" s="139"/>
      <c r="D12018" s="139"/>
    </row>
    <row r="12019" spans="1:4">
      <c r="A12019" s="6"/>
      <c r="B12019" s="6"/>
      <c r="C12019" s="139"/>
      <c r="D12019" s="139"/>
    </row>
    <row r="12020" spans="1:4">
      <c r="A12020" s="6"/>
      <c r="B12020" s="6"/>
      <c r="C12020" s="139"/>
      <c r="D12020" s="139"/>
    </row>
    <row r="12021" spans="1:4">
      <c r="A12021" s="6"/>
      <c r="B12021" s="6"/>
      <c r="C12021" s="139"/>
      <c r="D12021" s="139"/>
    </row>
    <row r="12022" spans="1:4">
      <c r="A12022" s="6"/>
      <c r="B12022" s="6"/>
      <c r="C12022" s="139"/>
      <c r="D12022" s="139"/>
    </row>
    <row r="12023" spans="1:4">
      <c r="A12023" s="6"/>
      <c r="B12023" s="6"/>
      <c r="C12023" s="139"/>
      <c r="D12023" s="139"/>
    </row>
    <row r="12024" spans="1:4">
      <c r="A12024" s="6"/>
      <c r="B12024" s="6"/>
      <c r="C12024" s="139"/>
      <c r="D12024" s="139"/>
    </row>
    <row r="12025" spans="1:4">
      <c r="A12025" s="6"/>
      <c r="B12025" s="6"/>
      <c r="C12025" s="139"/>
      <c r="D12025" s="139"/>
    </row>
    <row r="12026" spans="1:4">
      <c r="A12026" s="6"/>
      <c r="B12026" s="6"/>
      <c r="C12026" s="139"/>
      <c r="D12026" s="139"/>
    </row>
    <row r="12027" spans="1:4">
      <c r="A12027" s="6"/>
      <c r="B12027" s="6"/>
      <c r="C12027" s="139"/>
      <c r="D12027" s="139"/>
    </row>
    <row r="12028" spans="1:4">
      <c r="A12028" s="6"/>
      <c r="B12028" s="6"/>
      <c r="C12028" s="139"/>
      <c r="D12028" s="139"/>
    </row>
    <row r="12029" spans="1:4">
      <c r="A12029" s="6"/>
      <c r="B12029" s="6"/>
      <c r="C12029" s="139"/>
      <c r="D12029" s="139"/>
    </row>
    <row r="12030" spans="1:4">
      <c r="A12030" s="6"/>
      <c r="B12030" s="6"/>
      <c r="C12030" s="139"/>
      <c r="D12030" s="139"/>
    </row>
    <row r="12031" spans="1:4">
      <c r="A12031" s="6"/>
      <c r="B12031" s="6"/>
      <c r="C12031" s="139"/>
      <c r="D12031" s="139"/>
    </row>
    <row r="12032" spans="1:4">
      <c r="A12032" s="6"/>
      <c r="B12032" s="6"/>
      <c r="C12032" s="139"/>
      <c r="D12032" s="139"/>
    </row>
    <row r="12033" spans="1:4">
      <c r="A12033" s="6"/>
      <c r="B12033" s="6"/>
      <c r="C12033" s="139"/>
      <c r="D12033" s="139"/>
    </row>
    <row r="12034" spans="1:4">
      <c r="A12034" s="6"/>
      <c r="B12034" s="6"/>
      <c r="C12034" s="139"/>
      <c r="D12034" s="139"/>
    </row>
    <row r="12035" spans="1:4">
      <c r="A12035" s="6"/>
      <c r="B12035" s="6"/>
      <c r="C12035" s="139"/>
      <c r="D12035" s="139"/>
    </row>
    <row r="12036" spans="1:4">
      <c r="A12036" s="6"/>
      <c r="B12036" s="6"/>
      <c r="C12036" s="139"/>
      <c r="D12036" s="139"/>
    </row>
    <row r="12037" spans="1:4">
      <c r="A12037" s="6"/>
      <c r="B12037" s="6"/>
      <c r="C12037" s="139"/>
      <c r="D12037" s="139"/>
    </row>
    <row r="12038" spans="1:4">
      <c r="A12038" s="6"/>
      <c r="B12038" s="6"/>
      <c r="C12038" s="139"/>
      <c r="D12038" s="139"/>
    </row>
    <row r="12039" spans="1:4">
      <c r="A12039" s="6"/>
      <c r="B12039" s="6"/>
      <c r="C12039" s="139"/>
      <c r="D12039" s="139"/>
    </row>
    <row r="12040" spans="1:4">
      <c r="A12040" s="6"/>
      <c r="B12040" s="6"/>
      <c r="C12040" s="139"/>
      <c r="D12040" s="139"/>
    </row>
    <row r="12041" spans="1:4">
      <c r="A12041" s="6"/>
      <c r="B12041" s="6"/>
      <c r="C12041" s="139"/>
      <c r="D12041" s="139"/>
    </row>
    <row r="12042" spans="1:4">
      <c r="A12042" s="6"/>
      <c r="B12042" s="6"/>
      <c r="C12042" s="139"/>
      <c r="D12042" s="139"/>
    </row>
    <row r="12043" spans="1:4">
      <c r="A12043" s="6"/>
      <c r="B12043" s="6"/>
      <c r="C12043" s="139"/>
      <c r="D12043" s="139"/>
    </row>
    <row r="12044" spans="1:4">
      <c r="A12044" s="6"/>
      <c r="B12044" s="6"/>
      <c r="C12044" s="139"/>
      <c r="D12044" s="139"/>
    </row>
    <row r="12045" spans="1:4">
      <c r="A12045" s="6"/>
      <c r="B12045" s="6"/>
      <c r="C12045" s="139"/>
      <c r="D12045" s="139"/>
    </row>
    <row r="12046" spans="1:4">
      <c r="A12046" s="6"/>
      <c r="B12046" s="6"/>
      <c r="C12046" s="139"/>
      <c r="D12046" s="139"/>
    </row>
    <row r="12047" spans="1:4">
      <c r="A12047" s="6"/>
      <c r="B12047" s="6"/>
      <c r="C12047" s="139"/>
      <c r="D12047" s="139"/>
    </row>
    <row r="12048" spans="1:4">
      <c r="A12048" s="6"/>
      <c r="B12048" s="6"/>
      <c r="C12048" s="139"/>
      <c r="D12048" s="139"/>
    </row>
    <row r="12049" spans="1:4">
      <c r="A12049" s="6"/>
      <c r="B12049" s="6"/>
      <c r="C12049" s="139"/>
      <c r="D12049" s="139"/>
    </row>
    <row r="12050" spans="1:4">
      <c r="A12050" s="6"/>
      <c r="B12050" s="6"/>
      <c r="C12050" s="139"/>
      <c r="D12050" s="139"/>
    </row>
    <row r="12051" spans="1:4">
      <c r="A12051" s="6"/>
      <c r="B12051" s="6"/>
      <c r="C12051" s="139"/>
      <c r="D12051" s="139"/>
    </row>
    <row r="12052" spans="1:4">
      <c r="A12052" s="6"/>
      <c r="B12052" s="6"/>
      <c r="C12052" s="139"/>
      <c r="D12052" s="139"/>
    </row>
    <row r="12053" spans="1:4">
      <c r="A12053" s="6"/>
      <c r="B12053" s="6"/>
      <c r="C12053" s="139"/>
      <c r="D12053" s="139"/>
    </row>
    <row r="12054" spans="1:4">
      <c r="A12054" s="6"/>
      <c r="B12054" s="6"/>
      <c r="C12054" s="139"/>
      <c r="D12054" s="139"/>
    </row>
    <row r="12055" spans="1:4">
      <c r="A12055" s="6"/>
      <c r="B12055" s="6"/>
      <c r="C12055" s="139"/>
      <c r="D12055" s="139"/>
    </row>
    <row r="12056" spans="1:4">
      <c r="A12056" s="6"/>
      <c r="B12056" s="6"/>
      <c r="C12056" s="139"/>
      <c r="D12056" s="139"/>
    </row>
    <row r="12057" spans="1:4">
      <c r="A12057" s="6"/>
      <c r="B12057" s="6"/>
      <c r="C12057" s="139"/>
      <c r="D12057" s="139"/>
    </row>
    <row r="12058" spans="1:4">
      <c r="A12058" s="6"/>
      <c r="B12058" s="6"/>
      <c r="C12058" s="139"/>
      <c r="D12058" s="139"/>
    </row>
    <row r="12059" spans="1:4">
      <c r="A12059" s="6"/>
      <c r="B12059" s="6"/>
      <c r="C12059" s="139"/>
      <c r="D12059" s="139"/>
    </row>
    <row r="12060" spans="1:4">
      <c r="A12060" s="6"/>
      <c r="B12060" s="6"/>
      <c r="C12060" s="139"/>
      <c r="D12060" s="139"/>
    </row>
    <row r="12061" spans="1:4">
      <c r="A12061" s="6"/>
      <c r="B12061" s="6"/>
      <c r="C12061" s="139"/>
      <c r="D12061" s="139"/>
    </row>
    <row r="12062" spans="1:4">
      <c r="A12062" s="6"/>
      <c r="B12062" s="6"/>
      <c r="C12062" s="139"/>
      <c r="D12062" s="139"/>
    </row>
    <row r="12063" spans="1:4">
      <c r="A12063" s="6"/>
      <c r="B12063" s="6"/>
      <c r="C12063" s="139"/>
      <c r="D12063" s="139"/>
    </row>
    <row r="12064" spans="1:4">
      <c r="A12064" s="6"/>
      <c r="B12064" s="6"/>
      <c r="C12064" s="139"/>
      <c r="D12064" s="139"/>
    </row>
    <row r="12065" spans="1:4">
      <c r="A12065" s="6"/>
      <c r="B12065" s="6"/>
      <c r="C12065" s="139"/>
      <c r="D12065" s="139"/>
    </row>
    <row r="12066" spans="1:4">
      <c r="A12066" s="6"/>
      <c r="B12066" s="6"/>
      <c r="C12066" s="139"/>
      <c r="D12066" s="139"/>
    </row>
    <row r="12067" spans="1:4">
      <c r="A12067" s="6"/>
      <c r="B12067" s="6"/>
      <c r="C12067" s="139"/>
      <c r="D12067" s="139"/>
    </row>
    <row r="12068" spans="1:4">
      <c r="A12068" s="6"/>
      <c r="B12068" s="6"/>
      <c r="C12068" s="139"/>
      <c r="D12068" s="139"/>
    </row>
    <row r="12069" spans="1:4">
      <c r="A12069" s="6"/>
      <c r="B12069" s="6"/>
      <c r="C12069" s="139"/>
      <c r="D12069" s="139"/>
    </row>
    <row r="12070" spans="1:4">
      <c r="A12070" s="6"/>
      <c r="B12070" s="6"/>
      <c r="C12070" s="139"/>
      <c r="D12070" s="139"/>
    </row>
    <row r="12071" spans="1:4">
      <c r="A12071" s="6"/>
      <c r="B12071" s="6"/>
      <c r="C12071" s="139"/>
      <c r="D12071" s="139"/>
    </row>
    <row r="12072" spans="1:4">
      <c r="A12072" s="6"/>
      <c r="B12072" s="6"/>
      <c r="C12072" s="139"/>
      <c r="D12072" s="139"/>
    </row>
    <row r="12073" spans="1:4">
      <c r="A12073" s="6"/>
      <c r="B12073" s="6"/>
      <c r="C12073" s="139"/>
      <c r="D12073" s="139"/>
    </row>
    <row r="12074" spans="1:4">
      <c r="A12074" s="6"/>
      <c r="B12074" s="6"/>
      <c r="C12074" s="139"/>
      <c r="D12074" s="139"/>
    </row>
    <row r="12075" spans="1:4">
      <c r="A12075" s="6"/>
      <c r="B12075" s="6"/>
      <c r="C12075" s="139"/>
      <c r="D12075" s="139"/>
    </row>
    <row r="12076" spans="1:4">
      <c r="A12076" s="6"/>
      <c r="B12076" s="6"/>
      <c r="C12076" s="139"/>
      <c r="D12076" s="139"/>
    </row>
    <row r="12077" spans="1:4">
      <c r="A12077" s="6"/>
      <c r="B12077" s="6"/>
      <c r="C12077" s="139"/>
      <c r="D12077" s="139"/>
    </row>
    <row r="12078" spans="1:4">
      <c r="A12078" s="6"/>
      <c r="B12078" s="6"/>
      <c r="C12078" s="139"/>
      <c r="D12078" s="139"/>
    </row>
    <row r="12079" spans="1:4">
      <c r="A12079" s="6"/>
      <c r="B12079" s="6"/>
      <c r="C12079" s="139"/>
      <c r="D12079" s="139"/>
    </row>
    <row r="12080" spans="1:4">
      <c r="A12080" s="6"/>
      <c r="B12080" s="6"/>
      <c r="C12080" s="139"/>
      <c r="D12080" s="139"/>
    </row>
    <row r="12081" spans="1:4">
      <c r="A12081" s="6"/>
      <c r="B12081" s="6"/>
      <c r="C12081" s="139"/>
      <c r="D12081" s="139"/>
    </row>
    <row r="12082" spans="1:4">
      <c r="A12082" s="6"/>
      <c r="B12082" s="6"/>
      <c r="C12082" s="139"/>
      <c r="D12082" s="139"/>
    </row>
    <row r="12083" spans="1:4">
      <c r="A12083" s="6"/>
      <c r="B12083" s="6"/>
      <c r="C12083" s="139"/>
      <c r="D12083" s="139"/>
    </row>
    <row r="12084" spans="1:4">
      <c r="A12084" s="6"/>
      <c r="B12084" s="6"/>
      <c r="C12084" s="139"/>
      <c r="D12084" s="139"/>
    </row>
    <row r="12085" spans="1:4">
      <c r="A12085" s="6"/>
      <c r="B12085" s="6"/>
      <c r="C12085" s="139"/>
      <c r="D12085" s="139"/>
    </row>
    <row r="12086" spans="1:4">
      <c r="A12086" s="6"/>
      <c r="B12086" s="6"/>
      <c r="C12086" s="139"/>
      <c r="D12086" s="139"/>
    </row>
    <row r="12087" spans="1:4">
      <c r="A12087" s="6"/>
      <c r="B12087" s="6"/>
      <c r="C12087" s="139"/>
      <c r="D12087" s="139"/>
    </row>
    <row r="12088" spans="1:4">
      <c r="A12088" s="6"/>
      <c r="B12088" s="6"/>
      <c r="C12088" s="139"/>
      <c r="D12088" s="139"/>
    </row>
    <row r="12089" spans="1:4">
      <c r="A12089" s="6"/>
      <c r="B12089" s="6"/>
      <c r="C12089" s="139"/>
      <c r="D12089" s="139"/>
    </row>
    <row r="12090" spans="1:4">
      <c r="A12090" s="6"/>
      <c r="B12090" s="6"/>
      <c r="C12090" s="139"/>
      <c r="D12090" s="139"/>
    </row>
    <row r="12091" spans="1:4">
      <c r="A12091" s="6"/>
      <c r="B12091" s="6"/>
      <c r="C12091" s="139"/>
      <c r="D12091" s="139"/>
    </row>
    <row r="12092" spans="1:4">
      <c r="A12092" s="6"/>
      <c r="B12092" s="6"/>
      <c r="C12092" s="139"/>
      <c r="D12092" s="139"/>
    </row>
    <row r="12093" spans="1:4">
      <c r="A12093" s="6"/>
      <c r="B12093" s="6"/>
      <c r="C12093" s="139"/>
      <c r="D12093" s="139"/>
    </row>
    <row r="12094" spans="1:4">
      <c r="A12094" s="6"/>
      <c r="B12094" s="6"/>
      <c r="C12094" s="139"/>
      <c r="D12094" s="139"/>
    </row>
    <row r="12095" spans="1:4">
      <c r="A12095" s="6"/>
      <c r="B12095" s="6"/>
      <c r="C12095" s="139"/>
      <c r="D12095" s="139"/>
    </row>
    <row r="12096" spans="1:4">
      <c r="A12096" s="6"/>
      <c r="B12096" s="6"/>
      <c r="C12096" s="139"/>
      <c r="D12096" s="139"/>
    </row>
    <row r="12097" spans="1:4">
      <c r="A12097" s="6"/>
      <c r="B12097" s="6"/>
      <c r="C12097" s="139"/>
      <c r="D12097" s="139"/>
    </row>
    <row r="12098" spans="1:4">
      <c r="A12098" s="6"/>
      <c r="B12098" s="6"/>
      <c r="C12098" s="139"/>
      <c r="D12098" s="139"/>
    </row>
    <row r="12099" spans="1:4">
      <c r="A12099" s="6"/>
      <c r="B12099" s="6"/>
      <c r="C12099" s="139"/>
      <c r="D12099" s="139"/>
    </row>
    <row r="12100" spans="1:4">
      <c r="A12100" s="6"/>
      <c r="B12100" s="6"/>
      <c r="C12100" s="139"/>
      <c r="D12100" s="139"/>
    </row>
    <row r="12101" spans="1:4">
      <c r="A12101" s="6"/>
      <c r="B12101" s="6"/>
      <c r="C12101" s="139"/>
      <c r="D12101" s="139"/>
    </row>
    <row r="12102" spans="1:4">
      <c r="A12102" s="6"/>
      <c r="B12102" s="6"/>
      <c r="C12102" s="139"/>
      <c r="D12102" s="139"/>
    </row>
    <row r="12103" spans="1:4">
      <c r="A12103" s="6"/>
      <c r="B12103" s="6"/>
      <c r="C12103" s="139"/>
      <c r="D12103" s="139"/>
    </row>
    <row r="12104" spans="1:4">
      <c r="A12104" s="6"/>
      <c r="B12104" s="6"/>
      <c r="C12104" s="139"/>
      <c r="D12104" s="139"/>
    </row>
    <row r="12105" spans="1:4">
      <c r="A12105" s="6"/>
      <c r="B12105" s="6"/>
      <c r="C12105" s="139"/>
      <c r="D12105" s="139"/>
    </row>
    <row r="12106" spans="1:4">
      <c r="A12106" s="6"/>
      <c r="B12106" s="6"/>
      <c r="C12106" s="139"/>
      <c r="D12106" s="139"/>
    </row>
    <row r="12107" spans="1:4">
      <c r="A12107" s="6"/>
      <c r="B12107" s="6"/>
      <c r="C12107" s="139"/>
      <c r="D12107" s="139"/>
    </row>
    <row r="12108" spans="1:4">
      <c r="A12108" s="6"/>
      <c r="B12108" s="6"/>
      <c r="C12108" s="139"/>
      <c r="D12108" s="139"/>
    </row>
    <row r="12109" spans="1:4">
      <c r="A12109" s="6"/>
      <c r="B12109" s="6"/>
      <c r="C12109" s="139"/>
      <c r="D12109" s="139"/>
    </row>
    <row r="12110" spans="1:4">
      <c r="A12110" s="6"/>
      <c r="B12110" s="6"/>
      <c r="C12110" s="139"/>
      <c r="D12110" s="139"/>
    </row>
    <row r="12111" spans="1:4">
      <c r="A12111" s="6"/>
      <c r="B12111" s="6"/>
      <c r="C12111" s="139"/>
      <c r="D12111" s="139"/>
    </row>
    <row r="12112" spans="1:4">
      <c r="A12112" s="6"/>
      <c r="B12112" s="6"/>
      <c r="C12112" s="139"/>
      <c r="D12112" s="139"/>
    </row>
    <row r="12113" spans="1:4">
      <c r="A12113" s="6"/>
      <c r="B12113" s="6"/>
      <c r="C12113" s="139"/>
      <c r="D12113" s="139"/>
    </row>
    <row r="12114" spans="1:4">
      <c r="A12114" s="6"/>
      <c r="B12114" s="6"/>
      <c r="C12114" s="139"/>
      <c r="D12114" s="139"/>
    </row>
    <row r="12115" spans="1:4">
      <c r="A12115" s="6"/>
      <c r="B12115" s="6"/>
      <c r="C12115" s="139"/>
      <c r="D12115" s="139"/>
    </row>
    <row r="12116" spans="1:4">
      <c r="A12116" s="6"/>
      <c r="B12116" s="6"/>
      <c r="C12116" s="139"/>
      <c r="D12116" s="139"/>
    </row>
    <row r="12117" spans="1:4">
      <c r="A12117" s="6"/>
      <c r="B12117" s="6"/>
      <c r="C12117" s="139"/>
      <c r="D12117" s="139"/>
    </row>
    <row r="12118" spans="1:4">
      <c r="A12118" s="6"/>
      <c r="B12118" s="6"/>
      <c r="C12118" s="139"/>
      <c r="D12118" s="139"/>
    </row>
    <row r="12119" spans="1:4">
      <c r="A12119" s="6"/>
      <c r="B12119" s="6"/>
      <c r="C12119" s="139"/>
      <c r="D12119" s="139"/>
    </row>
    <row r="12120" spans="1:4">
      <c r="A12120" s="6"/>
      <c r="B12120" s="6"/>
      <c r="C12120" s="139"/>
      <c r="D12120" s="139"/>
    </row>
    <row r="12121" spans="1:4">
      <c r="A12121" s="6"/>
      <c r="B12121" s="6"/>
      <c r="C12121" s="139"/>
      <c r="D12121" s="139"/>
    </row>
    <row r="12122" spans="1:4">
      <c r="A12122" s="6"/>
      <c r="B12122" s="6"/>
      <c r="C12122" s="139"/>
      <c r="D12122" s="139"/>
    </row>
    <row r="12123" spans="1:4">
      <c r="A12123" s="6"/>
      <c r="B12123" s="6"/>
      <c r="C12123" s="139"/>
      <c r="D12123" s="139"/>
    </row>
    <row r="12124" spans="1:4">
      <c r="A12124" s="6"/>
      <c r="B12124" s="6"/>
      <c r="C12124" s="139"/>
      <c r="D12124" s="139"/>
    </row>
    <row r="12125" spans="1:4">
      <c r="A12125" s="6"/>
      <c r="B12125" s="6"/>
      <c r="C12125" s="139"/>
      <c r="D12125" s="139"/>
    </row>
    <row r="12126" spans="1:4">
      <c r="A12126" s="6"/>
      <c r="B12126" s="6"/>
      <c r="C12126" s="139"/>
      <c r="D12126" s="139"/>
    </row>
    <row r="12127" spans="1:4">
      <c r="A12127" s="6"/>
      <c r="B12127" s="6"/>
      <c r="C12127" s="139"/>
      <c r="D12127" s="139"/>
    </row>
    <row r="12128" spans="1:4">
      <c r="A12128" s="6"/>
      <c r="B12128" s="6"/>
      <c r="C12128" s="139"/>
      <c r="D12128" s="139"/>
    </row>
    <row r="12129" spans="1:4">
      <c r="A12129" s="6"/>
      <c r="B12129" s="6"/>
      <c r="C12129" s="139"/>
      <c r="D12129" s="139"/>
    </row>
    <row r="12130" spans="1:4">
      <c r="A12130" s="6"/>
      <c r="B12130" s="6"/>
      <c r="C12130" s="139"/>
      <c r="D12130" s="139"/>
    </row>
    <row r="12131" spans="1:4">
      <c r="A12131" s="6"/>
      <c r="B12131" s="6"/>
      <c r="C12131" s="139"/>
      <c r="D12131" s="139"/>
    </row>
    <row r="12132" spans="1:4">
      <c r="A12132" s="6"/>
      <c r="B12132" s="6"/>
      <c r="C12132" s="139"/>
      <c r="D12132" s="139"/>
    </row>
    <row r="12133" spans="1:4">
      <c r="A12133" s="6"/>
      <c r="B12133" s="6"/>
      <c r="C12133" s="139"/>
      <c r="D12133" s="139"/>
    </row>
    <row r="12134" spans="1:4">
      <c r="A12134" s="6"/>
      <c r="B12134" s="6"/>
      <c r="C12134" s="139"/>
      <c r="D12134" s="139"/>
    </row>
    <row r="12135" spans="1:4">
      <c r="A12135" s="6"/>
      <c r="B12135" s="6"/>
      <c r="C12135" s="139"/>
      <c r="D12135" s="139"/>
    </row>
    <row r="12136" spans="1:4">
      <c r="A12136" s="6"/>
      <c r="B12136" s="6"/>
      <c r="C12136" s="139"/>
      <c r="D12136" s="139"/>
    </row>
    <row r="12137" spans="1:4">
      <c r="A12137" s="6"/>
      <c r="B12137" s="6"/>
      <c r="C12137" s="139"/>
      <c r="D12137" s="139"/>
    </row>
    <row r="12138" spans="1:4">
      <c r="A12138" s="6"/>
      <c r="B12138" s="6"/>
      <c r="C12138" s="139"/>
      <c r="D12138" s="139"/>
    </row>
    <row r="12139" spans="1:4">
      <c r="A12139" s="6"/>
      <c r="B12139" s="6"/>
      <c r="C12139" s="139"/>
      <c r="D12139" s="139"/>
    </row>
    <row r="12140" spans="1:4">
      <c r="A12140" s="6"/>
      <c r="B12140" s="6"/>
      <c r="C12140" s="139"/>
      <c r="D12140" s="139"/>
    </row>
    <row r="12141" spans="1:4">
      <c r="A12141" s="6"/>
      <c r="B12141" s="6"/>
      <c r="C12141" s="139"/>
      <c r="D12141" s="139"/>
    </row>
    <row r="12142" spans="1:4">
      <c r="A12142" s="6"/>
      <c r="B12142" s="6"/>
      <c r="C12142" s="139"/>
      <c r="D12142" s="139"/>
    </row>
    <row r="12143" spans="1:4">
      <c r="A12143" s="6"/>
      <c r="B12143" s="6"/>
      <c r="C12143" s="139"/>
      <c r="D12143" s="139"/>
    </row>
    <row r="12144" spans="1:4">
      <c r="A12144" s="6"/>
      <c r="B12144" s="6"/>
      <c r="C12144" s="139"/>
      <c r="D12144" s="139"/>
    </row>
    <row r="12145" spans="1:4">
      <c r="A12145" s="6"/>
      <c r="B12145" s="6"/>
      <c r="C12145" s="139"/>
      <c r="D12145" s="139"/>
    </row>
    <row r="12146" spans="1:4">
      <c r="A12146" s="6"/>
      <c r="B12146" s="6"/>
      <c r="C12146" s="139"/>
      <c r="D12146" s="139"/>
    </row>
    <row r="12147" spans="1:4">
      <c r="A12147" s="6"/>
      <c r="B12147" s="6"/>
      <c r="C12147" s="139"/>
      <c r="D12147" s="139"/>
    </row>
    <row r="12148" spans="1:4">
      <c r="A12148" s="6"/>
      <c r="B12148" s="6"/>
      <c r="C12148" s="139"/>
      <c r="D12148" s="139"/>
    </row>
    <row r="12149" spans="1:4">
      <c r="A12149" s="6"/>
      <c r="B12149" s="6"/>
      <c r="C12149" s="139"/>
      <c r="D12149" s="139"/>
    </row>
    <row r="12150" spans="1:4">
      <c r="A12150" s="6"/>
      <c r="B12150" s="6"/>
      <c r="C12150" s="139"/>
      <c r="D12150" s="139"/>
    </row>
    <row r="12151" spans="1:4">
      <c r="A12151" s="6"/>
      <c r="B12151" s="6"/>
      <c r="C12151" s="139"/>
      <c r="D12151" s="139"/>
    </row>
    <row r="12152" spans="1:4">
      <c r="A12152" s="6"/>
      <c r="B12152" s="6"/>
      <c r="C12152" s="139"/>
      <c r="D12152" s="139"/>
    </row>
    <row r="12153" spans="1:4">
      <c r="A12153" s="6"/>
      <c r="B12153" s="6"/>
      <c r="C12153" s="139"/>
      <c r="D12153" s="139"/>
    </row>
    <row r="12154" spans="1:4">
      <c r="A12154" s="6"/>
      <c r="B12154" s="6"/>
      <c r="C12154" s="139"/>
      <c r="D12154" s="139"/>
    </row>
    <row r="12155" spans="1:4">
      <c r="A12155" s="6"/>
      <c r="B12155" s="6"/>
      <c r="C12155" s="139"/>
      <c r="D12155" s="139"/>
    </row>
    <row r="12156" spans="1:4">
      <c r="A12156" s="6"/>
      <c r="B12156" s="6"/>
      <c r="C12156" s="139"/>
      <c r="D12156" s="139"/>
    </row>
    <row r="12157" spans="1:4">
      <c r="A12157" s="6"/>
      <c r="B12157" s="6"/>
      <c r="C12157" s="139"/>
      <c r="D12157" s="139"/>
    </row>
    <row r="12158" spans="1:4">
      <c r="A12158" s="6"/>
      <c r="B12158" s="6"/>
      <c r="C12158" s="139"/>
      <c r="D12158" s="139"/>
    </row>
    <row r="12159" spans="1:4">
      <c r="A12159" s="6"/>
      <c r="B12159" s="6"/>
      <c r="C12159" s="139"/>
      <c r="D12159" s="139"/>
    </row>
    <row r="12160" spans="1:4">
      <c r="A12160" s="6"/>
      <c r="B12160" s="6"/>
      <c r="C12160" s="139"/>
      <c r="D12160" s="139"/>
    </row>
    <row r="12161" spans="1:4">
      <c r="A12161" s="6"/>
      <c r="B12161" s="6"/>
      <c r="C12161" s="139"/>
      <c r="D12161" s="139"/>
    </row>
    <row r="12162" spans="1:4">
      <c r="A12162" s="6"/>
      <c r="B12162" s="6"/>
      <c r="C12162" s="139"/>
      <c r="D12162" s="139"/>
    </row>
    <row r="12163" spans="1:4">
      <c r="A12163" s="6"/>
      <c r="B12163" s="6"/>
      <c r="C12163" s="139"/>
      <c r="D12163" s="139"/>
    </row>
    <row r="12164" spans="1:4">
      <c r="A12164" s="6"/>
      <c r="B12164" s="6"/>
      <c r="C12164" s="139"/>
      <c r="D12164" s="139"/>
    </row>
    <row r="12165" spans="1:4">
      <c r="A12165" s="6"/>
      <c r="B12165" s="6"/>
      <c r="C12165" s="139"/>
      <c r="D12165" s="139"/>
    </row>
    <row r="12166" spans="1:4">
      <c r="A12166" s="6"/>
      <c r="B12166" s="6"/>
      <c r="C12166" s="139"/>
      <c r="D12166" s="139"/>
    </row>
    <row r="12167" spans="1:4">
      <c r="A12167" s="6"/>
      <c r="B12167" s="6"/>
      <c r="C12167" s="139"/>
      <c r="D12167" s="139"/>
    </row>
    <row r="12168" spans="1:4">
      <c r="A12168" s="6"/>
      <c r="B12168" s="6"/>
      <c r="C12168" s="139"/>
      <c r="D12168" s="139"/>
    </row>
    <row r="12169" spans="1:4">
      <c r="A12169" s="6"/>
      <c r="B12169" s="6"/>
      <c r="C12169" s="139"/>
      <c r="D12169" s="139"/>
    </row>
    <row r="12170" spans="1:4">
      <c r="A12170" s="6"/>
      <c r="B12170" s="6"/>
      <c r="C12170" s="139"/>
      <c r="D12170" s="139"/>
    </row>
    <row r="12171" spans="1:4">
      <c r="A12171" s="6"/>
      <c r="B12171" s="6"/>
      <c r="C12171" s="139"/>
      <c r="D12171" s="139"/>
    </row>
    <row r="12172" spans="1:4">
      <c r="A12172" s="6"/>
      <c r="B12172" s="6"/>
      <c r="C12172" s="139"/>
      <c r="D12172" s="139"/>
    </row>
    <row r="12173" spans="1:4">
      <c r="A12173" s="6"/>
      <c r="B12173" s="6"/>
      <c r="C12173" s="139"/>
      <c r="D12173" s="139"/>
    </row>
    <row r="12174" spans="1:4">
      <c r="A12174" s="6"/>
      <c r="B12174" s="6"/>
      <c r="C12174" s="139"/>
      <c r="D12174" s="139"/>
    </row>
    <row r="12175" spans="1:4">
      <c r="A12175" s="6"/>
      <c r="B12175" s="6"/>
      <c r="C12175" s="139"/>
      <c r="D12175" s="139"/>
    </row>
    <row r="12176" spans="1:4">
      <c r="A12176" s="6"/>
      <c r="B12176" s="6"/>
      <c r="C12176" s="139"/>
      <c r="D12176" s="139"/>
    </row>
    <row r="12177" spans="1:4">
      <c r="A12177" s="6"/>
      <c r="B12177" s="6"/>
      <c r="C12177" s="139"/>
      <c r="D12177" s="139"/>
    </row>
    <row r="12178" spans="1:4">
      <c r="A12178" s="6"/>
      <c r="B12178" s="6"/>
      <c r="C12178" s="139"/>
      <c r="D12178" s="139"/>
    </row>
    <row r="12179" spans="1:4">
      <c r="A12179" s="6"/>
      <c r="B12179" s="6"/>
      <c r="C12179" s="139"/>
      <c r="D12179" s="139"/>
    </row>
    <row r="12180" spans="1:4">
      <c r="A12180" s="6"/>
      <c r="B12180" s="6"/>
      <c r="C12180" s="139"/>
      <c r="D12180" s="139"/>
    </row>
    <row r="12181" spans="1:4">
      <c r="A12181" s="6"/>
      <c r="B12181" s="6"/>
      <c r="C12181" s="139"/>
      <c r="D12181" s="139"/>
    </row>
    <row r="12182" spans="1:4">
      <c r="A12182" s="6"/>
      <c r="B12182" s="6"/>
      <c r="C12182" s="139"/>
      <c r="D12182" s="139"/>
    </row>
    <row r="12183" spans="1:4">
      <c r="A12183" s="6"/>
      <c r="B12183" s="6"/>
      <c r="C12183" s="139"/>
      <c r="D12183" s="139"/>
    </row>
    <row r="12184" spans="1:4">
      <c r="A12184" s="6"/>
      <c r="B12184" s="6"/>
      <c r="C12184" s="139"/>
      <c r="D12184" s="139"/>
    </row>
    <row r="12185" spans="1:4">
      <c r="A12185" s="6"/>
      <c r="B12185" s="6"/>
      <c r="C12185" s="139"/>
      <c r="D12185" s="139"/>
    </row>
    <row r="12186" spans="1:4">
      <c r="A12186" s="6"/>
      <c r="B12186" s="6"/>
      <c r="C12186" s="139"/>
      <c r="D12186" s="139"/>
    </row>
    <row r="12187" spans="1:4">
      <c r="A12187" s="6"/>
      <c r="B12187" s="6"/>
      <c r="C12187" s="139"/>
      <c r="D12187" s="139"/>
    </row>
    <row r="12188" spans="1:4">
      <c r="A12188" s="6"/>
      <c r="B12188" s="6"/>
      <c r="C12188" s="139"/>
      <c r="D12188" s="139"/>
    </row>
    <row r="12189" spans="1:4">
      <c r="A12189" s="6"/>
      <c r="B12189" s="6"/>
      <c r="C12189" s="139"/>
      <c r="D12189" s="139"/>
    </row>
    <row r="12190" spans="1:4">
      <c r="A12190" s="6"/>
      <c r="B12190" s="6"/>
      <c r="C12190" s="139"/>
      <c r="D12190" s="139"/>
    </row>
    <row r="12191" spans="1:4">
      <c r="A12191" s="6"/>
      <c r="B12191" s="6"/>
      <c r="C12191" s="139"/>
      <c r="D12191" s="139"/>
    </row>
    <row r="12192" spans="1:4">
      <c r="A12192" s="6"/>
      <c r="B12192" s="6"/>
      <c r="C12192" s="139"/>
      <c r="D12192" s="139"/>
    </row>
    <row r="12193" spans="1:4">
      <c r="A12193" s="6"/>
      <c r="B12193" s="6"/>
      <c r="C12193" s="139"/>
      <c r="D12193" s="139"/>
    </row>
    <row r="12194" spans="1:4">
      <c r="A12194" s="6"/>
      <c r="B12194" s="6"/>
      <c r="C12194" s="139"/>
      <c r="D12194" s="139"/>
    </row>
    <row r="12195" spans="1:4">
      <c r="A12195" s="6"/>
      <c r="B12195" s="6"/>
      <c r="C12195" s="139"/>
      <c r="D12195" s="139"/>
    </row>
    <row r="12196" spans="1:4">
      <c r="A12196" s="6"/>
      <c r="B12196" s="6"/>
      <c r="C12196" s="139"/>
      <c r="D12196" s="139"/>
    </row>
    <row r="12197" spans="1:4">
      <c r="A12197" s="6"/>
      <c r="B12197" s="6"/>
      <c r="C12197" s="139"/>
      <c r="D12197" s="139"/>
    </row>
    <row r="12198" spans="1:4">
      <c r="A12198" s="6"/>
      <c r="B12198" s="6"/>
      <c r="C12198" s="139"/>
      <c r="D12198" s="139"/>
    </row>
    <row r="12199" spans="1:4">
      <c r="A12199" s="6"/>
      <c r="B12199" s="6"/>
      <c r="C12199" s="139"/>
      <c r="D12199" s="139"/>
    </row>
    <row r="12200" spans="1:4">
      <c r="A12200" s="6"/>
      <c r="B12200" s="6"/>
      <c r="C12200" s="139"/>
      <c r="D12200" s="139"/>
    </row>
    <row r="12201" spans="1:4">
      <c r="A12201" s="6"/>
      <c r="B12201" s="6"/>
      <c r="C12201" s="139"/>
      <c r="D12201" s="139"/>
    </row>
    <row r="12202" spans="1:4">
      <c r="A12202" s="6"/>
      <c r="B12202" s="6"/>
      <c r="C12202" s="139"/>
      <c r="D12202" s="139"/>
    </row>
    <row r="12203" spans="1:4">
      <c r="A12203" s="6"/>
      <c r="B12203" s="6"/>
      <c r="C12203" s="139"/>
      <c r="D12203" s="139"/>
    </row>
    <row r="12204" spans="1:4">
      <c r="A12204" s="6"/>
      <c r="B12204" s="6"/>
      <c r="C12204" s="139"/>
      <c r="D12204" s="139"/>
    </row>
    <row r="12205" spans="1:4">
      <c r="A12205" s="6"/>
      <c r="B12205" s="6"/>
      <c r="C12205" s="139"/>
      <c r="D12205" s="139"/>
    </row>
    <row r="12206" spans="1:4">
      <c r="A12206" s="6"/>
      <c r="B12206" s="6"/>
      <c r="C12206" s="139"/>
      <c r="D12206" s="139"/>
    </row>
    <row r="12207" spans="1:4">
      <c r="A12207" s="6"/>
      <c r="B12207" s="6"/>
      <c r="C12207" s="139"/>
      <c r="D12207" s="139"/>
    </row>
    <row r="12208" spans="1:4">
      <c r="A12208" s="6"/>
      <c r="B12208" s="6"/>
      <c r="C12208" s="139"/>
      <c r="D12208" s="139"/>
    </row>
    <row r="12209" spans="1:4">
      <c r="A12209" s="6"/>
      <c r="B12209" s="6"/>
      <c r="C12209" s="139"/>
      <c r="D12209" s="139"/>
    </row>
    <row r="12210" spans="1:4">
      <c r="A12210" s="6"/>
      <c r="B12210" s="6"/>
      <c r="C12210" s="139"/>
      <c r="D12210" s="139"/>
    </row>
    <row r="12211" spans="1:4">
      <c r="A12211" s="6"/>
      <c r="B12211" s="6"/>
      <c r="C12211" s="139"/>
      <c r="D12211" s="139"/>
    </row>
    <row r="12212" spans="1:4">
      <c r="A12212" s="6"/>
      <c r="B12212" s="6"/>
      <c r="C12212" s="139"/>
      <c r="D12212" s="139"/>
    </row>
    <row r="12213" spans="1:4">
      <c r="A12213" s="6"/>
      <c r="B12213" s="6"/>
      <c r="C12213" s="139"/>
      <c r="D12213" s="139"/>
    </row>
    <row r="12214" spans="1:4">
      <c r="A12214" s="6"/>
      <c r="B12214" s="6"/>
      <c r="C12214" s="139"/>
      <c r="D12214" s="139"/>
    </row>
    <row r="12215" spans="1:4">
      <c r="A12215" s="6"/>
      <c r="B12215" s="6"/>
      <c r="C12215" s="139"/>
      <c r="D12215" s="139"/>
    </row>
    <row r="12216" spans="1:4">
      <c r="A12216" s="6"/>
      <c r="B12216" s="6"/>
      <c r="C12216" s="139"/>
      <c r="D12216" s="139"/>
    </row>
    <row r="12217" spans="1:4">
      <c r="A12217" s="6"/>
      <c r="B12217" s="6"/>
      <c r="C12217" s="139"/>
      <c r="D12217" s="139"/>
    </row>
    <row r="12218" spans="1:4">
      <c r="A12218" s="6"/>
      <c r="B12218" s="6"/>
      <c r="C12218" s="139"/>
      <c r="D12218" s="139"/>
    </row>
    <row r="12219" spans="1:4">
      <c r="A12219" s="6"/>
      <c r="B12219" s="6"/>
      <c r="C12219" s="139"/>
      <c r="D12219" s="139"/>
    </row>
    <row r="12220" spans="1:4">
      <c r="A12220" s="6"/>
      <c r="B12220" s="6"/>
      <c r="C12220" s="139"/>
      <c r="D12220" s="139"/>
    </row>
    <row r="12221" spans="1:4">
      <c r="A12221" s="6"/>
      <c r="B12221" s="6"/>
      <c r="C12221" s="139"/>
      <c r="D12221" s="139"/>
    </row>
    <row r="12222" spans="1:4">
      <c r="A12222" s="6"/>
      <c r="B12222" s="6"/>
      <c r="C12222" s="139"/>
      <c r="D12222" s="139"/>
    </row>
    <row r="12223" spans="1:4">
      <c r="A12223" s="6"/>
      <c r="B12223" s="6"/>
      <c r="C12223" s="139"/>
      <c r="D12223" s="139"/>
    </row>
    <row r="12224" spans="1:4">
      <c r="A12224" s="6"/>
      <c r="B12224" s="6"/>
      <c r="C12224" s="139"/>
      <c r="D12224" s="139"/>
    </row>
    <row r="12225" spans="1:4">
      <c r="A12225" s="6"/>
      <c r="B12225" s="6"/>
      <c r="C12225" s="139"/>
      <c r="D12225" s="139"/>
    </row>
    <row r="12226" spans="1:4">
      <c r="A12226" s="6"/>
      <c r="B12226" s="6"/>
      <c r="C12226" s="139"/>
      <c r="D12226" s="139"/>
    </row>
    <row r="12227" spans="1:4">
      <c r="A12227" s="6"/>
      <c r="B12227" s="6"/>
      <c r="C12227" s="139"/>
      <c r="D12227" s="139"/>
    </row>
    <row r="12228" spans="1:4">
      <c r="A12228" s="6"/>
      <c r="B12228" s="6"/>
      <c r="C12228" s="139"/>
      <c r="D12228" s="139"/>
    </row>
    <row r="12229" spans="1:4">
      <c r="A12229" s="6"/>
      <c r="B12229" s="6"/>
      <c r="C12229" s="139"/>
      <c r="D12229" s="139"/>
    </row>
    <row r="12230" spans="1:4">
      <c r="A12230" s="6"/>
      <c r="B12230" s="6"/>
      <c r="C12230" s="139"/>
      <c r="D12230" s="139"/>
    </row>
    <row r="12231" spans="1:4">
      <c r="A12231" s="6"/>
      <c r="B12231" s="6"/>
      <c r="C12231" s="139"/>
      <c r="D12231" s="139"/>
    </row>
    <row r="12232" spans="1:4">
      <c r="A12232" s="6"/>
      <c r="B12232" s="6"/>
      <c r="C12232" s="139"/>
      <c r="D12232" s="139"/>
    </row>
    <row r="12233" spans="1:4">
      <c r="A12233" s="6"/>
      <c r="B12233" s="6"/>
      <c r="C12233" s="139"/>
      <c r="D12233" s="139"/>
    </row>
    <row r="12234" spans="1:4">
      <c r="A12234" s="6"/>
      <c r="B12234" s="6"/>
      <c r="C12234" s="139"/>
      <c r="D12234" s="139"/>
    </row>
    <row r="12235" spans="1:4">
      <c r="A12235" s="6"/>
      <c r="B12235" s="6"/>
      <c r="C12235" s="139"/>
      <c r="D12235" s="139"/>
    </row>
    <row r="12236" spans="1:4">
      <c r="A12236" s="6"/>
      <c r="B12236" s="6"/>
      <c r="C12236" s="139"/>
      <c r="D12236" s="139"/>
    </row>
    <row r="12237" spans="1:4">
      <c r="A12237" s="6"/>
      <c r="B12237" s="6"/>
      <c r="C12237" s="139"/>
      <c r="D12237" s="139"/>
    </row>
    <row r="12238" spans="1:4">
      <c r="A12238" s="6"/>
      <c r="B12238" s="6"/>
      <c r="C12238" s="139"/>
      <c r="D12238" s="139"/>
    </row>
    <row r="12239" spans="1:4">
      <c r="A12239" s="6"/>
      <c r="B12239" s="6"/>
      <c r="C12239" s="139"/>
      <c r="D12239" s="139"/>
    </row>
    <row r="12240" spans="1:4">
      <c r="A12240" s="6"/>
      <c r="B12240" s="6"/>
      <c r="C12240" s="139"/>
      <c r="D12240" s="139"/>
    </row>
    <row r="12241" spans="1:4">
      <c r="A12241" s="6"/>
      <c r="B12241" s="6"/>
      <c r="C12241" s="139"/>
      <c r="D12241" s="139"/>
    </row>
    <row r="12242" spans="1:4">
      <c r="A12242" s="6"/>
      <c r="B12242" s="6"/>
      <c r="C12242" s="139"/>
      <c r="D12242" s="139"/>
    </row>
    <row r="12243" spans="1:4">
      <c r="A12243" s="6"/>
      <c r="B12243" s="6"/>
      <c r="C12243" s="139"/>
      <c r="D12243" s="139"/>
    </row>
    <row r="12244" spans="1:4">
      <c r="A12244" s="6"/>
      <c r="B12244" s="6"/>
      <c r="C12244" s="139"/>
      <c r="D12244" s="139"/>
    </row>
    <row r="12245" spans="1:4">
      <c r="A12245" s="6"/>
      <c r="B12245" s="6"/>
      <c r="C12245" s="139"/>
      <c r="D12245" s="139"/>
    </row>
    <row r="12246" spans="1:4">
      <c r="A12246" s="6"/>
      <c r="B12246" s="6"/>
      <c r="C12246" s="139"/>
      <c r="D12246" s="139"/>
    </row>
    <row r="12247" spans="1:4">
      <c r="A12247" s="6"/>
      <c r="B12247" s="6"/>
      <c r="C12247" s="139"/>
      <c r="D12247" s="139"/>
    </row>
    <row r="12248" spans="1:4">
      <c r="A12248" s="6"/>
      <c r="B12248" s="6"/>
      <c r="C12248" s="139"/>
      <c r="D12248" s="139"/>
    </row>
    <row r="12249" spans="1:4">
      <c r="A12249" s="6"/>
      <c r="B12249" s="6"/>
      <c r="C12249" s="139"/>
      <c r="D12249" s="139"/>
    </row>
    <row r="12250" spans="1:4">
      <c r="A12250" s="6"/>
      <c r="B12250" s="6"/>
      <c r="C12250" s="139"/>
      <c r="D12250" s="139"/>
    </row>
    <row r="12251" spans="1:4">
      <c r="A12251" s="6"/>
      <c r="B12251" s="6"/>
      <c r="C12251" s="139"/>
      <c r="D12251" s="139"/>
    </row>
    <row r="12252" spans="1:4">
      <c r="A12252" s="6"/>
      <c r="B12252" s="6"/>
      <c r="C12252" s="139"/>
      <c r="D12252" s="139"/>
    </row>
    <row r="12253" spans="1:4">
      <c r="A12253" s="6"/>
      <c r="B12253" s="6"/>
      <c r="C12253" s="139"/>
      <c r="D12253" s="139"/>
    </row>
    <row r="12254" spans="1:4">
      <c r="A12254" s="6"/>
      <c r="B12254" s="6"/>
      <c r="C12254" s="139"/>
      <c r="D12254" s="139"/>
    </row>
    <row r="12255" spans="1:4">
      <c r="A12255" s="6"/>
      <c r="B12255" s="6"/>
      <c r="C12255" s="139"/>
      <c r="D12255" s="139"/>
    </row>
    <row r="12256" spans="1:4">
      <c r="A12256" s="6"/>
      <c r="B12256" s="6"/>
      <c r="C12256" s="139"/>
      <c r="D12256" s="139"/>
    </row>
    <row r="12257" spans="1:4">
      <c r="A12257" s="6"/>
      <c r="B12257" s="6"/>
      <c r="C12257" s="139"/>
      <c r="D12257" s="139"/>
    </row>
    <row r="12258" spans="1:4">
      <c r="A12258" s="6"/>
      <c r="B12258" s="6"/>
      <c r="C12258" s="139"/>
      <c r="D12258" s="139"/>
    </row>
    <row r="12259" spans="1:4">
      <c r="A12259" s="6"/>
      <c r="B12259" s="6"/>
      <c r="C12259" s="139"/>
      <c r="D12259" s="139"/>
    </row>
    <row r="12260" spans="1:4">
      <c r="A12260" s="6"/>
      <c r="B12260" s="6"/>
      <c r="C12260" s="139"/>
      <c r="D12260" s="139"/>
    </row>
    <row r="12261" spans="1:4">
      <c r="A12261" s="6"/>
      <c r="B12261" s="6"/>
      <c r="C12261" s="139"/>
      <c r="D12261" s="139"/>
    </row>
    <row r="12262" spans="1:4">
      <c r="A12262" s="6"/>
      <c r="B12262" s="6"/>
      <c r="C12262" s="139"/>
      <c r="D12262" s="139"/>
    </row>
    <row r="12263" spans="1:4">
      <c r="A12263" s="6"/>
      <c r="B12263" s="6"/>
      <c r="C12263" s="139"/>
      <c r="D12263" s="139"/>
    </row>
    <row r="12264" spans="1:4">
      <c r="A12264" s="6"/>
      <c r="B12264" s="6"/>
      <c r="C12264" s="139"/>
      <c r="D12264" s="139"/>
    </row>
    <row r="12265" spans="1:4">
      <c r="A12265" s="6"/>
      <c r="B12265" s="6"/>
      <c r="C12265" s="139"/>
      <c r="D12265" s="139"/>
    </row>
    <row r="12266" spans="1:4">
      <c r="A12266" s="6"/>
      <c r="B12266" s="6"/>
      <c r="C12266" s="139"/>
      <c r="D12266" s="139"/>
    </row>
    <row r="12267" spans="1:4">
      <c r="A12267" s="6"/>
      <c r="B12267" s="6"/>
      <c r="C12267" s="139"/>
      <c r="D12267" s="139"/>
    </row>
    <row r="12268" spans="1:4">
      <c r="A12268" s="6"/>
      <c r="B12268" s="6"/>
      <c r="C12268" s="139"/>
      <c r="D12268" s="139"/>
    </row>
    <row r="12269" spans="1:4">
      <c r="A12269" s="6"/>
      <c r="B12269" s="6"/>
      <c r="C12269" s="139"/>
      <c r="D12269" s="139"/>
    </row>
    <row r="12270" spans="1:4">
      <c r="A12270" s="6"/>
      <c r="B12270" s="6"/>
      <c r="C12270" s="139"/>
      <c r="D12270" s="139"/>
    </row>
    <row r="12271" spans="1:4">
      <c r="A12271" s="6"/>
      <c r="B12271" s="6"/>
      <c r="C12271" s="139"/>
      <c r="D12271" s="139"/>
    </row>
    <row r="12272" spans="1:4">
      <c r="A12272" s="6"/>
      <c r="B12272" s="6"/>
      <c r="C12272" s="139"/>
      <c r="D12272" s="139"/>
    </row>
    <row r="12273" spans="1:4">
      <c r="A12273" s="6"/>
      <c r="B12273" s="6"/>
      <c r="C12273" s="139"/>
      <c r="D12273" s="139"/>
    </row>
    <row r="12274" spans="1:4">
      <c r="A12274" s="6"/>
      <c r="B12274" s="6"/>
      <c r="C12274" s="139"/>
      <c r="D12274" s="139"/>
    </row>
    <row r="12275" spans="1:4">
      <c r="A12275" s="6"/>
      <c r="B12275" s="6"/>
      <c r="C12275" s="139"/>
      <c r="D12275" s="139"/>
    </row>
    <row r="12276" spans="1:4">
      <c r="A12276" s="6"/>
      <c r="B12276" s="6"/>
      <c r="C12276" s="139"/>
      <c r="D12276" s="139"/>
    </row>
    <row r="12277" spans="1:4">
      <c r="A12277" s="6"/>
      <c r="B12277" s="6"/>
      <c r="C12277" s="139"/>
      <c r="D12277" s="139"/>
    </row>
    <row r="12278" spans="1:4">
      <c r="A12278" s="6"/>
      <c r="B12278" s="6"/>
      <c r="C12278" s="139"/>
      <c r="D12278" s="139"/>
    </row>
    <row r="12279" spans="1:4">
      <c r="A12279" s="6"/>
      <c r="B12279" s="6"/>
      <c r="C12279" s="139"/>
      <c r="D12279" s="139"/>
    </row>
    <row r="12280" spans="1:4">
      <c r="A12280" s="6"/>
      <c r="B12280" s="6"/>
      <c r="C12280" s="139"/>
      <c r="D12280" s="139"/>
    </row>
    <row r="12281" spans="1:4">
      <c r="A12281" s="6"/>
      <c r="B12281" s="6"/>
      <c r="C12281" s="139"/>
      <c r="D12281" s="139"/>
    </row>
    <row r="12282" spans="1:4">
      <c r="A12282" s="6"/>
      <c r="B12282" s="6"/>
      <c r="C12282" s="139"/>
      <c r="D12282" s="139"/>
    </row>
    <row r="12283" spans="1:4">
      <c r="A12283" s="6"/>
      <c r="B12283" s="6"/>
      <c r="C12283" s="139"/>
      <c r="D12283" s="139"/>
    </row>
    <row r="12284" spans="1:4">
      <c r="A12284" s="6"/>
      <c r="B12284" s="6"/>
      <c r="C12284" s="139"/>
      <c r="D12284" s="139"/>
    </row>
    <row r="12285" spans="1:4">
      <c r="A12285" s="6"/>
      <c r="B12285" s="6"/>
      <c r="C12285" s="139"/>
      <c r="D12285" s="139"/>
    </row>
    <row r="12286" spans="1:4">
      <c r="A12286" s="6"/>
      <c r="B12286" s="6"/>
      <c r="C12286" s="139"/>
      <c r="D12286" s="139"/>
    </row>
    <row r="12287" spans="1:4">
      <c r="A12287" s="6"/>
      <c r="B12287" s="6"/>
      <c r="C12287" s="139"/>
      <c r="D12287" s="139"/>
    </row>
    <row r="12288" spans="1:4">
      <c r="A12288" s="6"/>
      <c r="B12288" s="6"/>
      <c r="C12288" s="139"/>
      <c r="D12288" s="139"/>
    </row>
    <row r="12289" spans="1:4">
      <c r="A12289" s="6"/>
      <c r="B12289" s="6"/>
      <c r="C12289" s="139"/>
      <c r="D12289" s="139"/>
    </row>
    <row r="12290" spans="1:4">
      <c r="A12290" s="6"/>
      <c r="B12290" s="6"/>
      <c r="C12290" s="139"/>
      <c r="D12290" s="139"/>
    </row>
    <row r="12291" spans="1:4">
      <c r="A12291" s="6"/>
      <c r="B12291" s="6"/>
      <c r="C12291" s="139"/>
      <c r="D12291" s="139"/>
    </row>
    <row r="12292" spans="1:4">
      <c r="A12292" s="6"/>
      <c r="B12292" s="6"/>
      <c r="C12292" s="139"/>
      <c r="D12292" s="139"/>
    </row>
    <row r="12293" spans="1:4">
      <c r="A12293" s="6"/>
      <c r="B12293" s="6"/>
      <c r="C12293" s="139"/>
      <c r="D12293" s="139"/>
    </row>
    <row r="12294" spans="1:4">
      <c r="A12294" s="6"/>
      <c r="B12294" s="6"/>
      <c r="C12294" s="139"/>
      <c r="D12294" s="139"/>
    </row>
    <row r="12295" spans="1:4">
      <c r="A12295" s="6"/>
      <c r="B12295" s="6"/>
      <c r="C12295" s="139"/>
      <c r="D12295" s="139"/>
    </row>
    <row r="12296" spans="1:4">
      <c r="A12296" s="6"/>
      <c r="B12296" s="6"/>
      <c r="C12296" s="139"/>
      <c r="D12296" s="139"/>
    </row>
    <row r="12297" spans="1:4">
      <c r="A12297" s="6"/>
      <c r="B12297" s="6"/>
      <c r="C12297" s="139"/>
      <c r="D12297" s="139"/>
    </row>
    <row r="12298" spans="1:4">
      <c r="A12298" s="6"/>
      <c r="B12298" s="6"/>
      <c r="C12298" s="139"/>
      <c r="D12298" s="139"/>
    </row>
    <row r="12299" spans="1:4">
      <c r="A12299" s="6"/>
      <c r="B12299" s="6"/>
      <c r="C12299" s="139"/>
      <c r="D12299" s="139"/>
    </row>
    <row r="12300" spans="1:4">
      <c r="A12300" s="6"/>
      <c r="B12300" s="6"/>
      <c r="C12300" s="139"/>
      <c r="D12300" s="139"/>
    </row>
    <row r="12301" spans="1:4">
      <c r="A12301" s="6"/>
      <c r="B12301" s="6"/>
      <c r="C12301" s="139"/>
      <c r="D12301" s="139"/>
    </row>
    <row r="12302" spans="1:4">
      <c r="A12302" s="6"/>
      <c r="B12302" s="6"/>
      <c r="C12302" s="139"/>
      <c r="D12302" s="139"/>
    </row>
    <row r="12303" spans="1:4">
      <c r="A12303" s="6"/>
      <c r="B12303" s="6"/>
      <c r="C12303" s="139"/>
      <c r="D12303" s="139"/>
    </row>
    <row r="12304" spans="1:4">
      <c r="A12304" s="6"/>
      <c r="B12304" s="6"/>
      <c r="C12304" s="139"/>
      <c r="D12304" s="139"/>
    </row>
    <row r="12305" spans="1:4">
      <c r="A12305" s="6"/>
      <c r="B12305" s="6"/>
      <c r="C12305" s="139"/>
      <c r="D12305" s="139"/>
    </row>
    <row r="12306" spans="1:4">
      <c r="A12306" s="6"/>
      <c r="B12306" s="6"/>
      <c r="C12306" s="139"/>
      <c r="D12306" s="139"/>
    </row>
    <row r="12307" spans="1:4">
      <c r="A12307" s="6"/>
      <c r="B12307" s="6"/>
      <c r="C12307" s="139"/>
      <c r="D12307" s="139"/>
    </row>
    <row r="12308" spans="1:4">
      <c r="A12308" s="6"/>
      <c r="B12308" s="6"/>
      <c r="C12308" s="139"/>
      <c r="D12308" s="139"/>
    </row>
    <row r="12309" spans="1:4">
      <c r="A12309" s="6"/>
      <c r="B12309" s="6"/>
      <c r="C12309" s="139"/>
      <c r="D12309" s="139"/>
    </row>
    <row r="12310" spans="1:4">
      <c r="A12310" s="6"/>
      <c r="B12310" s="6"/>
      <c r="C12310" s="139"/>
      <c r="D12310" s="139"/>
    </row>
    <row r="12311" spans="1:4">
      <c r="A12311" s="6"/>
      <c r="B12311" s="6"/>
      <c r="C12311" s="139"/>
      <c r="D12311" s="139"/>
    </row>
    <row r="12312" spans="1:4">
      <c r="A12312" s="6"/>
      <c r="B12312" s="6"/>
      <c r="C12312" s="139"/>
      <c r="D12312" s="139"/>
    </row>
    <row r="12313" spans="1:4">
      <c r="A12313" s="6"/>
      <c r="B12313" s="6"/>
      <c r="C12313" s="139"/>
      <c r="D12313" s="139"/>
    </row>
    <row r="12314" spans="1:4">
      <c r="A12314" s="6"/>
      <c r="B12314" s="6"/>
      <c r="C12314" s="139"/>
      <c r="D12314" s="139"/>
    </row>
    <row r="12315" spans="1:4">
      <c r="A12315" s="6"/>
      <c r="B12315" s="6"/>
      <c r="C12315" s="139"/>
      <c r="D12315" s="139"/>
    </row>
    <row r="12316" spans="1:4">
      <c r="A12316" s="6"/>
      <c r="B12316" s="6"/>
      <c r="C12316" s="139"/>
      <c r="D12316" s="139"/>
    </row>
    <row r="12317" spans="1:4">
      <c r="A12317" s="6"/>
      <c r="B12317" s="6"/>
      <c r="C12317" s="139"/>
      <c r="D12317" s="139"/>
    </row>
    <row r="12318" spans="1:4">
      <c r="A12318" s="6"/>
      <c r="B12318" s="6"/>
      <c r="C12318" s="139"/>
      <c r="D12318" s="139"/>
    </row>
    <row r="12319" spans="1:4">
      <c r="A12319" s="6"/>
      <c r="B12319" s="6"/>
      <c r="C12319" s="139"/>
      <c r="D12319" s="139"/>
    </row>
    <row r="12320" spans="1:4">
      <c r="A12320" s="6"/>
      <c r="B12320" s="6"/>
      <c r="C12320" s="139"/>
      <c r="D12320" s="139"/>
    </row>
    <row r="12321" spans="1:4">
      <c r="A12321" s="6"/>
      <c r="B12321" s="6"/>
      <c r="C12321" s="139"/>
      <c r="D12321" s="139"/>
    </row>
    <row r="12322" spans="1:4">
      <c r="A12322" s="6"/>
      <c r="B12322" s="6"/>
      <c r="C12322" s="139"/>
      <c r="D12322" s="139"/>
    </row>
    <row r="12323" spans="1:4">
      <c r="A12323" s="6"/>
      <c r="B12323" s="6"/>
      <c r="C12323" s="139"/>
      <c r="D12323" s="139"/>
    </row>
    <row r="12324" spans="1:4">
      <c r="A12324" s="6"/>
      <c r="B12324" s="6"/>
      <c r="C12324" s="139"/>
      <c r="D12324" s="139"/>
    </row>
    <row r="12325" spans="1:4">
      <c r="A12325" s="6"/>
      <c r="B12325" s="6"/>
      <c r="C12325" s="139"/>
      <c r="D12325" s="139"/>
    </row>
    <row r="12326" spans="1:4">
      <c r="A12326" s="6"/>
      <c r="B12326" s="6"/>
      <c r="C12326" s="139"/>
      <c r="D12326" s="139"/>
    </row>
    <row r="12327" spans="1:4">
      <c r="A12327" s="6"/>
      <c r="B12327" s="6"/>
      <c r="C12327" s="139"/>
      <c r="D12327" s="139"/>
    </row>
    <row r="12328" spans="1:4">
      <c r="A12328" s="6"/>
      <c r="B12328" s="6"/>
      <c r="C12328" s="139"/>
      <c r="D12328" s="139"/>
    </row>
    <row r="12329" spans="1:4">
      <c r="A12329" s="6"/>
      <c r="B12329" s="6"/>
      <c r="C12329" s="139"/>
      <c r="D12329" s="139"/>
    </row>
    <row r="12330" spans="1:4">
      <c r="A12330" s="6"/>
      <c r="B12330" s="6"/>
      <c r="C12330" s="139"/>
      <c r="D12330" s="139"/>
    </row>
    <row r="12331" spans="1:4">
      <c r="A12331" s="6"/>
      <c r="B12331" s="6"/>
      <c r="C12331" s="139"/>
      <c r="D12331" s="139"/>
    </row>
    <row r="12332" spans="1:4">
      <c r="A12332" s="6"/>
      <c r="B12332" s="6"/>
      <c r="C12332" s="139"/>
      <c r="D12332" s="139"/>
    </row>
    <row r="12333" spans="1:4">
      <c r="A12333" s="6"/>
      <c r="B12333" s="6"/>
      <c r="C12333" s="139"/>
      <c r="D12333" s="139"/>
    </row>
    <row r="12334" spans="1:4">
      <c r="A12334" s="6"/>
      <c r="B12334" s="6"/>
      <c r="C12334" s="139"/>
      <c r="D12334" s="139"/>
    </row>
    <row r="12335" spans="1:4">
      <c r="A12335" s="6"/>
      <c r="B12335" s="6"/>
      <c r="C12335" s="139"/>
      <c r="D12335" s="139"/>
    </row>
    <row r="12336" spans="1:4">
      <c r="A12336" s="6"/>
      <c r="B12336" s="6"/>
      <c r="C12336" s="139"/>
      <c r="D12336" s="139"/>
    </row>
    <row r="12337" spans="1:4">
      <c r="A12337" s="6"/>
      <c r="B12337" s="6"/>
      <c r="C12337" s="139"/>
      <c r="D12337" s="139"/>
    </row>
    <row r="12338" spans="1:4">
      <c r="A12338" s="6"/>
      <c r="B12338" s="6"/>
      <c r="C12338" s="139"/>
      <c r="D12338" s="139"/>
    </row>
    <row r="12339" spans="1:4">
      <c r="A12339" s="6"/>
      <c r="B12339" s="6"/>
      <c r="C12339" s="139"/>
      <c r="D12339" s="139"/>
    </row>
    <row r="12340" spans="1:4">
      <c r="A12340" s="6"/>
      <c r="B12340" s="6"/>
      <c r="C12340" s="139"/>
      <c r="D12340" s="139"/>
    </row>
    <row r="12341" spans="1:4">
      <c r="A12341" s="6"/>
      <c r="B12341" s="6"/>
      <c r="C12341" s="139"/>
      <c r="D12341" s="139"/>
    </row>
    <row r="12342" spans="1:4">
      <c r="A12342" s="6"/>
      <c r="B12342" s="6"/>
      <c r="C12342" s="139"/>
      <c r="D12342" s="139"/>
    </row>
    <row r="12343" spans="1:4">
      <c r="A12343" s="6"/>
      <c r="B12343" s="6"/>
      <c r="C12343" s="139"/>
      <c r="D12343" s="139"/>
    </row>
    <row r="12344" spans="1:4">
      <c r="A12344" s="6"/>
      <c r="B12344" s="6"/>
      <c r="C12344" s="139"/>
      <c r="D12344" s="139"/>
    </row>
    <row r="12345" spans="1:4">
      <c r="A12345" s="6"/>
      <c r="B12345" s="6"/>
      <c r="C12345" s="139"/>
      <c r="D12345" s="139"/>
    </row>
    <row r="12346" spans="1:4">
      <c r="A12346" s="6"/>
      <c r="B12346" s="6"/>
      <c r="C12346" s="139"/>
      <c r="D12346" s="139"/>
    </row>
    <row r="12347" spans="1:4">
      <c r="A12347" s="6"/>
      <c r="B12347" s="6"/>
      <c r="C12347" s="139"/>
      <c r="D12347" s="139"/>
    </row>
    <row r="12348" spans="1:4">
      <c r="A12348" s="6"/>
      <c r="B12348" s="6"/>
      <c r="C12348" s="139"/>
      <c r="D12348" s="139"/>
    </row>
    <row r="12349" spans="1:4">
      <c r="A12349" s="6"/>
      <c r="B12349" s="6"/>
      <c r="C12349" s="139"/>
      <c r="D12349" s="139"/>
    </row>
    <row r="12350" spans="1:4">
      <c r="A12350" s="6"/>
      <c r="B12350" s="6"/>
      <c r="C12350" s="139"/>
      <c r="D12350" s="139"/>
    </row>
    <row r="12351" spans="1:4">
      <c r="A12351" s="6"/>
      <c r="B12351" s="6"/>
      <c r="C12351" s="139"/>
      <c r="D12351" s="139"/>
    </row>
    <row r="12352" spans="1:4">
      <c r="A12352" s="6"/>
      <c r="B12352" s="6"/>
      <c r="C12352" s="139"/>
      <c r="D12352" s="139"/>
    </row>
    <row r="12353" spans="1:4">
      <c r="A12353" s="6"/>
      <c r="B12353" s="6"/>
      <c r="C12353" s="139"/>
      <c r="D12353" s="139"/>
    </row>
    <row r="12354" spans="1:4">
      <c r="A12354" s="6"/>
      <c r="B12354" s="6"/>
      <c r="C12354" s="139"/>
      <c r="D12354" s="139"/>
    </row>
    <row r="12355" spans="1:4">
      <c r="A12355" s="6"/>
      <c r="B12355" s="6"/>
      <c r="C12355" s="139"/>
      <c r="D12355" s="139"/>
    </row>
    <row r="12356" spans="1:4">
      <c r="A12356" s="6"/>
      <c r="B12356" s="6"/>
      <c r="C12356" s="139"/>
      <c r="D12356" s="139"/>
    </row>
    <row r="12357" spans="1:4">
      <c r="A12357" s="6"/>
      <c r="B12357" s="6"/>
      <c r="C12357" s="139"/>
      <c r="D12357" s="139"/>
    </row>
    <row r="12358" spans="1:4">
      <c r="A12358" s="6"/>
      <c r="B12358" s="6"/>
      <c r="C12358" s="139"/>
      <c r="D12358" s="139"/>
    </row>
    <row r="12359" spans="1:4">
      <c r="A12359" s="6"/>
      <c r="B12359" s="6"/>
      <c r="C12359" s="139"/>
      <c r="D12359" s="139"/>
    </row>
    <row r="12360" spans="1:4">
      <c r="A12360" s="6"/>
      <c r="B12360" s="6"/>
      <c r="C12360" s="139"/>
      <c r="D12360" s="139"/>
    </row>
    <row r="12361" spans="1:4">
      <c r="A12361" s="6"/>
      <c r="B12361" s="6"/>
      <c r="C12361" s="139"/>
      <c r="D12361" s="139"/>
    </row>
    <row r="12362" spans="1:4">
      <c r="A12362" s="6"/>
      <c r="B12362" s="6"/>
      <c r="C12362" s="139"/>
      <c r="D12362" s="139"/>
    </row>
    <row r="12363" spans="1:4">
      <c r="A12363" s="6"/>
      <c r="B12363" s="6"/>
      <c r="C12363" s="139"/>
      <c r="D12363" s="139"/>
    </row>
    <row r="12364" spans="1:4">
      <c r="A12364" s="6"/>
      <c r="B12364" s="6"/>
      <c r="C12364" s="139"/>
      <c r="D12364" s="139"/>
    </row>
    <row r="12365" spans="1:4">
      <c r="A12365" s="6"/>
      <c r="B12365" s="6"/>
      <c r="C12365" s="139"/>
      <c r="D12365" s="139"/>
    </row>
    <row r="12366" spans="1:4">
      <c r="A12366" s="6"/>
      <c r="B12366" s="6"/>
      <c r="C12366" s="139"/>
      <c r="D12366" s="139"/>
    </row>
    <row r="12367" spans="1:4">
      <c r="A12367" s="6"/>
      <c r="B12367" s="6"/>
      <c r="C12367" s="139"/>
      <c r="D12367" s="139"/>
    </row>
    <row r="12368" spans="1:4">
      <c r="A12368" s="6"/>
      <c r="B12368" s="6"/>
      <c r="C12368" s="139"/>
      <c r="D12368" s="139"/>
    </row>
    <row r="12369" spans="1:4">
      <c r="A12369" s="6"/>
      <c r="B12369" s="6"/>
      <c r="C12369" s="139"/>
      <c r="D12369" s="139"/>
    </row>
    <row r="12370" spans="1:4">
      <c r="A12370" s="6"/>
      <c r="B12370" s="6"/>
      <c r="C12370" s="139"/>
      <c r="D12370" s="139"/>
    </row>
    <row r="12371" spans="1:4">
      <c r="A12371" s="6"/>
      <c r="B12371" s="6"/>
      <c r="C12371" s="139"/>
      <c r="D12371" s="139"/>
    </row>
    <row r="12372" spans="1:4">
      <c r="A12372" s="6"/>
      <c r="B12372" s="6"/>
      <c r="C12372" s="139"/>
      <c r="D12372" s="139"/>
    </row>
    <row r="12373" spans="1:4">
      <c r="A12373" s="6"/>
      <c r="B12373" s="6"/>
      <c r="C12373" s="139"/>
      <c r="D12373" s="139"/>
    </row>
    <row r="12374" spans="1:4">
      <c r="A12374" s="6"/>
      <c r="B12374" s="6"/>
      <c r="C12374" s="139"/>
      <c r="D12374" s="139"/>
    </row>
    <row r="12375" spans="1:4">
      <c r="A12375" s="6"/>
      <c r="B12375" s="6"/>
      <c r="C12375" s="139"/>
      <c r="D12375" s="139"/>
    </row>
    <row r="12376" spans="1:4">
      <c r="A12376" s="6"/>
      <c r="B12376" s="6"/>
      <c r="C12376" s="139"/>
      <c r="D12376" s="139"/>
    </row>
    <row r="12377" spans="1:4">
      <c r="A12377" s="6"/>
      <c r="B12377" s="6"/>
      <c r="C12377" s="139"/>
      <c r="D12377" s="139"/>
    </row>
    <row r="12378" spans="1:4">
      <c r="A12378" s="6"/>
      <c r="B12378" s="6"/>
      <c r="C12378" s="139"/>
      <c r="D12378" s="139"/>
    </row>
    <row r="12379" spans="1:4">
      <c r="A12379" s="6"/>
      <c r="B12379" s="6"/>
      <c r="C12379" s="139"/>
      <c r="D12379" s="139"/>
    </row>
    <row r="12380" spans="1:4">
      <c r="A12380" s="6"/>
      <c r="B12380" s="6"/>
      <c r="C12380" s="139"/>
      <c r="D12380" s="139"/>
    </row>
    <row r="12381" spans="1:4">
      <c r="A12381" s="6"/>
      <c r="B12381" s="6"/>
      <c r="C12381" s="139"/>
      <c r="D12381" s="139"/>
    </row>
    <row r="12382" spans="1:4">
      <c r="A12382" s="6"/>
      <c r="B12382" s="6"/>
      <c r="C12382" s="139"/>
      <c r="D12382" s="139"/>
    </row>
    <row r="12383" spans="1:4">
      <c r="A12383" s="6"/>
      <c r="B12383" s="6"/>
      <c r="C12383" s="139"/>
      <c r="D12383" s="139"/>
    </row>
    <row r="12384" spans="1:4">
      <c r="A12384" s="6"/>
      <c r="B12384" s="6"/>
      <c r="C12384" s="139"/>
      <c r="D12384" s="139"/>
    </row>
    <row r="12385" spans="1:4">
      <c r="A12385" s="6"/>
      <c r="B12385" s="6"/>
      <c r="C12385" s="139"/>
      <c r="D12385" s="139"/>
    </row>
    <row r="12386" spans="1:4">
      <c r="A12386" s="6"/>
      <c r="B12386" s="6"/>
      <c r="C12386" s="139"/>
      <c r="D12386" s="139"/>
    </row>
    <row r="12387" spans="1:4">
      <c r="A12387" s="6"/>
      <c r="B12387" s="6"/>
      <c r="C12387" s="139"/>
      <c r="D12387" s="139"/>
    </row>
    <row r="12388" spans="1:4">
      <c r="A12388" s="6"/>
      <c r="B12388" s="6"/>
      <c r="C12388" s="139"/>
      <c r="D12388" s="139"/>
    </row>
    <row r="12389" spans="1:4">
      <c r="A12389" s="6"/>
      <c r="B12389" s="6"/>
      <c r="C12389" s="139"/>
      <c r="D12389" s="139"/>
    </row>
    <row r="12390" spans="1:4">
      <c r="A12390" s="6"/>
      <c r="B12390" s="6"/>
      <c r="C12390" s="139"/>
      <c r="D12390" s="139"/>
    </row>
    <row r="12391" spans="1:4">
      <c r="A12391" s="6"/>
      <c r="B12391" s="6"/>
      <c r="C12391" s="139"/>
      <c r="D12391" s="139"/>
    </row>
    <row r="12392" spans="1:4">
      <c r="A12392" s="6"/>
      <c r="B12392" s="6"/>
      <c r="C12392" s="139"/>
      <c r="D12392" s="139"/>
    </row>
    <row r="12393" spans="1:4">
      <c r="A12393" s="6"/>
      <c r="B12393" s="6"/>
      <c r="C12393" s="139"/>
      <c r="D12393" s="139"/>
    </row>
    <row r="12394" spans="1:4">
      <c r="A12394" s="6"/>
      <c r="B12394" s="6"/>
      <c r="C12394" s="139"/>
      <c r="D12394" s="139"/>
    </row>
    <row r="12395" spans="1:4">
      <c r="A12395" s="6"/>
      <c r="B12395" s="6"/>
      <c r="C12395" s="139"/>
      <c r="D12395" s="139"/>
    </row>
    <row r="12396" spans="1:4">
      <c r="A12396" s="6"/>
      <c r="B12396" s="6"/>
      <c r="C12396" s="139"/>
      <c r="D12396" s="139"/>
    </row>
    <row r="12397" spans="1:4">
      <c r="A12397" s="6"/>
      <c r="B12397" s="6"/>
      <c r="C12397" s="139"/>
      <c r="D12397" s="139"/>
    </row>
    <row r="12398" spans="1:4">
      <c r="A12398" s="6"/>
      <c r="B12398" s="6"/>
      <c r="C12398" s="139"/>
      <c r="D12398" s="139"/>
    </row>
    <row r="12399" spans="1:4">
      <c r="A12399" s="6"/>
      <c r="B12399" s="6"/>
      <c r="C12399" s="139"/>
      <c r="D12399" s="139"/>
    </row>
    <row r="12400" spans="1:4">
      <c r="A12400" s="6"/>
      <c r="B12400" s="6"/>
      <c r="C12400" s="139"/>
      <c r="D12400" s="139"/>
    </row>
    <row r="12401" spans="1:4">
      <c r="A12401" s="6"/>
      <c r="B12401" s="6"/>
      <c r="C12401" s="139"/>
      <c r="D12401" s="139"/>
    </row>
    <row r="12402" spans="1:4">
      <c r="A12402" s="6"/>
      <c r="B12402" s="6"/>
      <c r="C12402" s="139"/>
      <c r="D12402" s="139"/>
    </row>
    <row r="12403" spans="1:4">
      <c r="A12403" s="6"/>
      <c r="B12403" s="6"/>
      <c r="C12403" s="139"/>
      <c r="D12403" s="139"/>
    </row>
    <row r="12404" spans="1:4">
      <c r="A12404" s="6"/>
      <c r="B12404" s="6"/>
      <c r="C12404" s="139"/>
      <c r="D12404" s="139"/>
    </row>
    <row r="12405" spans="1:4">
      <c r="A12405" s="6"/>
      <c r="B12405" s="6"/>
      <c r="C12405" s="139"/>
      <c r="D12405" s="139"/>
    </row>
    <row r="12406" spans="1:4">
      <c r="A12406" s="6"/>
      <c r="B12406" s="6"/>
      <c r="C12406" s="139"/>
      <c r="D12406" s="139"/>
    </row>
    <row r="12407" spans="1:4">
      <c r="A12407" s="6"/>
      <c r="B12407" s="6"/>
      <c r="C12407" s="139"/>
      <c r="D12407" s="139"/>
    </row>
    <row r="12408" spans="1:4">
      <c r="A12408" s="6"/>
      <c r="B12408" s="6"/>
      <c r="C12408" s="139"/>
      <c r="D12408" s="139"/>
    </row>
    <row r="12409" spans="1:4">
      <c r="A12409" s="6"/>
      <c r="B12409" s="6"/>
      <c r="C12409" s="139"/>
      <c r="D12409" s="139"/>
    </row>
    <row r="12410" spans="1:4">
      <c r="A12410" s="6"/>
      <c r="B12410" s="6"/>
      <c r="C12410" s="139"/>
      <c r="D12410" s="139"/>
    </row>
    <row r="12411" spans="1:4">
      <c r="A12411" s="6"/>
      <c r="B12411" s="6"/>
      <c r="C12411" s="139"/>
      <c r="D12411" s="139"/>
    </row>
    <row r="12412" spans="1:4">
      <c r="A12412" s="6"/>
      <c r="B12412" s="6"/>
      <c r="C12412" s="139"/>
      <c r="D12412" s="139"/>
    </row>
    <row r="12413" spans="1:4">
      <c r="A12413" s="6"/>
      <c r="B12413" s="6"/>
      <c r="C12413" s="139"/>
      <c r="D12413" s="139"/>
    </row>
    <row r="12414" spans="1:4">
      <c r="A12414" s="6"/>
      <c r="B12414" s="6"/>
      <c r="C12414" s="139"/>
      <c r="D12414" s="139"/>
    </row>
    <row r="12415" spans="1:4">
      <c r="A12415" s="6"/>
      <c r="B12415" s="6"/>
      <c r="C12415" s="139"/>
      <c r="D12415" s="139"/>
    </row>
    <row r="12416" spans="1:4">
      <c r="A12416" s="6"/>
      <c r="B12416" s="6"/>
      <c r="C12416" s="139"/>
      <c r="D12416" s="139"/>
    </row>
    <row r="12417" spans="1:4">
      <c r="A12417" s="6"/>
      <c r="B12417" s="6"/>
      <c r="C12417" s="139"/>
      <c r="D12417" s="139"/>
    </row>
    <row r="12418" spans="1:4">
      <c r="A12418" s="6"/>
      <c r="B12418" s="6"/>
      <c r="C12418" s="139"/>
      <c r="D12418" s="139"/>
    </row>
    <row r="12419" spans="1:4">
      <c r="A12419" s="6"/>
      <c r="B12419" s="6"/>
      <c r="C12419" s="139"/>
      <c r="D12419" s="139"/>
    </row>
    <row r="12420" spans="1:4">
      <c r="A12420" s="6"/>
      <c r="B12420" s="6"/>
      <c r="C12420" s="139"/>
      <c r="D12420" s="139"/>
    </row>
    <row r="12421" spans="1:4">
      <c r="A12421" s="6"/>
      <c r="B12421" s="6"/>
      <c r="C12421" s="139"/>
      <c r="D12421" s="139"/>
    </row>
    <row r="12422" spans="1:4">
      <c r="A12422" s="6"/>
      <c r="B12422" s="6"/>
      <c r="C12422" s="139"/>
      <c r="D12422" s="139"/>
    </row>
    <row r="12423" spans="1:4">
      <c r="A12423" s="6"/>
      <c r="B12423" s="6"/>
      <c r="C12423" s="139"/>
      <c r="D12423" s="139"/>
    </row>
    <row r="12424" spans="1:4">
      <c r="A12424" s="6"/>
      <c r="B12424" s="6"/>
      <c r="C12424" s="139"/>
      <c r="D12424" s="139"/>
    </row>
    <row r="12425" spans="1:4">
      <c r="A12425" s="6"/>
      <c r="B12425" s="6"/>
      <c r="C12425" s="139"/>
      <c r="D12425" s="139"/>
    </row>
    <row r="12426" spans="1:4">
      <c r="A12426" s="6"/>
      <c r="B12426" s="6"/>
      <c r="C12426" s="139"/>
      <c r="D12426" s="139"/>
    </row>
    <row r="12427" spans="1:4">
      <c r="A12427" s="6"/>
      <c r="B12427" s="6"/>
      <c r="C12427" s="139"/>
      <c r="D12427" s="139"/>
    </row>
    <row r="12428" spans="1:4">
      <c r="A12428" s="6"/>
      <c r="B12428" s="6"/>
      <c r="C12428" s="139"/>
      <c r="D12428" s="139"/>
    </row>
    <row r="12429" spans="1:4">
      <c r="A12429" s="6"/>
      <c r="B12429" s="6"/>
      <c r="C12429" s="139"/>
      <c r="D12429" s="139"/>
    </row>
    <row r="12430" spans="1:4">
      <c r="A12430" s="6"/>
      <c r="B12430" s="6"/>
      <c r="C12430" s="139"/>
      <c r="D12430" s="139"/>
    </row>
    <row r="12431" spans="1:4">
      <c r="A12431" s="6"/>
      <c r="B12431" s="6"/>
      <c r="C12431" s="139"/>
      <c r="D12431" s="139"/>
    </row>
    <row r="12432" spans="1:4">
      <c r="A12432" s="6"/>
      <c r="B12432" s="6"/>
      <c r="C12432" s="139"/>
      <c r="D12432" s="139"/>
    </row>
    <row r="12433" spans="1:4">
      <c r="A12433" s="6"/>
      <c r="B12433" s="6"/>
      <c r="C12433" s="139"/>
      <c r="D12433" s="139"/>
    </row>
    <row r="12434" spans="1:4">
      <c r="A12434" s="6"/>
      <c r="B12434" s="6"/>
      <c r="C12434" s="139"/>
      <c r="D12434" s="139"/>
    </row>
    <row r="12435" spans="1:4">
      <c r="A12435" s="6"/>
      <c r="B12435" s="6"/>
      <c r="C12435" s="139"/>
      <c r="D12435" s="139"/>
    </row>
    <row r="12436" spans="1:4">
      <c r="A12436" s="6"/>
      <c r="B12436" s="6"/>
      <c r="C12436" s="139"/>
      <c r="D12436" s="139"/>
    </row>
    <row r="12437" spans="1:4">
      <c r="A12437" s="6"/>
      <c r="B12437" s="6"/>
      <c r="C12437" s="139"/>
      <c r="D12437" s="139"/>
    </row>
    <row r="12438" spans="1:4">
      <c r="A12438" s="6"/>
      <c r="B12438" s="6"/>
      <c r="C12438" s="139"/>
      <c r="D12438" s="139"/>
    </row>
    <row r="12439" spans="1:4">
      <c r="A12439" s="6"/>
      <c r="B12439" s="6"/>
      <c r="C12439" s="139"/>
      <c r="D12439" s="139"/>
    </row>
    <row r="12440" spans="1:4">
      <c r="A12440" s="6"/>
      <c r="B12440" s="6"/>
      <c r="C12440" s="139"/>
      <c r="D12440" s="139"/>
    </row>
    <row r="12441" spans="1:4">
      <c r="A12441" s="6"/>
      <c r="B12441" s="6"/>
      <c r="C12441" s="139"/>
      <c r="D12441" s="139"/>
    </row>
    <row r="12442" spans="1:4">
      <c r="A12442" s="6"/>
      <c r="B12442" s="6"/>
      <c r="C12442" s="139"/>
      <c r="D12442" s="139"/>
    </row>
    <row r="12443" spans="1:4">
      <c r="A12443" s="6"/>
      <c r="B12443" s="6"/>
      <c r="C12443" s="139"/>
      <c r="D12443" s="139"/>
    </row>
    <row r="12444" spans="1:4">
      <c r="A12444" s="6"/>
      <c r="B12444" s="6"/>
      <c r="C12444" s="139"/>
      <c r="D12444" s="139"/>
    </row>
    <row r="12445" spans="1:4">
      <c r="A12445" s="6"/>
      <c r="B12445" s="6"/>
      <c r="C12445" s="139"/>
      <c r="D12445" s="139"/>
    </row>
    <row r="12446" spans="1:4">
      <c r="A12446" s="6"/>
      <c r="B12446" s="6"/>
      <c r="C12446" s="139"/>
      <c r="D12446" s="139"/>
    </row>
    <row r="12447" spans="1:4">
      <c r="A12447" s="6"/>
      <c r="B12447" s="6"/>
      <c r="C12447" s="139"/>
      <c r="D12447" s="139"/>
    </row>
    <row r="12448" spans="1:4">
      <c r="A12448" s="6"/>
      <c r="B12448" s="6"/>
      <c r="C12448" s="139"/>
      <c r="D12448" s="139"/>
    </row>
    <row r="12449" spans="1:4">
      <c r="A12449" s="6"/>
      <c r="B12449" s="6"/>
      <c r="C12449" s="139"/>
      <c r="D12449" s="139"/>
    </row>
    <row r="12450" spans="1:4">
      <c r="A12450" s="6"/>
      <c r="B12450" s="6"/>
      <c r="C12450" s="139"/>
      <c r="D12450" s="139"/>
    </row>
    <row r="12451" spans="1:4">
      <c r="A12451" s="6"/>
      <c r="B12451" s="6"/>
      <c r="C12451" s="139"/>
      <c r="D12451" s="139"/>
    </row>
    <row r="12452" spans="1:4">
      <c r="A12452" s="6"/>
      <c r="B12452" s="6"/>
      <c r="C12452" s="139"/>
      <c r="D12452" s="139"/>
    </row>
    <row r="12453" spans="1:4">
      <c r="A12453" s="6"/>
      <c r="B12453" s="6"/>
      <c r="C12453" s="139"/>
      <c r="D12453" s="139"/>
    </row>
    <row r="12454" spans="1:4">
      <c r="A12454" s="6"/>
      <c r="B12454" s="6"/>
      <c r="C12454" s="139"/>
      <c r="D12454" s="139"/>
    </row>
    <row r="12455" spans="1:4">
      <c r="A12455" s="6"/>
      <c r="B12455" s="6"/>
      <c r="C12455" s="139"/>
      <c r="D12455" s="139"/>
    </row>
    <row r="12456" spans="1:4">
      <c r="A12456" s="6"/>
      <c r="B12456" s="6"/>
      <c r="C12456" s="139"/>
      <c r="D12456" s="139"/>
    </row>
    <row r="12457" spans="1:4">
      <c r="A12457" s="6"/>
      <c r="B12457" s="6"/>
      <c r="C12457" s="139"/>
      <c r="D12457" s="139"/>
    </row>
    <row r="12458" spans="1:4">
      <c r="A12458" s="6"/>
      <c r="B12458" s="6"/>
      <c r="C12458" s="139"/>
      <c r="D12458" s="139"/>
    </row>
    <row r="12459" spans="1:4">
      <c r="A12459" s="6"/>
      <c r="B12459" s="6"/>
      <c r="C12459" s="139"/>
      <c r="D12459" s="139"/>
    </row>
    <row r="12460" spans="1:4">
      <c r="A12460" s="6"/>
      <c r="B12460" s="6"/>
      <c r="C12460" s="139"/>
      <c r="D12460" s="139"/>
    </row>
    <row r="12461" spans="1:4">
      <c r="A12461" s="6"/>
      <c r="B12461" s="6"/>
      <c r="C12461" s="139"/>
      <c r="D12461" s="139"/>
    </row>
    <row r="12462" spans="1:4">
      <c r="A12462" s="6"/>
      <c r="B12462" s="6"/>
      <c r="C12462" s="139"/>
      <c r="D12462" s="139"/>
    </row>
    <row r="12463" spans="1:4">
      <c r="A12463" s="6"/>
      <c r="B12463" s="6"/>
      <c r="C12463" s="139"/>
      <c r="D12463" s="139"/>
    </row>
    <row r="12464" spans="1:4">
      <c r="A12464" s="6"/>
      <c r="B12464" s="6"/>
      <c r="C12464" s="139"/>
      <c r="D12464" s="139"/>
    </row>
    <row r="12465" spans="1:4">
      <c r="A12465" s="6"/>
      <c r="B12465" s="6"/>
      <c r="C12465" s="139"/>
      <c r="D12465" s="139"/>
    </row>
    <row r="12466" spans="1:4">
      <c r="A12466" s="6"/>
      <c r="B12466" s="6"/>
      <c r="C12466" s="139"/>
      <c r="D12466" s="139"/>
    </row>
    <row r="12467" spans="1:4">
      <c r="A12467" s="6"/>
      <c r="B12467" s="6"/>
      <c r="C12467" s="139"/>
      <c r="D12467" s="139"/>
    </row>
    <row r="12468" spans="1:4">
      <c r="A12468" s="6"/>
      <c r="B12468" s="6"/>
      <c r="C12468" s="139"/>
      <c r="D12468" s="139"/>
    </row>
    <row r="12469" spans="1:4">
      <c r="A12469" s="6"/>
      <c r="B12469" s="6"/>
      <c r="C12469" s="139"/>
      <c r="D12469" s="139"/>
    </row>
    <row r="12470" spans="1:4">
      <c r="A12470" s="6"/>
      <c r="B12470" s="6"/>
      <c r="C12470" s="139"/>
      <c r="D12470" s="139"/>
    </row>
    <row r="12471" spans="1:4">
      <c r="A12471" s="6"/>
      <c r="B12471" s="6"/>
      <c r="C12471" s="139"/>
      <c r="D12471" s="139"/>
    </row>
    <row r="12472" spans="1:4">
      <c r="A12472" s="6"/>
      <c r="B12472" s="6"/>
      <c r="C12472" s="139"/>
      <c r="D12472" s="139"/>
    </row>
    <row r="12473" spans="1:4">
      <c r="A12473" s="6"/>
      <c r="B12473" s="6"/>
      <c r="C12473" s="139"/>
      <c r="D12473" s="139"/>
    </row>
    <row r="12474" spans="1:4">
      <c r="A12474" s="6"/>
      <c r="B12474" s="6"/>
      <c r="C12474" s="139"/>
      <c r="D12474" s="139"/>
    </row>
    <row r="12475" spans="1:4">
      <c r="A12475" s="6"/>
      <c r="B12475" s="6"/>
      <c r="C12475" s="139"/>
      <c r="D12475" s="139"/>
    </row>
    <row r="12476" spans="1:4">
      <c r="A12476" s="6"/>
      <c r="B12476" s="6"/>
      <c r="C12476" s="139"/>
      <c r="D12476" s="139"/>
    </row>
    <row r="12477" spans="1:4">
      <c r="A12477" s="6"/>
      <c r="B12477" s="6"/>
      <c r="C12477" s="139"/>
      <c r="D12477" s="139"/>
    </row>
    <row r="12478" spans="1:4">
      <c r="A12478" s="6"/>
      <c r="B12478" s="6"/>
      <c r="C12478" s="139"/>
      <c r="D12478" s="139"/>
    </row>
    <row r="12479" spans="1:4">
      <c r="A12479" s="6"/>
      <c r="B12479" s="6"/>
      <c r="C12479" s="139"/>
      <c r="D12479" s="139"/>
    </row>
    <row r="12480" spans="1:4">
      <c r="A12480" s="6"/>
      <c r="B12480" s="6"/>
      <c r="C12480" s="139"/>
      <c r="D12480" s="139"/>
    </row>
    <row r="12481" spans="1:4">
      <c r="A12481" s="6"/>
      <c r="B12481" s="6"/>
      <c r="C12481" s="139"/>
      <c r="D12481" s="139"/>
    </row>
    <row r="12482" spans="1:4">
      <c r="A12482" s="6"/>
      <c r="B12482" s="6"/>
      <c r="C12482" s="139"/>
      <c r="D12482" s="139"/>
    </row>
    <row r="12483" spans="1:4">
      <c r="A12483" s="6"/>
      <c r="B12483" s="6"/>
      <c r="C12483" s="139"/>
      <c r="D12483" s="139"/>
    </row>
    <row r="12484" spans="1:4">
      <c r="A12484" s="6"/>
      <c r="B12484" s="6"/>
      <c r="C12484" s="139"/>
      <c r="D12484" s="139"/>
    </row>
    <row r="12485" spans="1:4">
      <c r="A12485" s="6"/>
      <c r="B12485" s="6"/>
      <c r="C12485" s="139"/>
      <c r="D12485" s="139"/>
    </row>
    <row r="12486" spans="1:4">
      <c r="A12486" s="6"/>
      <c r="B12486" s="6"/>
      <c r="C12486" s="139"/>
      <c r="D12486" s="139"/>
    </row>
    <row r="12487" spans="1:4">
      <c r="A12487" s="6"/>
      <c r="B12487" s="6"/>
      <c r="C12487" s="139"/>
      <c r="D12487" s="139"/>
    </row>
    <row r="12488" spans="1:4">
      <c r="A12488" s="6"/>
      <c r="B12488" s="6"/>
      <c r="C12488" s="139"/>
      <c r="D12488" s="139"/>
    </row>
    <row r="12489" spans="1:4">
      <c r="A12489" s="6"/>
      <c r="B12489" s="6"/>
      <c r="C12489" s="139"/>
      <c r="D12489" s="139"/>
    </row>
    <row r="12490" spans="1:4">
      <c r="A12490" s="6"/>
      <c r="B12490" s="6"/>
      <c r="C12490" s="139"/>
      <c r="D12490" s="139"/>
    </row>
    <row r="12491" spans="1:4">
      <c r="A12491" s="6"/>
      <c r="B12491" s="6"/>
      <c r="C12491" s="139"/>
      <c r="D12491" s="139"/>
    </row>
    <row r="12492" spans="1:4">
      <c r="A12492" s="6"/>
      <c r="B12492" s="6"/>
      <c r="C12492" s="139"/>
      <c r="D12492" s="139"/>
    </row>
    <row r="12493" spans="1:4">
      <c r="A12493" s="6"/>
      <c r="B12493" s="6"/>
      <c r="C12493" s="139"/>
      <c r="D12493" s="139"/>
    </row>
    <row r="12494" spans="1:4">
      <c r="A12494" s="6"/>
      <c r="B12494" s="6"/>
      <c r="C12494" s="139"/>
      <c r="D12494" s="139"/>
    </row>
    <row r="12495" spans="1:4">
      <c r="A12495" s="6"/>
      <c r="B12495" s="6"/>
      <c r="C12495" s="139"/>
      <c r="D12495" s="139"/>
    </row>
    <row r="12496" spans="1:4">
      <c r="A12496" s="6"/>
      <c r="B12496" s="6"/>
      <c r="C12496" s="139"/>
      <c r="D12496" s="139"/>
    </row>
    <row r="12497" spans="1:4">
      <c r="A12497" s="6"/>
      <c r="B12497" s="6"/>
      <c r="C12497" s="139"/>
      <c r="D12497" s="139"/>
    </row>
    <row r="12498" spans="1:4">
      <c r="A12498" s="6"/>
      <c r="B12498" s="6"/>
      <c r="C12498" s="139"/>
      <c r="D12498" s="139"/>
    </row>
    <row r="12499" spans="1:4">
      <c r="A12499" s="6"/>
      <c r="B12499" s="6"/>
      <c r="C12499" s="139"/>
      <c r="D12499" s="139"/>
    </row>
    <row r="12500" spans="1:4">
      <c r="A12500" s="6"/>
      <c r="B12500" s="6"/>
      <c r="C12500" s="139"/>
      <c r="D12500" s="139"/>
    </row>
    <row r="12501" spans="1:4">
      <c r="A12501" s="6"/>
      <c r="B12501" s="6"/>
      <c r="C12501" s="139"/>
      <c r="D12501" s="139"/>
    </row>
    <row r="12502" spans="1:4">
      <c r="A12502" s="6"/>
      <c r="B12502" s="6"/>
      <c r="C12502" s="139"/>
      <c r="D12502" s="139"/>
    </row>
    <row r="12503" spans="1:4">
      <c r="A12503" s="6"/>
      <c r="B12503" s="6"/>
      <c r="C12503" s="139"/>
      <c r="D12503" s="139"/>
    </row>
    <row r="12504" spans="1:4">
      <c r="A12504" s="6"/>
      <c r="B12504" s="6"/>
      <c r="C12504" s="139"/>
      <c r="D12504" s="139"/>
    </row>
    <row r="12505" spans="1:4">
      <c r="A12505" s="6"/>
      <c r="B12505" s="6"/>
      <c r="C12505" s="139"/>
      <c r="D12505" s="139"/>
    </row>
    <row r="12506" spans="1:4">
      <c r="A12506" s="6"/>
      <c r="B12506" s="6"/>
      <c r="C12506" s="139"/>
      <c r="D12506" s="139"/>
    </row>
    <row r="12507" spans="1:4">
      <c r="A12507" s="6"/>
      <c r="B12507" s="6"/>
      <c r="C12507" s="139"/>
      <c r="D12507" s="139"/>
    </row>
    <row r="12508" spans="1:4">
      <c r="A12508" s="6"/>
      <c r="B12508" s="6"/>
      <c r="C12508" s="139"/>
      <c r="D12508" s="139"/>
    </row>
    <row r="12509" spans="1:4">
      <c r="A12509" s="6"/>
      <c r="B12509" s="6"/>
      <c r="C12509" s="139"/>
      <c r="D12509" s="139"/>
    </row>
    <row r="12510" spans="1:4">
      <c r="A12510" s="6"/>
      <c r="B12510" s="6"/>
      <c r="C12510" s="139"/>
      <c r="D12510" s="139"/>
    </row>
    <row r="12511" spans="1:4">
      <c r="A12511" s="6"/>
      <c r="B12511" s="6"/>
      <c r="C12511" s="139"/>
      <c r="D12511" s="139"/>
    </row>
    <row r="12512" spans="1:4">
      <c r="A12512" s="6"/>
      <c r="B12512" s="6"/>
      <c r="C12512" s="139"/>
      <c r="D12512" s="139"/>
    </row>
    <row r="12513" spans="1:4">
      <c r="A12513" s="6"/>
      <c r="B12513" s="6"/>
      <c r="C12513" s="139"/>
      <c r="D12513" s="139"/>
    </row>
    <row r="12514" spans="1:4">
      <c r="A12514" s="6"/>
      <c r="B12514" s="6"/>
      <c r="C12514" s="139"/>
      <c r="D12514" s="139"/>
    </row>
    <row r="12515" spans="1:4">
      <c r="A12515" s="6"/>
      <c r="B12515" s="6"/>
      <c r="C12515" s="139"/>
      <c r="D12515" s="139"/>
    </row>
    <row r="12516" spans="1:4">
      <c r="A12516" s="6"/>
      <c r="B12516" s="6"/>
      <c r="C12516" s="139"/>
      <c r="D12516" s="139"/>
    </row>
    <row r="12517" spans="1:4">
      <c r="A12517" s="6"/>
      <c r="B12517" s="6"/>
      <c r="C12517" s="139"/>
      <c r="D12517" s="139"/>
    </row>
    <row r="12518" spans="1:4">
      <c r="A12518" s="6"/>
      <c r="B12518" s="6"/>
      <c r="C12518" s="139"/>
      <c r="D12518" s="139"/>
    </row>
    <row r="12519" spans="1:4">
      <c r="A12519" s="6"/>
      <c r="B12519" s="6"/>
      <c r="C12519" s="139"/>
      <c r="D12519" s="139"/>
    </row>
    <row r="12520" spans="1:4">
      <c r="A12520" s="6"/>
      <c r="B12520" s="6"/>
      <c r="C12520" s="139"/>
      <c r="D12520" s="139"/>
    </row>
    <row r="12521" spans="1:4">
      <c r="A12521" s="6"/>
      <c r="B12521" s="6"/>
      <c r="C12521" s="139"/>
      <c r="D12521" s="139"/>
    </row>
    <row r="12522" spans="1:4">
      <c r="A12522" s="6"/>
      <c r="B12522" s="6"/>
      <c r="C12522" s="139"/>
      <c r="D12522" s="139"/>
    </row>
    <row r="12523" spans="1:4">
      <c r="A12523" s="6"/>
      <c r="B12523" s="6"/>
      <c r="C12523" s="139"/>
      <c r="D12523" s="139"/>
    </row>
    <row r="12524" spans="1:4">
      <c r="A12524" s="6"/>
      <c r="B12524" s="6"/>
      <c r="C12524" s="139"/>
      <c r="D12524" s="139"/>
    </row>
    <row r="12525" spans="1:4">
      <c r="A12525" s="6"/>
      <c r="B12525" s="6"/>
      <c r="C12525" s="139"/>
      <c r="D12525" s="139"/>
    </row>
    <row r="12526" spans="1:4">
      <c r="A12526" s="6"/>
      <c r="B12526" s="6"/>
      <c r="C12526" s="139"/>
      <c r="D12526" s="139"/>
    </row>
    <row r="12527" spans="1:4">
      <c r="A12527" s="6"/>
      <c r="B12527" s="6"/>
      <c r="C12527" s="139"/>
      <c r="D12527" s="139"/>
    </row>
    <row r="12528" spans="1:4">
      <c r="A12528" s="6"/>
      <c r="B12528" s="6"/>
      <c r="C12528" s="139"/>
      <c r="D12528" s="139"/>
    </row>
    <row r="12529" spans="1:4">
      <c r="A12529" s="6"/>
      <c r="B12529" s="6"/>
      <c r="C12529" s="139"/>
      <c r="D12529" s="139"/>
    </row>
    <row r="12530" spans="1:4">
      <c r="A12530" s="6"/>
      <c r="B12530" s="6"/>
      <c r="C12530" s="139"/>
      <c r="D12530" s="139"/>
    </row>
    <row r="12531" spans="1:4">
      <c r="A12531" s="6"/>
      <c r="B12531" s="6"/>
      <c r="C12531" s="139"/>
      <c r="D12531" s="139"/>
    </row>
    <row r="12532" spans="1:4">
      <c r="A12532" s="6"/>
      <c r="B12532" s="6"/>
      <c r="C12532" s="139"/>
      <c r="D12532" s="139"/>
    </row>
    <row r="12533" spans="1:4">
      <c r="A12533" s="6"/>
      <c r="B12533" s="6"/>
      <c r="C12533" s="139"/>
      <c r="D12533" s="139"/>
    </row>
    <row r="12534" spans="1:4">
      <c r="A12534" s="6"/>
      <c r="B12534" s="6"/>
      <c r="C12534" s="139"/>
      <c r="D12534" s="139"/>
    </row>
    <row r="12535" spans="1:4">
      <c r="A12535" s="6"/>
      <c r="B12535" s="6"/>
      <c r="C12535" s="139"/>
      <c r="D12535" s="139"/>
    </row>
    <row r="12536" spans="1:4">
      <c r="A12536" s="6"/>
      <c r="B12536" s="6"/>
      <c r="C12536" s="139"/>
      <c r="D12536" s="139"/>
    </row>
    <row r="12537" spans="1:4">
      <c r="A12537" s="6"/>
      <c r="B12537" s="6"/>
      <c r="C12537" s="139"/>
      <c r="D12537" s="139"/>
    </row>
    <row r="12538" spans="1:4">
      <c r="A12538" s="6"/>
      <c r="B12538" s="6"/>
      <c r="C12538" s="139"/>
      <c r="D12538" s="139"/>
    </row>
    <row r="12539" spans="1:4">
      <c r="A12539" s="6"/>
      <c r="B12539" s="6"/>
      <c r="C12539" s="139"/>
      <c r="D12539" s="139"/>
    </row>
    <row r="12540" spans="1:4">
      <c r="A12540" s="6"/>
      <c r="B12540" s="6"/>
      <c r="C12540" s="139"/>
      <c r="D12540" s="139"/>
    </row>
    <row r="12541" spans="1:4">
      <c r="A12541" s="6"/>
      <c r="B12541" s="6"/>
      <c r="C12541" s="139"/>
      <c r="D12541" s="139"/>
    </row>
    <row r="12542" spans="1:4">
      <c r="A12542" s="6"/>
      <c r="B12542" s="6"/>
      <c r="C12542" s="139"/>
      <c r="D12542" s="139"/>
    </row>
    <row r="12543" spans="1:4">
      <c r="A12543" s="6"/>
      <c r="B12543" s="6"/>
      <c r="C12543" s="139"/>
      <c r="D12543" s="139"/>
    </row>
    <row r="12544" spans="1:4">
      <c r="A12544" s="6"/>
      <c r="B12544" s="6"/>
      <c r="C12544" s="139"/>
      <c r="D12544" s="139"/>
    </row>
    <row r="12545" spans="1:4">
      <c r="A12545" s="6"/>
      <c r="B12545" s="6"/>
      <c r="C12545" s="139"/>
      <c r="D12545" s="139"/>
    </row>
    <row r="12546" spans="1:4">
      <c r="A12546" s="6"/>
      <c r="B12546" s="6"/>
      <c r="C12546" s="139"/>
      <c r="D12546" s="139"/>
    </row>
    <row r="12547" spans="1:4">
      <c r="A12547" s="6"/>
      <c r="B12547" s="6"/>
      <c r="C12547" s="139"/>
      <c r="D12547" s="139"/>
    </row>
    <row r="12548" spans="1:4">
      <c r="A12548" s="6"/>
      <c r="B12548" s="6"/>
      <c r="C12548" s="139"/>
      <c r="D12548" s="139"/>
    </row>
    <row r="12549" spans="1:4">
      <c r="A12549" s="6"/>
      <c r="B12549" s="6"/>
      <c r="C12549" s="139"/>
      <c r="D12549" s="139"/>
    </row>
    <row r="12550" spans="1:4">
      <c r="A12550" s="6"/>
      <c r="B12550" s="6"/>
      <c r="C12550" s="139"/>
      <c r="D12550" s="139"/>
    </row>
    <row r="12551" spans="1:4">
      <c r="A12551" s="6"/>
      <c r="B12551" s="6"/>
      <c r="C12551" s="139"/>
      <c r="D12551" s="139"/>
    </row>
    <row r="12552" spans="1:4">
      <c r="A12552" s="6"/>
      <c r="B12552" s="6"/>
      <c r="C12552" s="139"/>
      <c r="D12552" s="139"/>
    </row>
    <row r="12553" spans="1:4">
      <c r="A12553" s="6"/>
      <c r="B12553" s="6"/>
      <c r="C12553" s="139"/>
      <c r="D12553" s="139"/>
    </row>
    <row r="12554" spans="1:4">
      <c r="A12554" s="6"/>
      <c r="B12554" s="6"/>
      <c r="C12554" s="139"/>
      <c r="D12554" s="139"/>
    </row>
    <row r="12555" spans="1:4">
      <c r="A12555" s="6"/>
      <c r="B12555" s="6"/>
      <c r="C12555" s="139"/>
      <c r="D12555" s="139"/>
    </row>
    <row r="12556" spans="1:4">
      <c r="A12556" s="6"/>
      <c r="B12556" s="6"/>
      <c r="C12556" s="139"/>
      <c r="D12556" s="139"/>
    </row>
    <row r="12557" spans="1:4">
      <c r="A12557" s="6"/>
      <c r="B12557" s="6"/>
      <c r="C12557" s="139"/>
      <c r="D12557" s="139"/>
    </row>
    <row r="12558" spans="1:4">
      <c r="A12558" s="6"/>
      <c r="B12558" s="6"/>
      <c r="C12558" s="139"/>
      <c r="D12558" s="139"/>
    </row>
    <row r="12559" spans="1:4">
      <c r="A12559" s="6"/>
      <c r="B12559" s="6"/>
      <c r="C12559" s="139"/>
      <c r="D12559" s="139"/>
    </row>
    <row r="12560" spans="1:4">
      <c r="A12560" s="6"/>
      <c r="B12560" s="6"/>
      <c r="C12560" s="139"/>
      <c r="D12560" s="139"/>
    </row>
    <row r="12561" spans="1:4">
      <c r="A12561" s="6"/>
      <c r="B12561" s="6"/>
      <c r="C12561" s="139"/>
      <c r="D12561" s="139"/>
    </row>
    <row r="12562" spans="1:4">
      <c r="A12562" s="6"/>
      <c r="B12562" s="6"/>
      <c r="C12562" s="139"/>
      <c r="D12562" s="139"/>
    </row>
    <row r="12563" spans="1:4">
      <c r="A12563" s="6"/>
      <c r="B12563" s="6"/>
      <c r="C12563" s="139"/>
      <c r="D12563" s="139"/>
    </row>
    <row r="12564" spans="1:4">
      <c r="A12564" s="6"/>
      <c r="B12564" s="6"/>
      <c r="C12564" s="139"/>
      <c r="D12564" s="139"/>
    </row>
    <row r="12565" spans="1:4">
      <c r="A12565" s="6"/>
      <c r="B12565" s="6"/>
      <c r="C12565" s="139"/>
      <c r="D12565" s="139"/>
    </row>
    <row r="12566" spans="1:4">
      <c r="A12566" s="6"/>
      <c r="B12566" s="6"/>
      <c r="C12566" s="139"/>
      <c r="D12566" s="139"/>
    </row>
    <row r="12567" spans="1:4">
      <c r="A12567" s="6"/>
      <c r="B12567" s="6"/>
      <c r="C12567" s="139"/>
      <c r="D12567" s="139"/>
    </row>
    <row r="12568" spans="1:4">
      <c r="A12568" s="6"/>
      <c r="B12568" s="6"/>
      <c r="C12568" s="139"/>
      <c r="D12568" s="139"/>
    </row>
    <row r="12569" spans="1:4">
      <c r="A12569" s="6"/>
      <c r="B12569" s="6"/>
      <c r="C12569" s="139"/>
      <c r="D12569" s="139"/>
    </row>
    <row r="12570" spans="1:4">
      <c r="A12570" s="6"/>
      <c r="B12570" s="6"/>
      <c r="C12570" s="139"/>
      <c r="D12570" s="139"/>
    </row>
    <row r="12571" spans="1:4">
      <c r="A12571" s="6"/>
      <c r="B12571" s="6"/>
      <c r="C12571" s="139"/>
      <c r="D12571" s="139"/>
    </row>
    <row r="12572" spans="1:4">
      <c r="A12572" s="6"/>
      <c r="B12572" s="6"/>
      <c r="C12572" s="139"/>
      <c r="D12572" s="139"/>
    </row>
    <row r="12573" spans="1:4">
      <c r="A12573" s="6"/>
      <c r="B12573" s="6"/>
      <c r="C12573" s="139"/>
      <c r="D12573" s="139"/>
    </row>
    <row r="12574" spans="1:4">
      <c r="A12574" s="6"/>
      <c r="B12574" s="6"/>
      <c r="C12574" s="139"/>
      <c r="D12574" s="139"/>
    </row>
    <row r="12575" spans="1:4">
      <c r="A12575" s="6"/>
      <c r="B12575" s="6"/>
      <c r="C12575" s="139"/>
      <c r="D12575" s="139"/>
    </row>
    <row r="12576" spans="1:4">
      <c r="A12576" s="6"/>
      <c r="B12576" s="6"/>
      <c r="C12576" s="139"/>
      <c r="D12576" s="139"/>
    </row>
    <row r="12577" spans="1:4">
      <c r="A12577" s="6"/>
      <c r="B12577" s="6"/>
      <c r="C12577" s="139"/>
      <c r="D12577" s="139"/>
    </row>
    <row r="12578" spans="1:4">
      <c r="A12578" s="6"/>
      <c r="B12578" s="6"/>
      <c r="C12578" s="139"/>
      <c r="D12578" s="139"/>
    </row>
    <row r="12579" spans="1:4">
      <c r="A12579" s="6"/>
      <c r="B12579" s="6"/>
      <c r="C12579" s="139"/>
      <c r="D12579" s="139"/>
    </row>
    <row r="12580" spans="1:4">
      <c r="A12580" s="6"/>
      <c r="B12580" s="6"/>
      <c r="C12580" s="139"/>
      <c r="D12580" s="139"/>
    </row>
    <row r="12581" spans="1:4">
      <c r="A12581" s="6"/>
      <c r="B12581" s="6"/>
      <c r="C12581" s="139"/>
      <c r="D12581" s="139"/>
    </row>
    <row r="12582" spans="1:4">
      <c r="A12582" s="6"/>
      <c r="B12582" s="6"/>
      <c r="C12582" s="139"/>
      <c r="D12582" s="139"/>
    </row>
    <row r="12583" spans="1:4">
      <c r="A12583" s="6"/>
      <c r="B12583" s="6"/>
      <c r="C12583" s="139"/>
      <c r="D12583" s="139"/>
    </row>
    <row r="12584" spans="1:4">
      <c r="A12584" s="6"/>
      <c r="B12584" s="6"/>
      <c r="C12584" s="139"/>
      <c r="D12584" s="139"/>
    </row>
    <row r="12585" spans="1:4">
      <c r="A12585" s="6"/>
      <c r="B12585" s="6"/>
      <c r="C12585" s="139"/>
      <c r="D12585" s="139"/>
    </row>
    <row r="12586" spans="1:4">
      <c r="A12586" s="6"/>
      <c r="B12586" s="6"/>
      <c r="C12586" s="139"/>
      <c r="D12586" s="139"/>
    </row>
    <row r="12587" spans="1:4">
      <c r="A12587" s="6"/>
      <c r="B12587" s="6"/>
      <c r="C12587" s="139"/>
      <c r="D12587" s="139"/>
    </row>
    <row r="12588" spans="1:4">
      <c r="A12588" s="6"/>
      <c r="B12588" s="6"/>
      <c r="C12588" s="139"/>
      <c r="D12588" s="139"/>
    </row>
    <row r="12589" spans="1:4">
      <c r="A12589" s="6"/>
      <c r="B12589" s="6"/>
      <c r="C12589" s="139"/>
      <c r="D12589" s="139"/>
    </row>
    <row r="12590" spans="1:4">
      <c r="A12590" s="6"/>
      <c r="B12590" s="6"/>
      <c r="C12590" s="139"/>
      <c r="D12590" s="139"/>
    </row>
    <row r="12591" spans="1:4">
      <c r="A12591" s="6"/>
      <c r="B12591" s="6"/>
      <c r="C12591" s="139"/>
      <c r="D12591" s="139"/>
    </row>
    <row r="12592" spans="1:4">
      <c r="A12592" s="6"/>
      <c r="B12592" s="6"/>
      <c r="C12592" s="139"/>
      <c r="D12592" s="139"/>
    </row>
    <row r="12593" spans="1:4">
      <c r="A12593" s="6"/>
      <c r="B12593" s="6"/>
      <c r="C12593" s="139"/>
      <c r="D12593" s="139"/>
    </row>
    <row r="12594" spans="1:4">
      <c r="A12594" s="6"/>
      <c r="B12594" s="6"/>
      <c r="C12594" s="139"/>
      <c r="D12594" s="139"/>
    </row>
    <row r="12595" spans="1:4">
      <c r="A12595" s="6"/>
      <c r="B12595" s="6"/>
      <c r="C12595" s="139"/>
      <c r="D12595" s="139"/>
    </row>
    <row r="12596" spans="1:4">
      <c r="A12596" s="6"/>
      <c r="B12596" s="6"/>
      <c r="C12596" s="139"/>
      <c r="D12596" s="139"/>
    </row>
    <row r="12597" spans="1:4">
      <c r="A12597" s="6"/>
      <c r="B12597" s="6"/>
      <c r="C12597" s="139"/>
      <c r="D12597" s="139"/>
    </row>
    <row r="12598" spans="1:4">
      <c r="A12598" s="6"/>
      <c r="B12598" s="6"/>
      <c r="C12598" s="139"/>
      <c r="D12598" s="139"/>
    </row>
    <row r="12599" spans="1:4">
      <c r="A12599" s="6"/>
      <c r="B12599" s="6"/>
      <c r="C12599" s="139"/>
      <c r="D12599" s="139"/>
    </row>
    <row r="12600" spans="1:4">
      <c r="A12600" s="6"/>
      <c r="B12600" s="6"/>
      <c r="C12600" s="139"/>
      <c r="D12600" s="139"/>
    </row>
    <row r="12601" spans="1:4">
      <c r="A12601" s="6"/>
      <c r="B12601" s="6"/>
      <c r="C12601" s="139"/>
      <c r="D12601" s="139"/>
    </row>
    <row r="12602" spans="1:4">
      <c r="A12602" s="6"/>
      <c r="B12602" s="6"/>
      <c r="C12602" s="139"/>
      <c r="D12602" s="139"/>
    </row>
    <row r="12603" spans="1:4">
      <c r="A12603" s="6"/>
      <c r="B12603" s="6"/>
      <c r="C12603" s="139"/>
      <c r="D12603" s="139"/>
    </row>
    <row r="12604" spans="1:4">
      <c r="A12604" s="6"/>
      <c r="B12604" s="6"/>
      <c r="C12604" s="139"/>
      <c r="D12604" s="139"/>
    </row>
    <row r="12605" spans="1:4">
      <c r="A12605" s="6"/>
      <c r="B12605" s="6"/>
      <c r="C12605" s="139"/>
      <c r="D12605" s="139"/>
    </row>
    <row r="12606" spans="1:4">
      <c r="A12606" s="6"/>
      <c r="B12606" s="6"/>
      <c r="C12606" s="139"/>
      <c r="D12606" s="139"/>
    </row>
    <row r="12607" spans="1:4">
      <c r="A12607" s="6"/>
      <c r="B12607" s="6"/>
      <c r="C12607" s="139"/>
      <c r="D12607" s="139"/>
    </row>
    <row r="12608" spans="1:4">
      <c r="A12608" s="6"/>
      <c r="B12608" s="6"/>
      <c r="C12608" s="139"/>
      <c r="D12608" s="139"/>
    </row>
    <row r="12609" spans="1:4">
      <c r="A12609" s="6"/>
      <c r="B12609" s="6"/>
      <c r="C12609" s="139"/>
      <c r="D12609" s="139"/>
    </row>
    <row r="12610" spans="1:4">
      <c r="A12610" s="6"/>
      <c r="B12610" s="6"/>
      <c r="C12610" s="139"/>
      <c r="D12610" s="139"/>
    </row>
    <row r="12611" spans="1:4">
      <c r="A12611" s="6"/>
      <c r="B12611" s="6"/>
      <c r="C12611" s="139"/>
      <c r="D12611" s="139"/>
    </row>
    <row r="12612" spans="1:4">
      <c r="A12612" s="6"/>
      <c r="B12612" s="6"/>
      <c r="C12612" s="139"/>
      <c r="D12612" s="139"/>
    </row>
    <row r="12613" spans="1:4">
      <c r="A12613" s="6"/>
      <c r="B12613" s="6"/>
      <c r="C12613" s="139"/>
      <c r="D12613" s="139"/>
    </row>
    <row r="12614" spans="1:4">
      <c r="A12614" s="6"/>
      <c r="B12614" s="6"/>
      <c r="C12614" s="139"/>
      <c r="D12614" s="139"/>
    </row>
    <row r="12615" spans="1:4">
      <c r="A12615" s="6"/>
      <c r="B12615" s="6"/>
      <c r="C12615" s="139"/>
      <c r="D12615" s="139"/>
    </row>
    <row r="12616" spans="1:4">
      <c r="A12616" s="6"/>
      <c r="B12616" s="6"/>
      <c r="C12616" s="139"/>
      <c r="D12616" s="139"/>
    </row>
    <row r="12617" spans="1:4">
      <c r="A12617" s="6"/>
      <c r="B12617" s="6"/>
      <c r="C12617" s="139"/>
      <c r="D12617" s="139"/>
    </row>
    <row r="12618" spans="1:4">
      <c r="A12618" s="6"/>
      <c r="B12618" s="6"/>
      <c r="C12618" s="139"/>
      <c r="D12618" s="139"/>
    </row>
    <row r="12619" spans="1:4">
      <c r="A12619" s="6"/>
      <c r="B12619" s="6"/>
      <c r="C12619" s="139"/>
      <c r="D12619" s="139"/>
    </row>
    <row r="12620" spans="1:4">
      <c r="A12620" s="6"/>
      <c r="B12620" s="6"/>
      <c r="C12620" s="139"/>
      <c r="D12620" s="139"/>
    </row>
    <row r="12621" spans="1:4">
      <c r="A12621" s="6"/>
      <c r="B12621" s="6"/>
      <c r="C12621" s="139"/>
      <c r="D12621" s="139"/>
    </row>
    <row r="12622" spans="1:4">
      <c r="A12622" s="6"/>
      <c r="B12622" s="6"/>
      <c r="C12622" s="139"/>
      <c r="D12622" s="139"/>
    </row>
    <row r="12623" spans="1:4">
      <c r="A12623" s="6"/>
      <c r="B12623" s="6"/>
      <c r="C12623" s="139"/>
      <c r="D12623" s="139"/>
    </row>
    <row r="12624" spans="1:4">
      <c r="A12624" s="6"/>
      <c r="B12624" s="6"/>
      <c r="C12624" s="139"/>
      <c r="D12624" s="139"/>
    </row>
    <row r="12625" spans="1:4">
      <c r="A12625" s="6"/>
      <c r="B12625" s="6"/>
      <c r="C12625" s="139"/>
      <c r="D12625" s="139"/>
    </row>
    <row r="12626" spans="1:4">
      <c r="A12626" s="6"/>
      <c r="B12626" s="6"/>
      <c r="C12626" s="139"/>
      <c r="D12626" s="139"/>
    </row>
    <row r="12627" spans="1:4">
      <c r="A12627" s="6"/>
      <c r="B12627" s="6"/>
      <c r="C12627" s="139"/>
      <c r="D12627" s="139"/>
    </row>
    <row r="12628" spans="1:4">
      <c r="A12628" s="6"/>
      <c r="B12628" s="6"/>
      <c r="C12628" s="139"/>
      <c r="D12628" s="139"/>
    </row>
    <row r="12629" spans="1:4">
      <c r="A12629" s="6"/>
      <c r="B12629" s="6"/>
      <c r="C12629" s="139"/>
      <c r="D12629" s="139"/>
    </row>
    <row r="12630" spans="1:4">
      <c r="A12630" s="6"/>
      <c r="B12630" s="6"/>
      <c r="C12630" s="139"/>
      <c r="D12630" s="139"/>
    </row>
    <row r="12631" spans="1:4">
      <c r="A12631" s="6"/>
      <c r="B12631" s="6"/>
      <c r="C12631" s="139"/>
      <c r="D12631" s="139"/>
    </row>
    <row r="12632" spans="1:4">
      <c r="A12632" s="6"/>
      <c r="B12632" s="6"/>
      <c r="C12632" s="139"/>
      <c r="D12632" s="139"/>
    </row>
    <row r="12633" spans="1:4">
      <c r="A12633" s="6"/>
      <c r="B12633" s="6"/>
      <c r="C12633" s="139"/>
      <c r="D12633" s="139"/>
    </row>
    <row r="12634" spans="1:4">
      <c r="A12634" s="6"/>
      <c r="B12634" s="6"/>
      <c r="C12634" s="139"/>
      <c r="D12634" s="139"/>
    </row>
    <row r="12635" spans="1:4">
      <c r="A12635" s="6"/>
      <c r="B12635" s="6"/>
      <c r="C12635" s="139"/>
      <c r="D12635" s="139"/>
    </row>
    <row r="12636" spans="1:4">
      <c r="A12636" s="6"/>
      <c r="B12636" s="6"/>
      <c r="C12636" s="139"/>
      <c r="D12636" s="139"/>
    </row>
    <row r="12637" spans="1:4">
      <c r="A12637" s="6"/>
      <c r="B12637" s="6"/>
      <c r="C12637" s="139"/>
      <c r="D12637" s="139"/>
    </row>
    <row r="12638" spans="1:4">
      <c r="A12638" s="6"/>
      <c r="B12638" s="6"/>
      <c r="C12638" s="139"/>
      <c r="D12638" s="139"/>
    </row>
    <row r="12639" spans="1:4">
      <c r="A12639" s="6"/>
      <c r="B12639" s="6"/>
      <c r="C12639" s="139"/>
      <c r="D12639" s="139"/>
    </row>
    <row r="12640" spans="1:4">
      <c r="A12640" s="6"/>
      <c r="B12640" s="6"/>
      <c r="C12640" s="139"/>
      <c r="D12640" s="139"/>
    </row>
    <row r="12641" spans="1:4">
      <c r="A12641" s="6"/>
      <c r="B12641" s="6"/>
      <c r="C12641" s="139"/>
      <c r="D12641" s="139"/>
    </row>
    <row r="12642" spans="1:4">
      <c r="A12642" s="6"/>
      <c r="B12642" s="6"/>
      <c r="C12642" s="139"/>
      <c r="D12642" s="139"/>
    </row>
    <row r="12643" spans="1:4">
      <c r="A12643" s="6"/>
      <c r="B12643" s="6"/>
      <c r="C12643" s="139"/>
      <c r="D12643" s="139"/>
    </row>
    <row r="12644" spans="1:4">
      <c r="A12644" s="6"/>
      <c r="B12644" s="6"/>
      <c r="C12644" s="139"/>
      <c r="D12644" s="139"/>
    </row>
    <row r="12645" spans="1:4">
      <c r="A12645" s="6"/>
      <c r="B12645" s="6"/>
      <c r="C12645" s="139"/>
      <c r="D12645" s="139"/>
    </row>
    <row r="12646" spans="1:4">
      <c r="A12646" s="6"/>
      <c r="B12646" s="6"/>
      <c r="C12646" s="139"/>
      <c r="D12646" s="139"/>
    </row>
    <row r="12647" spans="1:4">
      <c r="A12647" s="6"/>
      <c r="B12647" s="6"/>
      <c r="C12647" s="139"/>
      <c r="D12647" s="139"/>
    </row>
    <row r="12648" spans="1:4">
      <c r="A12648" s="6"/>
      <c r="B12648" s="6"/>
      <c r="C12648" s="139"/>
      <c r="D12648" s="139"/>
    </row>
    <row r="12649" spans="1:4">
      <c r="A12649" s="6"/>
      <c r="B12649" s="6"/>
      <c r="C12649" s="139"/>
      <c r="D12649" s="139"/>
    </row>
    <row r="12650" spans="1:4">
      <c r="A12650" s="6"/>
      <c r="B12650" s="6"/>
      <c r="C12650" s="139"/>
      <c r="D12650" s="139"/>
    </row>
    <row r="12651" spans="1:4">
      <c r="A12651" s="6"/>
      <c r="B12651" s="6"/>
      <c r="C12651" s="139"/>
      <c r="D12651" s="139"/>
    </row>
    <row r="12652" spans="1:4">
      <c r="A12652" s="6"/>
      <c r="B12652" s="6"/>
      <c r="C12652" s="139"/>
      <c r="D12652" s="139"/>
    </row>
    <row r="12653" spans="1:4">
      <c r="A12653" s="6"/>
      <c r="B12653" s="6"/>
      <c r="C12653" s="139"/>
      <c r="D12653" s="139"/>
    </row>
    <row r="12654" spans="1:4">
      <c r="A12654" s="6"/>
      <c r="B12654" s="6"/>
      <c r="C12654" s="139"/>
      <c r="D12654" s="139"/>
    </row>
    <row r="12655" spans="1:4">
      <c r="A12655" s="6"/>
      <c r="B12655" s="6"/>
      <c r="C12655" s="139"/>
      <c r="D12655" s="139"/>
    </row>
    <row r="12656" spans="1:4">
      <c r="A12656" s="6"/>
      <c r="B12656" s="6"/>
      <c r="C12656" s="139"/>
      <c r="D12656" s="139"/>
    </row>
    <row r="12657" spans="1:4">
      <c r="A12657" s="6"/>
      <c r="B12657" s="6"/>
      <c r="C12657" s="139"/>
      <c r="D12657" s="139"/>
    </row>
    <row r="12658" spans="1:4">
      <c r="A12658" s="6"/>
      <c r="B12658" s="6"/>
      <c r="C12658" s="139"/>
      <c r="D12658" s="139"/>
    </row>
    <row r="12659" spans="1:4">
      <c r="A12659" s="6"/>
      <c r="B12659" s="6"/>
      <c r="C12659" s="139"/>
      <c r="D12659" s="139"/>
    </row>
    <row r="12660" spans="1:4">
      <c r="A12660" s="6"/>
      <c r="B12660" s="6"/>
      <c r="C12660" s="139"/>
      <c r="D12660" s="139"/>
    </row>
    <row r="12661" spans="1:4">
      <c r="A12661" s="6"/>
      <c r="B12661" s="6"/>
      <c r="C12661" s="139"/>
      <c r="D12661" s="139"/>
    </row>
    <row r="12662" spans="1:4">
      <c r="A12662" s="6"/>
      <c r="B12662" s="6"/>
      <c r="C12662" s="139"/>
      <c r="D12662" s="139"/>
    </row>
    <row r="12663" spans="1:4">
      <c r="A12663" s="6"/>
      <c r="B12663" s="6"/>
      <c r="C12663" s="139"/>
      <c r="D12663" s="139"/>
    </row>
    <row r="12664" spans="1:4">
      <c r="A12664" s="6"/>
      <c r="B12664" s="6"/>
      <c r="C12664" s="139"/>
      <c r="D12664" s="139"/>
    </row>
    <row r="12665" spans="1:4">
      <c r="A12665" s="6"/>
      <c r="B12665" s="6"/>
      <c r="C12665" s="139"/>
      <c r="D12665" s="139"/>
    </row>
    <row r="12666" spans="1:4">
      <c r="A12666" s="6"/>
      <c r="B12666" s="6"/>
      <c r="C12666" s="139"/>
      <c r="D12666" s="139"/>
    </row>
    <row r="12667" spans="1:4">
      <c r="A12667" s="6"/>
      <c r="B12667" s="6"/>
      <c r="C12667" s="139"/>
      <c r="D12667" s="139"/>
    </row>
    <row r="12668" spans="1:4">
      <c r="A12668" s="6"/>
      <c r="B12668" s="6"/>
      <c r="C12668" s="139"/>
      <c r="D12668" s="139"/>
    </row>
    <row r="12669" spans="1:4">
      <c r="A12669" s="6"/>
      <c r="B12669" s="6"/>
      <c r="C12669" s="139"/>
      <c r="D12669" s="139"/>
    </row>
    <row r="12670" spans="1:4">
      <c r="A12670" s="6"/>
      <c r="B12670" s="6"/>
      <c r="C12670" s="139"/>
      <c r="D12670" s="139"/>
    </row>
    <row r="12671" spans="1:4">
      <c r="A12671" s="6"/>
      <c r="B12671" s="6"/>
      <c r="C12671" s="139"/>
      <c r="D12671" s="139"/>
    </row>
    <row r="12672" spans="1:4">
      <c r="A12672" s="6"/>
      <c r="B12672" s="6"/>
      <c r="C12672" s="139"/>
      <c r="D12672" s="139"/>
    </row>
    <row r="12673" spans="1:4">
      <c r="A12673" s="6"/>
      <c r="B12673" s="6"/>
      <c r="C12673" s="139"/>
      <c r="D12673" s="139"/>
    </row>
    <row r="12674" spans="1:4">
      <c r="A12674" s="6"/>
      <c r="B12674" s="6"/>
      <c r="C12674" s="139"/>
      <c r="D12674" s="139"/>
    </row>
    <row r="12675" spans="1:4">
      <c r="A12675" s="6"/>
      <c r="B12675" s="6"/>
      <c r="C12675" s="139"/>
      <c r="D12675" s="139"/>
    </row>
    <row r="12676" spans="1:4">
      <c r="A12676" s="6"/>
      <c r="B12676" s="6"/>
      <c r="C12676" s="139"/>
      <c r="D12676" s="139"/>
    </row>
    <row r="12677" spans="1:4">
      <c r="A12677" s="6"/>
      <c r="B12677" s="6"/>
      <c r="C12677" s="139"/>
      <c r="D12677" s="139"/>
    </row>
    <row r="12678" spans="1:4">
      <c r="A12678" s="6"/>
      <c r="B12678" s="6"/>
      <c r="C12678" s="139"/>
      <c r="D12678" s="139"/>
    </row>
    <row r="12679" spans="1:4">
      <c r="A12679" s="6"/>
      <c r="B12679" s="6"/>
      <c r="C12679" s="139"/>
      <c r="D12679" s="139"/>
    </row>
    <row r="12680" spans="1:4">
      <c r="A12680" s="6"/>
      <c r="B12680" s="6"/>
      <c r="C12680" s="139"/>
      <c r="D12680" s="139"/>
    </row>
    <row r="12681" spans="1:4">
      <c r="A12681" s="6"/>
      <c r="B12681" s="6"/>
      <c r="C12681" s="139"/>
      <c r="D12681" s="139"/>
    </row>
    <row r="12682" spans="1:4">
      <c r="A12682" s="6"/>
      <c r="B12682" s="6"/>
      <c r="C12682" s="139"/>
      <c r="D12682" s="139"/>
    </row>
    <row r="12683" spans="1:4">
      <c r="A12683" s="6"/>
      <c r="B12683" s="6"/>
      <c r="C12683" s="139"/>
      <c r="D12683" s="139"/>
    </row>
    <row r="12684" spans="1:4">
      <c r="A12684" s="6"/>
      <c r="B12684" s="6"/>
      <c r="C12684" s="139"/>
      <c r="D12684" s="139"/>
    </row>
    <row r="12685" spans="1:4">
      <c r="A12685" s="6"/>
      <c r="B12685" s="6"/>
      <c r="C12685" s="139"/>
      <c r="D12685" s="139"/>
    </row>
    <row r="12686" spans="1:4">
      <c r="A12686" s="6"/>
      <c r="B12686" s="6"/>
      <c r="C12686" s="139"/>
      <c r="D12686" s="139"/>
    </row>
    <row r="12687" spans="1:4">
      <c r="A12687" s="6"/>
      <c r="B12687" s="6"/>
      <c r="C12687" s="139"/>
      <c r="D12687" s="139"/>
    </row>
    <row r="12688" spans="1:4">
      <c r="A12688" s="6"/>
      <c r="B12688" s="6"/>
      <c r="C12688" s="139"/>
      <c r="D12688" s="139"/>
    </row>
    <row r="12689" spans="1:4">
      <c r="A12689" s="6"/>
      <c r="B12689" s="6"/>
      <c r="C12689" s="139"/>
      <c r="D12689" s="139"/>
    </row>
    <row r="12690" spans="1:4">
      <c r="A12690" s="6"/>
      <c r="B12690" s="6"/>
      <c r="C12690" s="139"/>
      <c r="D12690" s="139"/>
    </row>
    <row r="12691" spans="1:4">
      <c r="A12691" s="6"/>
      <c r="B12691" s="6"/>
      <c r="C12691" s="139"/>
      <c r="D12691" s="139"/>
    </row>
    <row r="12692" spans="1:4">
      <c r="A12692" s="6"/>
      <c r="B12692" s="6"/>
      <c r="C12692" s="139"/>
      <c r="D12692" s="139"/>
    </row>
    <row r="12693" spans="1:4">
      <c r="A12693" s="6"/>
      <c r="B12693" s="6"/>
      <c r="C12693" s="139"/>
      <c r="D12693" s="139"/>
    </row>
    <row r="12694" spans="1:4">
      <c r="A12694" s="6"/>
      <c r="B12694" s="6"/>
      <c r="C12694" s="139"/>
      <c r="D12694" s="139"/>
    </row>
    <row r="12695" spans="1:4">
      <c r="A12695" s="6"/>
      <c r="B12695" s="6"/>
      <c r="C12695" s="139"/>
      <c r="D12695" s="139"/>
    </row>
    <row r="12696" spans="1:4">
      <c r="A12696" s="6"/>
      <c r="B12696" s="6"/>
      <c r="C12696" s="139"/>
      <c r="D12696" s="139"/>
    </row>
    <row r="12697" spans="1:4">
      <c r="A12697" s="6"/>
      <c r="B12697" s="6"/>
      <c r="C12697" s="139"/>
      <c r="D12697" s="139"/>
    </row>
    <row r="12698" spans="1:4">
      <c r="A12698" s="6"/>
      <c r="B12698" s="6"/>
      <c r="C12698" s="139"/>
      <c r="D12698" s="139"/>
    </row>
    <row r="12699" spans="1:4">
      <c r="A12699" s="6"/>
      <c r="B12699" s="6"/>
      <c r="C12699" s="139"/>
      <c r="D12699" s="139"/>
    </row>
    <row r="12700" spans="1:4">
      <c r="A12700" s="6"/>
      <c r="B12700" s="6"/>
      <c r="C12700" s="139"/>
      <c r="D12700" s="139"/>
    </row>
    <row r="12701" spans="1:4">
      <c r="A12701" s="6"/>
      <c r="B12701" s="6"/>
      <c r="C12701" s="139"/>
      <c r="D12701" s="139"/>
    </row>
    <row r="12702" spans="1:4">
      <c r="A12702" s="6"/>
      <c r="B12702" s="6"/>
      <c r="C12702" s="139"/>
      <c r="D12702" s="139"/>
    </row>
    <row r="12703" spans="1:4">
      <c r="A12703" s="6"/>
      <c r="B12703" s="6"/>
      <c r="C12703" s="139"/>
      <c r="D12703" s="139"/>
    </row>
    <row r="12704" spans="1:4">
      <c r="A12704" s="6"/>
      <c r="B12704" s="6"/>
      <c r="C12704" s="139"/>
      <c r="D12704" s="139"/>
    </row>
    <row r="12705" spans="1:4">
      <c r="A12705" s="6"/>
      <c r="B12705" s="6"/>
      <c r="C12705" s="139"/>
      <c r="D12705" s="139"/>
    </row>
    <row r="12706" spans="1:4">
      <c r="A12706" s="6"/>
      <c r="B12706" s="6"/>
      <c r="C12706" s="139"/>
      <c r="D12706" s="139"/>
    </row>
    <row r="12707" spans="1:4">
      <c r="A12707" s="6"/>
      <c r="B12707" s="6"/>
      <c r="C12707" s="139"/>
      <c r="D12707" s="139"/>
    </row>
    <row r="12708" spans="1:4">
      <c r="A12708" s="6"/>
      <c r="B12708" s="6"/>
      <c r="C12708" s="139"/>
      <c r="D12708" s="139"/>
    </row>
    <row r="12709" spans="1:4">
      <c r="A12709" s="6"/>
      <c r="B12709" s="6"/>
      <c r="C12709" s="139"/>
      <c r="D12709" s="139"/>
    </row>
    <row r="12710" spans="1:4">
      <c r="A12710" s="6"/>
      <c r="B12710" s="6"/>
      <c r="C12710" s="139"/>
      <c r="D12710" s="139"/>
    </row>
    <row r="12711" spans="1:4">
      <c r="A12711" s="6"/>
      <c r="B12711" s="6"/>
      <c r="C12711" s="139"/>
      <c r="D12711" s="139"/>
    </row>
    <row r="12712" spans="1:4">
      <c r="A12712" s="6"/>
      <c r="B12712" s="6"/>
      <c r="C12712" s="139"/>
      <c r="D12712" s="139"/>
    </row>
    <row r="12713" spans="1:4">
      <c r="A12713" s="6"/>
      <c r="B12713" s="6"/>
      <c r="C12713" s="139"/>
      <c r="D12713" s="139"/>
    </row>
    <row r="12714" spans="1:4">
      <c r="A12714" s="6"/>
      <c r="B12714" s="6"/>
      <c r="C12714" s="139"/>
      <c r="D12714" s="139"/>
    </row>
    <row r="12715" spans="1:4">
      <c r="A12715" s="6"/>
      <c r="B12715" s="6"/>
      <c r="C12715" s="139"/>
      <c r="D12715" s="139"/>
    </row>
    <row r="12716" spans="1:4">
      <c r="A12716" s="6"/>
      <c r="B12716" s="6"/>
      <c r="C12716" s="139"/>
      <c r="D12716" s="139"/>
    </row>
    <row r="12717" spans="1:4">
      <c r="A12717" s="6"/>
      <c r="B12717" s="6"/>
      <c r="C12717" s="139"/>
      <c r="D12717" s="139"/>
    </row>
    <row r="12718" spans="1:4">
      <c r="A12718" s="6"/>
      <c r="B12718" s="6"/>
      <c r="C12718" s="139"/>
      <c r="D12718" s="139"/>
    </row>
    <row r="12719" spans="1:4">
      <c r="A12719" s="6"/>
      <c r="B12719" s="6"/>
      <c r="C12719" s="139"/>
      <c r="D12719" s="139"/>
    </row>
    <row r="12720" spans="1:4">
      <c r="A12720" s="6"/>
      <c r="B12720" s="6"/>
      <c r="C12720" s="139"/>
      <c r="D12720" s="139"/>
    </row>
    <row r="12721" spans="1:4">
      <c r="A12721" s="6"/>
      <c r="B12721" s="6"/>
      <c r="C12721" s="139"/>
      <c r="D12721" s="139"/>
    </row>
    <row r="12722" spans="1:4">
      <c r="A12722" s="6"/>
      <c r="B12722" s="6"/>
      <c r="C12722" s="139"/>
      <c r="D12722" s="139"/>
    </row>
    <row r="12723" spans="1:4">
      <c r="A12723" s="6"/>
      <c r="B12723" s="6"/>
      <c r="C12723" s="139"/>
      <c r="D12723" s="139"/>
    </row>
    <row r="12724" spans="1:4">
      <c r="A12724" s="6"/>
      <c r="B12724" s="6"/>
      <c r="C12724" s="139"/>
      <c r="D12724" s="139"/>
    </row>
    <row r="12725" spans="1:4">
      <c r="A12725" s="6"/>
      <c r="B12725" s="6"/>
      <c r="C12725" s="139"/>
      <c r="D12725" s="139"/>
    </row>
    <row r="12726" spans="1:4">
      <c r="A12726" s="6"/>
      <c r="B12726" s="6"/>
      <c r="C12726" s="139"/>
      <c r="D12726" s="139"/>
    </row>
    <row r="12727" spans="1:4">
      <c r="A12727" s="6"/>
      <c r="B12727" s="6"/>
      <c r="C12727" s="139"/>
      <c r="D12727" s="139"/>
    </row>
    <row r="12728" spans="1:4">
      <c r="A12728" s="6"/>
      <c r="B12728" s="6"/>
      <c r="C12728" s="139"/>
      <c r="D12728" s="139"/>
    </row>
    <row r="12729" spans="1:4">
      <c r="A12729" s="6"/>
      <c r="B12729" s="6"/>
      <c r="C12729" s="139"/>
      <c r="D12729" s="139"/>
    </row>
    <row r="12730" spans="1:4">
      <c r="A12730" s="6"/>
      <c r="B12730" s="6"/>
      <c r="C12730" s="139"/>
      <c r="D12730" s="139"/>
    </row>
    <row r="12731" spans="1:4">
      <c r="A12731" s="6"/>
      <c r="B12731" s="6"/>
      <c r="C12731" s="139"/>
      <c r="D12731" s="139"/>
    </row>
    <row r="12732" spans="1:4">
      <c r="A12732" s="6"/>
      <c r="B12732" s="6"/>
      <c r="C12732" s="139"/>
      <c r="D12732" s="139"/>
    </row>
    <row r="12733" spans="1:4">
      <c r="A12733" s="6"/>
      <c r="B12733" s="6"/>
      <c r="C12733" s="139"/>
      <c r="D12733" s="139"/>
    </row>
    <row r="12734" spans="1:4">
      <c r="A12734" s="6"/>
      <c r="B12734" s="6"/>
      <c r="C12734" s="139"/>
      <c r="D12734" s="139"/>
    </row>
    <row r="12735" spans="1:4">
      <c r="A12735" s="6"/>
      <c r="B12735" s="6"/>
      <c r="C12735" s="139"/>
      <c r="D12735" s="139"/>
    </row>
    <row r="12736" spans="1:4">
      <c r="A12736" s="6"/>
      <c r="B12736" s="6"/>
      <c r="C12736" s="139"/>
      <c r="D12736" s="139"/>
    </row>
    <row r="12737" spans="1:4">
      <c r="A12737" s="6"/>
      <c r="B12737" s="6"/>
      <c r="C12737" s="139"/>
      <c r="D12737" s="139"/>
    </row>
    <row r="12738" spans="1:4">
      <c r="A12738" s="6"/>
      <c r="B12738" s="6"/>
      <c r="C12738" s="139"/>
      <c r="D12738" s="139"/>
    </row>
    <row r="12739" spans="1:4">
      <c r="A12739" s="6"/>
      <c r="B12739" s="6"/>
      <c r="C12739" s="139"/>
      <c r="D12739" s="139"/>
    </row>
    <row r="12740" spans="1:4">
      <c r="A12740" s="6"/>
      <c r="B12740" s="6"/>
      <c r="C12740" s="139"/>
      <c r="D12740" s="139"/>
    </row>
    <row r="12741" spans="1:4">
      <c r="A12741" s="6"/>
      <c r="B12741" s="6"/>
      <c r="C12741" s="139"/>
      <c r="D12741" s="139"/>
    </row>
    <row r="12742" spans="1:4">
      <c r="A12742" s="6"/>
      <c r="B12742" s="6"/>
      <c r="C12742" s="139"/>
      <c r="D12742" s="139"/>
    </row>
    <row r="12743" spans="1:4">
      <c r="A12743" s="6"/>
      <c r="B12743" s="6"/>
      <c r="C12743" s="139"/>
      <c r="D12743" s="139"/>
    </row>
    <row r="12744" spans="1:4">
      <c r="A12744" s="6"/>
      <c r="B12744" s="6"/>
      <c r="C12744" s="139"/>
      <c r="D12744" s="139"/>
    </row>
    <row r="12745" spans="1:4">
      <c r="A12745" s="6"/>
      <c r="B12745" s="6"/>
      <c r="C12745" s="139"/>
      <c r="D12745" s="139"/>
    </row>
    <row r="12746" spans="1:4">
      <c r="A12746" s="6"/>
      <c r="B12746" s="6"/>
      <c r="C12746" s="139"/>
      <c r="D12746" s="139"/>
    </row>
    <row r="12747" spans="1:4">
      <c r="A12747" s="6"/>
      <c r="B12747" s="6"/>
      <c r="C12747" s="139"/>
      <c r="D12747" s="139"/>
    </row>
    <row r="12748" spans="1:4">
      <c r="A12748" s="6"/>
      <c r="B12748" s="6"/>
      <c r="C12748" s="139"/>
      <c r="D12748" s="139"/>
    </row>
    <row r="12749" spans="1:4">
      <c r="A12749" s="6"/>
      <c r="B12749" s="6"/>
      <c r="C12749" s="139"/>
      <c r="D12749" s="139"/>
    </row>
    <row r="12750" spans="1:4">
      <c r="A12750" s="6"/>
      <c r="B12750" s="6"/>
      <c r="C12750" s="139"/>
      <c r="D12750" s="139"/>
    </row>
    <row r="12751" spans="1:4">
      <c r="A12751" s="6"/>
      <c r="B12751" s="6"/>
      <c r="C12751" s="139"/>
      <c r="D12751" s="139"/>
    </row>
    <row r="12752" spans="1:4">
      <c r="A12752" s="6"/>
      <c r="B12752" s="6"/>
      <c r="C12752" s="139"/>
      <c r="D12752" s="139"/>
    </row>
    <row r="12753" spans="1:4">
      <c r="A12753" s="6"/>
      <c r="B12753" s="6"/>
      <c r="C12753" s="139"/>
      <c r="D12753" s="139"/>
    </row>
    <row r="12754" spans="1:4">
      <c r="A12754" s="6"/>
      <c r="B12754" s="6"/>
      <c r="C12754" s="139"/>
      <c r="D12754" s="139"/>
    </row>
    <row r="12755" spans="1:4">
      <c r="A12755" s="6"/>
      <c r="B12755" s="6"/>
      <c r="C12755" s="139"/>
      <c r="D12755" s="139"/>
    </row>
    <row r="12756" spans="1:4">
      <c r="A12756" s="6"/>
      <c r="B12756" s="6"/>
      <c r="C12756" s="139"/>
      <c r="D12756" s="139"/>
    </row>
    <row r="12757" spans="1:4">
      <c r="A12757" s="6"/>
      <c r="B12757" s="6"/>
      <c r="C12757" s="139"/>
      <c r="D12757" s="139"/>
    </row>
    <row r="12758" spans="1:4">
      <c r="A12758" s="6"/>
      <c r="B12758" s="6"/>
      <c r="C12758" s="139"/>
      <c r="D12758" s="139"/>
    </row>
    <row r="12759" spans="1:4">
      <c r="A12759" s="6"/>
      <c r="B12759" s="6"/>
      <c r="C12759" s="139"/>
      <c r="D12759" s="139"/>
    </row>
    <row r="12760" spans="1:4">
      <c r="A12760" s="6"/>
      <c r="B12760" s="6"/>
      <c r="C12760" s="139"/>
      <c r="D12760" s="139"/>
    </row>
    <row r="12761" spans="1:4">
      <c r="A12761" s="6"/>
      <c r="B12761" s="6"/>
      <c r="C12761" s="139"/>
      <c r="D12761" s="139"/>
    </row>
    <row r="12762" spans="1:4">
      <c r="A12762" s="6"/>
      <c r="B12762" s="6"/>
      <c r="C12762" s="139"/>
      <c r="D12762" s="139"/>
    </row>
    <row r="12763" spans="1:4">
      <c r="A12763" s="6"/>
      <c r="B12763" s="6"/>
      <c r="C12763" s="139"/>
      <c r="D12763" s="139"/>
    </row>
    <row r="12764" spans="1:4">
      <c r="A12764" s="6"/>
      <c r="B12764" s="6"/>
      <c r="C12764" s="139"/>
      <c r="D12764" s="139"/>
    </row>
    <row r="12765" spans="1:4">
      <c r="A12765" s="6"/>
      <c r="B12765" s="6"/>
      <c r="C12765" s="139"/>
      <c r="D12765" s="139"/>
    </row>
    <row r="12766" spans="1:4">
      <c r="A12766" s="6"/>
      <c r="B12766" s="6"/>
      <c r="C12766" s="139"/>
      <c r="D12766" s="139"/>
    </row>
    <row r="12767" spans="1:4">
      <c r="A12767" s="6"/>
      <c r="B12767" s="6"/>
      <c r="C12767" s="139"/>
      <c r="D12767" s="139"/>
    </row>
    <row r="12768" spans="1:4">
      <c r="A12768" s="6"/>
      <c r="B12768" s="6"/>
      <c r="C12768" s="139"/>
      <c r="D12768" s="139"/>
    </row>
    <row r="12769" spans="1:4">
      <c r="A12769" s="6"/>
      <c r="B12769" s="6"/>
      <c r="C12769" s="139"/>
      <c r="D12769" s="139"/>
    </row>
    <row r="12770" spans="1:4">
      <c r="A12770" s="6"/>
      <c r="B12770" s="6"/>
      <c r="C12770" s="139"/>
      <c r="D12770" s="139"/>
    </row>
    <row r="12771" spans="1:4">
      <c r="A12771" s="6"/>
      <c r="B12771" s="6"/>
      <c r="C12771" s="139"/>
      <c r="D12771" s="139"/>
    </row>
    <row r="12772" spans="1:4">
      <c r="A12772" s="6"/>
      <c r="B12772" s="6"/>
      <c r="C12772" s="139"/>
      <c r="D12772" s="139"/>
    </row>
    <row r="12773" spans="1:4">
      <c r="A12773" s="6"/>
      <c r="B12773" s="6"/>
      <c r="C12773" s="139"/>
      <c r="D12773" s="139"/>
    </row>
    <row r="12774" spans="1:4">
      <c r="A12774" s="6"/>
      <c r="B12774" s="6"/>
      <c r="C12774" s="139"/>
      <c r="D12774" s="139"/>
    </row>
    <row r="12775" spans="1:4">
      <c r="A12775" s="6"/>
      <c r="B12775" s="6"/>
      <c r="C12775" s="139"/>
      <c r="D12775" s="139"/>
    </row>
    <row r="12776" spans="1:4">
      <c r="A12776" s="6"/>
      <c r="B12776" s="6"/>
      <c r="C12776" s="139"/>
      <c r="D12776" s="139"/>
    </row>
    <row r="12777" spans="1:4">
      <c r="A12777" s="6"/>
      <c r="B12777" s="6"/>
      <c r="C12777" s="139"/>
      <c r="D12777" s="139"/>
    </row>
    <row r="12778" spans="1:4">
      <c r="A12778" s="6"/>
      <c r="B12778" s="6"/>
      <c r="C12778" s="139"/>
      <c r="D12778" s="139"/>
    </row>
    <row r="12779" spans="1:4">
      <c r="A12779" s="6"/>
      <c r="B12779" s="6"/>
      <c r="C12779" s="139"/>
      <c r="D12779" s="139"/>
    </row>
    <row r="12780" spans="1:4">
      <c r="A12780" s="6"/>
      <c r="B12780" s="6"/>
      <c r="C12780" s="139"/>
      <c r="D12780" s="139"/>
    </row>
    <row r="12781" spans="1:4">
      <c r="A12781" s="6"/>
      <c r="B12781" s="6"/>
      <c r="C12781" s="139"/>
      <c r="D12781" s="139"/>
    </row>
    <row r="12782" spans="1:4">
      <c r="A12782" s="6"/>
      <c r="B12782" s="6"/>
      <c r="C12782" s="139"/>
      <c r="D12782" s="139"/>
    </row>
    <row r="12783" spans="1:4">
      <c r="A12783" s="6"/>
      <c r="B12783" s="6"/>
      <c r="C12783" s="139"/>
      <c r="D12783" s="139"/>
    </row>
    <row r="12784" spans="1:4">
      <c r="A12784" s="6"/>
      <c r="B12784" s="6"/>
      <c r="C12784" s="139"/>
      <c r="D12784" s="139"/>
    </row>
    <row r="12785" spans="1:4">
      <c r="A12785" s="6"/>
      <c r="B12785" s="6"/>
      <c r="C12785" s="139"/>
      <c r="D12785" s="139"/>
    </row>
    <row r="12786" spans="1:4">
      <c r="A12786" s="6"/>
      <c r="B12786" s="6"/>
      <c r="C12786" s="139"/>
      <c r="D12786" s="139"/>
    </row>
    <row r="12787" spans="1:4">
      <c r="A12787" s="6"/>
      <c r="B12787" s="6"/>
      <c r="C12787" s="139"/>
      <c r="D12787" s="139"/>
    </row>
    <row r="12788" spans="1:4">
      <c r="A12788" s="6"/>
      <c r="B12788" s="6"/>
      <c r="C12788" s="139"/>
      <c r="D12788" s="139"/>
    </row>
    <row r="12789" spans="1:4">
      <c r="A12789" s="6"/>
      <c r="B12789" s="6"/>
      <c r="C12789" s="139"/>
      <c r="D12789" s="139"/>
    </row>
    <row r="12790" spans="1:4">
      <c r="A12790" s="6"/>
      <c r="B12790" s="6"/>
      <c r="C12790" s="139"/>
      <c r="D12790" s="139"/>
    </row>
    <row r="12791" spans="1:4">
      <c r="A12791" s="6"/>
      <c r="B12791" s="6"/>
      <c r="C12791" s="139"/>
      <c r="D12791" s="139"/>
    </row>
    <row r="12792" spans="1:4">
      <c r="A12792" s="6"/>
      <c r="B12792" s="6"/>
      <c r="C12792" s="139"/>
      <c r="D12792" s="139"/>
    </row>
    <row r="12793" spans="1:4">
      <c r="A12793" s="6"/>
      <c r="B12793" s="6"/>
      <c r="C12793" s="139"/>
      <c r="D12793" s="139"/>
    </row>
    <row r="12794" spans="1:4">
      <c r="A12794" s="6"/>
      <c r="B12794" s="6"/>
      <c r="C12794" s="139"/>
      <c r="D12794" s="139"/>
    </row>
    <row r="12795" spans="1:4">
      <c r="A12795" s="6"/>
      <c r="B12795" s="6"/>
      <c r="C12795" s="139"/>
      <c r="D12795" s="139"/>
    </row>
    <row r="12796" spans="1:4">
      <c r="A12796" s="6"/>
      <c r="B12796" s="6"/>
      <c r="C12796" s="139"/>
      <c r="D12796" s="139"/>
    </row>
    <row r="12797" spans="1:4">
      <c r="A12797" s="6"/>
      <c r="B12797" s="6"/>
      <c r="C12797" s="139"/>
      <c r="D12797" s="139"/>
    </row>
    <row r="12798" spans="1:4">
      <c r="A12798" s="6"/>
      <c r="B12798" s="6"/>
      <c r="C12798" s="139"/>
      <c r="D12798" s="139"/>
    </row>
    <row r="12799" spans="1:4">
      <c r="A12799" s="6"/>
      <c r="B12799" s="6"/>
      <c r="C12799" s="139"/>
      <c r="D12799" s="139"/>
    </row>
    <row r="12800" spans="1:4">
      <c r="A12800" s="6"/>
      <c r="B12800" s="6"/>
      <c r="C12800" s="139"/>
      <c r="D12800" s="139"/>
    </row>
    <row r="12801" spans="1:4">
      <c r="A12801" s="6"/>
      <c r="B12801" s="6"/>
      <c r="C12801" s="139"/>
      <c r="D12801" s="139"/>
    </row>
    <row r="12802" spans="1:4">
      <c r="A12802" s="6"/>
      <c r="B12802" s="6"/>
      <c r="C12802" s="139"/>
      <c r="D12802" s="139"/>
    </row>
    <row r="12803" spans="1:4">
      <c r="A12803" s="6"/>
      <c r="B12803" s="6"/>
      <c r="C12803" s="139"/>
      <c r="D12803" s="139"/>
    </row>
    <row r="12804" spans="1:4">
      <c r="A12804" s="6"/>
      <c r="B12804" s="6"/>
      <c r="C12804" s="139"/>
      <c r="D12804" s="139"/>
    </row>
    <row r="12805" spans="1:4">
      <c r="A12805" s="6"/>
      <c r="B12805" s="6"/>
      <c r="C12805" s="139"/>
      <c r="D12805" s="139"/>
    </row>
    <row r="12806" spans="1:4">
      <c r="A12806" s="6"/>
      <c r="B12806" s="6"/>
      <c r="C12806" s="139"/>
      <c r="D12806" s="139"/>
    </row>
    <row r="12807" spans="1:4">
      <c r="A12807" s="6"/>
      <c r="B12807" s="6"/>
      <c r="C12807" s="139"/>
      <c r="D12807" s="139"/>
    </row>
    <row r="12808" spans="1:4">
      <c r="A12808" s="6"/>
      <c r="B12808" s="6"/>
      <c r="C12808" s="139"/>
      <c r="D12808" s="139"/>
    </row>
    <row r="12809" spans="1:4">
      <c r="A12809" s="6"/>
      <c r="B12809" s="6"/>
      <c r="C12809" s="139"/>
      <c r="D12809" s="139"/>
    </row>
    <row r="12810" spans="1:4">
      <c r="A12810" s="6"/>
      <c r="B12810" s="6"/>
      <c r="C12810" s="139"/>
      <c r="D12810" s="139"/>
    </row>
    <row r="12811" spans="1:4">
      <c r="A12811" s="6"/>
      <c r="B12811" s="6"/>
      <c r="C12811" s="139"/>
      <c r="D12811" s="139"/>
    </row>
    <row r="12812" spans="1:4">
      <c r="A12812" s="6"/>
      <c r="B12812" s="6"/>
      <c r="C12812" s="139"/>
      <c r="D12812" s="139"/>
    </row>
    <row r="12813" spans="1:4">
      <c r="A12813" s="6"/>
      <c r="B12813" s="6"/>
      <c r="C12813" s="139"/>
      <c r="D12813" s="139"/>
    </row>
    <row r="12814" spans="1:4">
      <c r="A12814" s="6"/>
      <c r="B12814" s="6"/>
      <c r="C12814" s="139"/>
      <c r="D12814" s="139"/>
    </row>
    <row r="12815" spans="1:4">
      <c r="A12815" s="6"/>
      <c r="B12815" s="6"/>
      <c r="C12815" s="139"/>
      <c r="D12815" s="139"/>
    </row>
    <row r="12816" spans="1:4">
      <c r="A12816" s="6"/>
      <c r="B12816" s="6"/>
      <c r="C12816" s="139"/>
      <c r="D12816" s="139"/>
    </row>
    <row r="12817" spans="1:4">
      <c r="A12817" s="6"/>
      <c r="B12817" s="6"/>
      <c r="C12817" s="139"/>
      <c r="D12817" s="139"/>
    </row>
    <row r="12818" spans="1:4">
      <c r="A12818" s="6"/>
      <c r="B12818" s="6"/>
      <c r="C12818" s="139"/>
      <c r="D12818" s="139"/>
    </row>
    <row r="12819" spans="1:4">
      <c r="A12819" s="6"/>
      <c r="B12819" s="6"/>
      <c r="C12819" s="139"/>
      <c r="D12819" s="139"/>
    </row>
    <row r="12820" spans="1:4">
      <c r="A12820" s="6"/>
      <c r="B12820" s="6"/>
      <c r="C12820" s="139"/>
      <c r="D12820" s="139"/>
    </row>
    <row r="12821" spans="1:4">
      <c r="A12821" s="6"/>
      <c r="B12821" s="6"/>
      <c r="C12821" s="139"/>
      <c r="D12821" s="139"/>
    </row>
    <row r="12822" spans="1:4">
      <c r="A12822" s="6"/>
      <c r="B12822" s="6"/>
      <c r="C12822" s="139"/>
      <c r="D12822" s="139"/>
    </row>
    <row r="12823" spans="1:4">
      <c r="A12823" s="6"/>
      <c r="B12823" s="6"/>
      <c r="C12823" s="139"/>
      <c r="D12823" s="139"/>
    </row>
    <row r="12824" spans="1:4">
      <c r="A12824" s="6"/>
      <c r="B12824" s="6"/>
      <c r="C12824" s="139"/>
      <c r="D12824" s="139"/>
    </row>
    <row r="12825" spans="1:4">
      <c r="A12825" s="6"/>
      <c r="B12825" s="6"/>
      <c r="C12825" s="139"/>
      <c r="D12825" s="139"/>
    </row>
    <row r="12826" spans="1:4">
      <c r="A12826" s="6"/>
      <c r="B12826" s="6"/>
      <c r="C12826" s="139"/>
      <c r="D12826" s="139"/>
    </row>
    <row r="12827" spans="1:4">
      <c r="A12827" s="6"/>
      <c r="B12827" s="6"/>
      <c r="C12827" s="139"/>
      <c r="D12827" s="139"/>
    </row>
    <row r="12828" spans="1:4">
      <c r="A12828" s="6"/>
      <c r="B12828" s="6"/>
      <c r="C12828" s="139"/>
      <c r="D12828" s="139"/>
    </row>
    <row r="12829" spans="1:4">
      <c r="A12829" s="6"/>
      <c r="B12829" s="6"/>
      <c r="C12829" s="139"/>
      <c r="D12829" s="139"/>
    </row>
    <row r="12830" spans="1:4">
      <c r="A12830" s="6"/>
      <c r="B12830" s="6"/>
      <c r="C12830" s="139"/>
      <c r="D12830" s="139"/>
    </row>
    <row r="12831" spans="1:4">
      <c r="A12831" s="6"/>
      <c r="B12831" s="6"/>
      <c r="C12831" s="139"/>
      <c r="D12831" s="139"/>
    </row>
    <row r="12832" spans="1:4">
      <c r="A12832" s="6"/>
      <c r="B12832" s="6"/>
      <c r="C12832" s="139"/>
      <c r="D12832" s="139"/>
    </row>
    <row r="12833" spans="1:4">
      <c r="A12833" s="6"/>
      <c r="B12833" s="6"/>
      <c r="C12833" s="139"/>
      <c r="D12833" s="139"/>
    </row>
    <row r="12834" spans="1:4">
      <c r="A12834" s="6"/>
      <c r="B12834" s="6"/>
      <c r="C12834" s="139"/>
      <c r="D12834" s="139"/>
    </row>
    <row r="12835" spans="1:4">
      <c r="A12835" s="6"/>
      <c r="B12835" s="6"/>
      <c r="C12835" s="139"/>
      <c r="D12835" s="139"/>
    </row>
    <row r="12836" spans="1:4">
      <c r="A12836" s="6"/>
      <c r="B12836" s="6"/>
      <c r="C12836" s="139"/>
      <c r="D12836" s="139"/>
    </row>
    <row r="12837" spans="1:4">
      <c r="A12837" s="6"/>
      <c r="B12837" s="6"/>
      <c r="C12837" s="139"/>
      <c r="D12837" s="139"/>
    </row>
    <row r="12838" spans="1:4">
      <c r="A12838" s="6"/>
      <c r="B12838" s="6"/>
      <c r="C12838" s="139"/>
      <c r="D12838" s="139"/>
    </row>
    <row r="12839" spans="1:4">
      <c r="A12839" s="6"/>
      <c r="B12839" s="6"/>
      <c r="C12839" s="139"/>
      <c r="D12839" s="139"/>
    </row>
    <row r="12840" spans="1:4">
      <c r="A12840" s="6"/>
      <c r="B12840" s="6"/>
      <c r="C12840" s="139"/>
      <c r="D12840" s="139"/>
    </row>
    <row r="12841" spans="1:4">
      <c r="A12841" s="6"/>
      <c r="B12841" s="6"/>
      <c r="C12841" s="139"/>
      <c r="D12841" s="139"/>
    </row>
    <row r="12842" spans="1:4">
      <c r="A12842" s="6"/>
      <c r="B12842" s="6"/>
      <c r="C12842" s="139"/>
      <c r="D12842" s="139"/>
    </row>
    <row r="12843" spans="1:4">
      <c r="A12843" s="6"/>
      <c r="B12843" s="6"/>
      <c r="C12843" s="139"/>
      <c r="D12843" s="139"/>
    </row>
    <row r="12844" spans="1:4">
      <c r="A12844" s="6"/>
      <c r="B12844" s="6"/>
      <c r="C12844" s="139"/>
      <c r="D12844" s="139"/>
    </row>
    <row r="12845" spans="1:4">
      <c r="A12845" s="6"/>
      <c r="B12845" s="6"/>
      <c r="C12845" s="139"/>
      <c r="D12845" s="139"/>
    </row>
    <row r="12846" spans="1:4">
      <c r="A12846" s="6"/>
      <c r="B12846" s="6"/>
      <c r="C12846" s="139"/>
      <c r="D12846" s="139"/>
    </row>
    <row r="12847" spans="1:4">
      <c r="A12847" s="6"/>
      <c r="B12847" s="6"/>
      <c r="C12847" s="139"/>
      <c r="D12847" s="139"/>
    </row>
    <row r="12848" spans="1:4">
      <c r="A12848" s="6"/>
      <c r="B12848" s="6"/>
      <c r="C12848" s="139"/>
      <c r="D12848" s="139"/>
    </row>
    <row r="12849" spans="1:4">
      <c r="A12849" s="6"/>
      <c r="B12849" s="6"/>
      <c r="C12849" s="139"/>
      <c r="D12849" s="139"/>
    </row>
    <row r="12850" spans="1:4">
      <c r="A12850" s="6"/>
      <c r="B12850" s="6"/>
      <c r="C12850" s="139"/>
      <c r="D12850" s="139"/>
    </row>
    <row r="12851" spans="1:4">
      <c r="A12851" s="6"/>
      <c r="B12851" s="6"/>
      <c r="C12851" s="139"/>
      <c r="D12851" s="139"/>
    </row>
    <row r="12852" spans="1:4">
      <c r="A12852" s="6"/>
      <c r="B12852" s="6"/>
      <c r="C12852" s="139"/>
      <c r="D12852" s="139"/>
    </row>
    <row r="12853" spans="1:4">
      <c r="A12853" s="6"/>
      <c r="B12853" s="6"/>
      <c r="C12853" s="139"/>
      <c r="D12853" s="139"/>
    </row>
    <row r="12854" spans="1:4">
      <c r="A12854" s="6"/>
      <c r="B12854" s="6"/>
      <c r="C12854" s="139"/>
      <c r="D12854" s="139"/>
    </row>
    <row r="12855" spans="1:4">
      <c r="A12855" s="6"/>
      <c r="B12855" s="6"/>
      <c r="C12855" s="139"/>
      <c r="D12855" s="139"/>
    </row>
    <row r="12856" spans="1:4">
      <c r="A12856" s="6"/>
      <c r="B12856" s="6"/>
      <c r="C12856" s="139"/>
      <c r="D12856" s="139"/>
    </row>
    <row r="12857" spans="1:4">
      <c r="A12857" s="6"/>
      <c r="B12857" s="6"/>
      <c r="C12857" s="139"/>
      <c r="D12857" s="139"/>
    </row>
    <row r="12858" spans="1:4">
      <c r="A12858" s="6"/>
      <c r="B12858" s="6"/>
      <c r="C12858" s="139"/>
      <c r="D12858" s="139"/>
    </row>
    <row r="12859" spans="1:4">
      <c r="A12859" s="6"/>
      <c r="B12859" s="6"/>
      <c r="C12859" s="139"/>
      <c r="D12859" s="139"/>
    </row>
    <row r="12860" spans="1:4">
      <c r="A12860" s="6"/>
      <c r="B12860" s="6"/>
      <c r="C12860" s="139"/>
      <c r="D12860" s="139"/>
    </row>
    <row r="12861" spans="1:4">
      <c r="A12861" s="6"/>
      <c r="B12861" s="6"/>
      <c r="C12861" s="139"/>
      <c r="D12861" s="139"/>
    </row>
    <row r="12862" spans="1:4">
      <c r="A12862" s="6"/>
      <c r="B12862" s="6"/>
      <c r="C12862" s="139"/>
      <c r="D12862" s="139"/>
    </row>
    <row r="12863" spans="1:4">
      <c r="A12863" s="6"/>
      <c r="B12863" s="6"/>
      <c r="C12863" s="139"/>
      <c r="D12863" s="139"/>
    </row>
    <row r="12864" spans="1:4">
      <c r="A12864" s="6"/>
      <c r="B12864" s="6"/>
      <c r="C12864" s="139"/>
      <c r="D12864" s="139"/>
    </row>
    <row r="12865" spans="1:4">
      <c r="A12865" s="6"/>
      <c r="B12865" s="6"/>
      <c r="C12865" s="139"/>
      <c r="D12865" s="139"/>
    </row>
    <row r="12866" spans="1:4">
      <c r="A12866" s="6"/>
      <c r="B12866" s="6"/>
      <c r="C12866" s="139"/>
      <c r="D12866" s="139"/>
    </row>
    <row r="12867" spans="1:4">
      <c r="A12867" s="6"/>
      <c r="B12867" s="6"/>
      <c r="C12867" s="139"/>
      <c r="D12867" s="139"/>
    </row>
    <row r="12868" spans="1:4">
      <c r="A12868" s="6"/>
      <c r="B12868" s="6"/>
      <c r="C12868" s="139"/>
      <c r="D12868" s="139"/>
    </row>
    <row r="12869" spans="1:4">
      <c r="A12869" s="6"/>
      <c r="B12869" s="6"/>
      <c r="C12869" s="139"/>
      <c r="D12869" s="139"/>
    </row>
    <row r="12870" spans="1:4">
      <c r="A12870" s="6"/>
      <c r="B12870" s="6"/>
      <c r="C12870" s="139"/>
      <c r="D12870" s="139"/>
    </row>
    <row r="12871" spans="1:4">
      <c r="A12871" s="6"/>
      <c r="B12871" s="6"/>
      <c r="C12871" s="139"/>
      <c r="D12871" s="139"/>
    </row>
    <row r="12872" spans="1:4">
      <c r="A12872" s="6"/>
      <c r="B12872" s="6"/>
      <c r="C12872" s="139"/>
      <c r="D12872" s="139"/>
    </row>
    <row r="12873" spans="1:4">
      <c r="A12873" s="6"/>
      <c r="B12873" s="6"/>
      <c r="C12873" s="139"/>
      <c r="D12873" s="139"/>
    </row>
    <row r="12874" spans="1:4">
      <c r="A12874" s="6"/>
      <c r="B12874" s="6"/>
      <c r="C12874" s="139"/>
      <c r="D12874" s="139"/>
    </row>
    <row r="12875" spans="1:4">
      <c r="A12875" s="6"/>
      <c r="B12875" s="6"/>
      <c r="C12875" s="139"/>
      <c r="D12875" s="139"/>
    </row>
    <row r="12876" spans="1:4">
      <c r="A12876" s="6"/>
      <c r="B12876" s="6"/>
      <c r="C12876" s="139"/>
      <c r="D12876" s="139"/>
    </row>
    <row r="12877" spans="1:4">
      <c r="A12877" s="6"/>
      <c r="B12877" s="6"/>
      <c r="C12877" s="139"/>
      <c r="D12877" s="139"/>
    </row>
    <row r="12878" spans="1:4">
      <c r="A12878" s="6"/>
      <c r="B12878" s="6"/>
      <c r="C12878" s="139"/>
      <c r="D12878" s="139"/>
    </row>
    <row r="12879" spans="1:4">
      <c r="A12879" s="6"/>
      <c r="B12879" s="6"/>
      <c r="C12879" s="139"/>
      <c r="D12879" s="139"/>
    </row>
    <row r="12880" spans="1:4">
      <c r="A12880" s="6"/>
      <c r="B12880" s="6"/>
      <c r="C12880" s="139"/>
      <c r="D12880" s="139"/>
    </row>
    <row r="12881" spans="1:4">
      <c r="A12881" s="6"/>
      <c r="B12881" s="6"/>
      <c r="C12881" s="139"/>
      <c r="D12881" s="139"/>
    </row>
    <row r="12882" spans="1:4">
      <c r="A12882" s="6"/>
      <c r="B12882" s="6"/>
      <c r="C12882" s="139"/>
      <c r="D12882" s="139"/>
    </row>
    <row r="12883" spans="1:4">
      <c r="A12883" s="6"/>
      <c r="B12883" s="6"/>
      <c r="C12883" s="139"/>
      <c r="D12883" s="139"/>
    </row>
    <row r="12884" spans="1:4">
      <c r="A12884" s="6"/>
      <c r="B12884" s="6"/>
      <c r="C12884" s="139"/>
      <c r="D12884" s="139"/>
    </row>
    <row r="12885" spans="1:4">
      <c r="A12885" s="6"/>
      <c r="B12885" s="6"/>
      <c r="C12885" s="139"/>
      <c r="D12885" s="139"/>
    </row>
    <row r="12886" spans="1:4">
      <c r="A12886" s="6"/>
      <c r="B12886" s="6"/>
      <c r="C12886" s="139"/>
      <c r="D12886" s="139"/>
    </row>
    <row r="12887" spans="1:4">
      <c r="A12887" s="6"/>
      <c r="B12887" s="6"/>
      <c r="C12887" s="139"/>
      <c r="D12887" s="139"/>
    </row>
    <row r="12888" spans="1:4">
      <c r="A12888" s="6"/>
      <c r="B12888" s="6"/>
      <c r="C12888" s="139"/>
      <c r="D12888" s="139"/>
    </row>
    <row r="12889" spans="1:4">
      <c r="A12889" s="6"/>
      <c r="B12889" s="6"/>
      <c r="C12889" s="139"/>
      <c r="D12889" s="139"/>
    </row>
    <row r="12890" spans="1:4">
      <c r="A12890" s="6"/>
      <c r="B12890" s="6"/>
      <c r="C12890" s="139"/>
      <c r="D12890" s="139"/>
    </row>
    <row r="12891" spans="1:4">
      <c r="A12891" s="6"/>
      <c r="B12891" s="6"/>
      <c r="C12891" s="139"/>
      <c r="D12891" s="139"/>
    </row>
    <row r="12892" spans="1:4">
      <c r="A12892" s="6"/>
      <c r="B12892" s="6"/>
      <c r="C12892" s="139"/>
      <c r="D12892" s="139"/>
    </row>
    <row r="12893" spans="1:4">
      <c r="A12893" s="6"/>
      <c r="B12893" s="6"/>
      <c r="C12893" s="139"/>
      <c r="D12893" s="139"/>
    </row>
    <row r="12894" spans="1:4">
      <c r="A12894" s="6"/>
      <c r="B12894" s="6"/>
      <c r="C12894" s="139"/>
      <c r="D12894" s="139"/>
    </row>
    <row r="12895" spans="1:4">
      <c r="A12895" s="6"/>
      <c r="B12895" s="6"/>
      <c r="C12895" s="139"/>
      <c r="D12895" s="139"/>
    </row>
    <row r="12896" spans="1:4">
      <c r="A12896" s="6"/>
      <c r="B12896" s="6"/>
      <c r="C12896" s="139"/>
      <c r="D12896" s="139"/>
    </row>
    <row r="12897" spans="1:4">
      <c r="A12897" s="6"/>
      <c r="B12897" s="6"/>
      <c r="C12897" s="139"/>
      <c r="D12897" s="139"/>
    </row>
    <row r="12898" spans="1:4">
      <c r="A12898" s="6"/>
      <c r="B12898" s="6"/>
      <c r="C12898" s="139"/>
      <c r="D12898" s="139"/>
    </row>
    <row r="12899" spans="1:4">
      <c r="A12899" s="6"/>
      <c r="B12899" s="6"/>
      <c r="C12899" s="139"/>
      <c r="D12899" s="139"/>
    </row>
    <row r="12900" spans="1:4">
      <c r="A12900" s="6"/>
      <c r="B12900" s="6"/>
      <c r="C12900" s="139"/>
      <c r="D12900" s="139"/>
    </row>
    <row r="12901" spans="1:4">
      <c r="A12901" s="6"/>
      <c r="B12901" s="6"/>
      <c r="C12901" s="139"/>
      <c r="D12901" s="139"/>
    </row>
    <row r="12902" spans="1:4">
      <c r="A12902" s="6"/>
      <c r="B12902" s="6"/>
      <c r="C12902" s="139"/>
      <c r="D12902" s="139"/>
    </row>
    <row r="12903" spans="1:4">
      <c r="A12903" s="6"/>
      <c r="B12903" s="6"/>
      <c r="C12903" s="139"/>
      <c r="D12903" s="139"/>
    </row>
    <row r="12904" spans="1:4">
      <c r="A12904" s="6"/>
      <c r="B12904" s="6"/>
      <c r="C12904" s="139"/>
      <c r="D12904" s="139"/>
    </row>
    <row r="12905" spans="1:4">
      <c r="A12905" s="6"/>
      <c r="B12905" s="6"/>
      <c r="C12905" s="139"/>
      <c r="D12905" s="139"/>
    </row>
    <row r="12906" spans="1:4">
      <c r="A12906" s="6"/>
      <c r="B12906" s="6"/>
      <c r="C12906" s="139"/>
      <c r="D12906" s="139"/>
    </row>
    <row r="12907" spans="1:4">
      <c r="A12907" s="6"/>
      <c r="B12907" s="6"/>
      <c r="C12907" s="139"/>
      <c r="D12907" s="139"/>
    </row>
    <row r="12908" spans="1:4">
      <c r="A12908" s="6"/>
      <c r="B12908" s="6"/>
      <c r="C12908" s="139"/>
      <c r="D12908" s="139"/>
    </row>
    <row r="12909" spans="1:4">
      <c r="A12909" s="6"/>
      <c r="B12909" s="6"/>
      <c r="C12909" s="139"/>
      <c r="D12909" s="139"/>
    </row>
    <row r="12910" spans="1:4">
      <c r="A12910" s="6"/>
      <c r="B12910" s="6"/>
      <c r="C12910" s="139"/>
      <c r="D12910" s="139"/>
    </row>
    <row r="12911" spans="1:4">
      <c r="A12911" s="6"/>
      <c r="B12911" s="6"/>
      <c r="C12911" s="139"/>
      <c r="D12911" s="139"/>
    </row>
    <row r="12912" spans="1:4">
      <c r="A12912" s="6"/>
      <c r="B12912" s="6"/>
      <c r="C12912" s="139"/>
      <c r="D12912" s="139"/>
    </row>
    <row r="12913" spans="1:4">
      <c r="A12913" s="6"/>
      <c r="B12913" s="6"/>
      <c r="C12913" s="139"/>
      <c r="D12913" s="139"/>
    </row>
    <row r="12914" spans="1:4">
      <c r="A12914" s="6"/>
      <c r="B12914" s="6"/>
      <c r="C12914" s="139"/>
      <c r="D12914" s="139"/>
    </row>
    <row r="12915" spans="1:4">
      <c r="A12915" s="6"/>
      <c r="B12915" s="6"/>
      <c r="C12915" s="139"/>
      <c r="D12915" s="139"/>
    </row>
    <row r="12916" spans="1:4">
      <c r="A12916" s="6"/>
      <c r="B12916" s="6"/>
      <c r="C12916" s="139"/>
      <c r="D12916" s="139"/>
    </row>
    <row r="12917" spans="1:4">
      <c r="A12917" s="6"/>
      <c r="B12917" s="6"/>
      <c r="C12917" s="139"/>
      <c r="D12917" s="139"/>
    </row>
    <row r="12918" spans="1:4">
      <c r="A12918" s="6"/>
      <c r="B12918" s="6"/>
      <c r="C12918" s="139"/>
      <c r="D12918" s="139"/>
    </row>
    <row r="12919" spans="1:4">
      <c r="A12919" s="6"/>
      <c r="B12919" s="6"/>
      <c r="C12919" s="139"/>
      <c r="D12919" s="139"/>
    </row>
    <row r="12920" spans="1:4">
      <c r="A12920" s="6"/>
      <c r="B12920" s="6"/>
      <c r="C12920" s="139"/>
      <c r="D12920" s="139"/>
    </row>
    <row r="12921" spans="1:4">
      <c r="A12921" s="6"/>
      <c r="B12921" s="6"/>
      <c r="C12921" s="139"/>
      <c r="D12921" s="139"/>
    </row>
    <row r="12922" spans="1:4">
      <c r="A12922" s="6"/>
      <c r="B12922" s="6"/>
      <c r="C12922" s="139"/>
      <c r="D12922" s="139"/>
    </row>
    <row r="12923" spans="1:4">
      <c r="A12923" s="6"/>
      <c r="B12923" s="6"/>
      <c r="C12923" s="139"/>
      <c r="D12923" s="139"/>
    </row>
    <row r="12924" spans="1:4">
      <c r="A12924" s="6"/>
      <c r="B12924" s="6"/>
      <c r="C12924" s="139"/>
      <c r="D12924" s="139"/>
    </row>
    <row r="12925" spans="1:4">
      <c r="A12925" s="6"/>
      <c r="B12925" s="6"/>
      <c r="C12925" s="139"/>
      <c r="D12925" s="139"/>
    </row>
    <row r="12926" spans="1:4">
      <c r="A12926" s="6"/>
      <c r="B12926" s="6"/>
      <c r="C12926" s="139"/>
      <c r="D12926" s="139"/>
    </row>
    <row r="12927" spans="1:4">
      <c r="A12927" s="6"/>
      <c r="B12927" s="6"/>
      <c r="C12927" s="139"/>
      <c r="D12927" s="139"/>
    </row>
    <row r="12928" spans="1:4">
      <c r="A12928" s="6"/>
      <c r="B12928" s="6"/>
      <c r="C12928" s="139"/>
      <c r="D12928" s="139"/>
    </row>
    <row r="12929" spans="1:4">
      <c r="A12929" s="6"/>
      <c r="B12929" s="6"/>
      <c r="C12929" s="139"/>
      <c r="D12929" s="139"/>
    </row>
    <row r="12930" spans="1:4">
      <c r="A12930" s="6"/>
      <c r="B12930" s="6"/>
      <c r="C12930" s="139"/>
      <c r="D12930" s="139"/>
    </row>
    <row r="12931" spans="1:4">
      <c r="A12931" s="6"/>
      <c r="B12931" s="6"/>
      <c r="C12931" s="139"/>
      <c r="D12931" s="139"/>
    </row>
    <row r="12932" spans="1:4">
      <c r="A12932" s="6"/>
      <c r="B12932" s="6"/>
      <c r="C12932" s="139"/>
      <c r="D12932" s="139"/>
    </row>
    <row r="12933" spans="1:4">
      <c r="A12933" s="6"/>
      <c r="B12933" s="6"/>
      <c r="C12933" s="139"/>
      <c r="D12933" s="139"/>
    </row>
    <row r="12934" spans="1:4">
      <c r="A12934" s="6"/>
      <c r="B12934" s="6"/>
      <c r="C12934" s="139"/>
      <c r="D12934" s="139"/>
    </row>
    <row r="12935" spans="1:4">
      <c r="A12935" s="6"/>
      <c r="B12935" s="6"/>
      <c r="C12935" s="139"/>
      <c r="D12935" s="139"/>
    </row>
    <row r="12936" spans="1:4">
      <c r="A12936" s="6"/>
      <c r="B12936" s="6"/>
      <c r="C12936" s="139"/>
      <c r="D12936" s="139"/>
    </row>
    <row r="12937" spans="1:4">
      <c r="A12937" s="6"/>
      <c r="B12937" s="6"/>
      <c r="C12937" s="139"/>
      <c r="D12937" s="139"/>
    </row>
    <row r="12938" spans="1:4">
      <c r="A12938" s="6"/>
      <c r="B12938" s="6"/>
      <c r="C12938" s="139"/>
      <c r="D12938" s="139"/>
    </row>
    <row r="12939" spans="1:4">
      <c r="A12939" s="6"/>
      <c r="B12939" s="6"/>
      <c r="C12939" s="139"/>
      <c r="D12939" s="139"/>
    </row>
    <row r="12940" spans="1:4">
      <c r="A12940" s="6"/>
      <c r="B12940" s="6"/>
      <c r="C12940" s="139"/>
      <c r="D12940" s="139"/>
    </row>
    <row r="12941" spans="1:4">
      <c r="A12941" s="6"/>
      <c r="B12941" s="6"/>
      <c r="C12941" s="139"/>
      <c r="D12941" s="139"/>
    </row>
    <row r="12942" spans="1:4">
      <c r="A12942" s="6"/>
      <c r="B12942" s="6"/>
      <c r="C12942" s="139"/>
      <c r="D12942" s="139"/>
    </row>
    <row r="12943" spans="1:4">
      <c r="A12943" s="6"/>
      <c r="B12943" s="6"/>
      <c r="C12943" s="139"/>
      <c r="D12943" s="139"/>
    </row>
    <row r="12944" spans="1:4">
      <c r="A12944" s="6"/>
      <c r="B12944" s="6"/>
      <c r="C12944" s="139"/>
      <c r="D12944" s="139"/>
    </row>
    <row r="12945" spans="1:4">
      <c r="A12945" s="6"/>
      <c r="B12945" s="6"/>
      <c r="C12945" s="139"/>
      <c r="D12945" s="139"/>
    </row>
    <row r="12946" spans="1:4">
      <c r="A12946" s="6"/>
      <c r="B12946" s="6"/>
      <c r="C12946" s="139"/>
      <c r="D12946" s="139"/>
    </row>
    <row r="12947" spans="1:4">
      <c r="A12947" s="6"/>
      <c r="B12947" s="6"/>
      <c r="C12947" s="139"/>
      <c r="D12947" s="139"/>
    </row>
    <row r="12948" spans="1:4">
      <c r="A12948" s="6"/>
      <c r="B12948" s="6"/>
      <c r="C12948" s="139"/>
      <c r="D12948" s="139"/>
    </row>
    <row r="12949" spans="1:4">
      <c r="A12949" s="6"/>
      <c r="B12949" s="6"/>
      <c r="C12949" s="139"/>
      <c r="D12949" s="139"/>
    </row>
    <row r="12950" spans="1:4">
      <c r="A12950" s="6"/>
      <c r="B12950" s="6"/>
      <c r="C12950" s="139"/>
      <c r="D12950" s="139"/>
    </row>
    <row r="12951" spans="1:4">
      <c r="A12951" s="6"/>
      <c r="B12951" s="6"/>
      <c r="C12951" s="139"/>
      <c r="D12951" s="139"/>
    </row>
    <row r="12952" spans="1:4">
      <c r="A12952" s="6"/>
      <c r="B12952" s="6"/>
      <c r="C12952" s="139"/>
      <c r="D12952" s="139"/>
    </row>
    <row r="12953" spans="1:4">
      <c r="A12953" s="6"/>
      <c r="B12953" s="6"/>
      <c r="C12953" s="139"/>
      <c r="D12953" s="139"/>
    </row>
    <row r="12954" spans="1:4">
      <c r="A12954" s="6"/>
      <c r="B12954" s="6"/>
      <c r="C12954" s="139"/>
      <c r="D12954" s="139"/>
    </row>
    <row r="12955" spans="1:4">
      <c r="A12955" s="6"/>
      <c r="B12955" s="6"/>
      <c r="C12955" s="139"/>
      <c r="D12955" s="139"/>
    </row>
    <row r="12956" spans="1:4">
      <c r="A12956" s="6"/>
      <c r="B12956" s="6"/>
      <c r="C12956" s="139"/>
      <c r="D12956" s="139"/>
    </row>
    <row r="12957" spans="1:4">
      <c r="A12957" s="6"/>
      <c r="B12957" s="6"/>
      <c r="C12957" s="139"/>
      <c r="D12957" s="139"/>
    </row>
    <row r="12958" spans="1:4">
      <c r="A12958" s="6"/>
      <c r="B12958" s="6"/>
      <c r="C12958" s="139"/>
      <c r="D12958" s="139"/>
    </row>
    <row r="12959" spans="1:4">
      <c r="A12959" s="6"/>
      <c r="B12959" s="6"/>
      <c r="C12959" s="139"/>
      <c r="D12959" s="139"/>
    </row>
    <row r="12960" spans="1:4">
      <c r="A12960" s="6"/>
      <c r="B12960" s="6"/>
      <c r="C12960" s="139"/>
      <c r="D12960" s="139"/>
    </row>
    <row r="12961" spans="1:4">
      <c r="A12961" s="6"/>
      <c r="B12961" s="6"/>
      <c r="C12961" s="139"/>
      <c r="D12961" s="139"/>
    </row>
    <row r="12962" spans="1:4">
      <c r="A12962" s="6"/>
      <c r="B12962" s="6"/>
      <c r="C12962" s="139"/>
      <c r="D12962" s="139"/>
    </row>
    <row r="12963" spans="1:4">
      <c r="A12963" s="6"/>
      <c r="B12963" s="6"/>
      <c r="C12963" s="139"/>
      <c r="D12963" s="139"/>
    </row>
    <row r="12964" spans="1:4">
      <c r="A12964" s="6"/>
      <c r="B12964" s="6"/>
      <c r="C12964" s="139"/>
      <c r="D12964" s="139"/>
    </row>
    <row r="12965" spans="1:4">
      <c r="A12965" s="6"/>
      <c r="B12965" s="6"/>
      <c r="C12965" s="139"/>
      <c r="D12965" s="139"/>
    </row>
    <row r="12966" spans="1:4">
      <c r="A12966" s="6"/>
      <c r="B12966" s="6"/>
      <c r="C12966" s="139"/>
      <c r="D12966" s="139"/>
    </row>
    <row r="12967" spans="1:4">
      <c r="A12967" s="6"/>
      <c r="B12967" s="6"/>
      <c r="C12967" s="139"/>
      <c r="D12967" s="139"/>
    </row>
    <row r="12968" spans="1:4">
      <c r="A12968" s="6"/>
      <c r="B12968" s="6"/>
      <c r="C12968" s="139"/>
      <c r="D12968" s="139"/>
    </row>
    <row r="12969" spans="1:4">
      <c r="A12969" s="6"/>
      <c r="B12969" s="6"/>
      <c r="C12969" s="139"/>
      <c r="D12969" s="139"/>
    </row>
    <row r="12970" spans="1:4">
      <c r="A12970" s="6"/>
      <c r="B12970" s="6"/>
      <c r="C12970" s="139"/>
      <c r="D12970" s="139"/>
    </row>
    <row r="12971" spans="1:4">
      <c r="A12971" s="6"/>
      <c r="B12971" s="6"/>
      <c r="C12971" s="139"/>
      <c r="D12971" s="139"/>
    </row>
    <row r="12972" spans="1:4">
      <c r="A12972" s="6"/>
      <c r="B12972" s="6"/>
      <c r="C12972" s="139"/>
      <c r="D12972" s="139"/>
    </row>
    <row r="12973" spans="1:4">
      <c r="A12973" s="6"/>
      <c r="B12973" s="6"/>
      <c r="C12973" s="139"/>
      <c r="D12973" s="139"/>
    </row>
    <row r="12974" spans="1:4">
      <c r="A12974" s="6"/>
      <c r="B12974" s="6"/>
      <c r="C12974" s="139"/>
      <c r="D12974" s="139"/>
    </row>
    <row r="12975" spans="1:4">
      <c r="A12975" s="6"/>
      <c r="B12975" s="6"/>
      <c r="C12975" s="139"/>
      <c r="D12975" s="139"/>
    </row>
    <row r="12976" spans="1:4">
      <c r="A12976" s="6"/>
      <c r="B12976" s="6"/>
      <c r="C12976" s="139"/>
      <c r="D12976" s="139"/>
    </row>
    <row r="12977" spans="1:4">
      <c r="A12977" s="6"/>
      <c r="B12977" s="6"/>
      <c r="C12977" s="139"/>
      <c r="D12977" s="139"/>
    </row>
    <row r="12978" spans="1:4">
      <c r="A12978" s="6"/>
      <c r="B12978" s="6"/>
      <c r="C12978" s="139"/>
      <c r="D12978" s="139"/>
    </row>
    <row r="12979" spans="1:4">
      <c r="A12979" s="6"/>
      <c r="B12979" s="6"/>
      <c r="C12979" s="139"/>
      <c r="D12979" s="139"/>
    </row>
    <row r="12980" spans="1:4">
      <c r="A12980" s="6"/>
      <c r="B12980" s="6"/>
      <c r="C12980" s="139"/>
      <c r="D12980" s="139"/>
    </row>
    <row r="12981" spans="1:4">
      <c r="A12981" s="6"/>
      <c r="B12981" s="6"/>
      <c r="C12981" s="139"/>
      <c r="D12981" s="139"/>
    </row>
    <row r="12982" spans="1:4">
      <c r="A12982" s="6"/>
      <c r="B12982" s="6"/>
      <c r="C12982" s="139"/>
      <c r="D12982" s="139"/>
    </row>
    <row r="12983" spans="1:4">
      <c r="A12983" s="6"/>
      <c r="B12983" s="6"/>
      <c r="C12983" s="139"/>
      <c r="D12983" s="139"/>
    </row>
    <row r="12984" spans="1:4">
      <c r="A12984" s="6"/>
      <c r="B12984" s="6"/>
      <c r="C12984" s="139"/>
      <c r="D12984" s="139"/>
    </row>
    <row r="12985" spans="1:4">
      <c r="A12985" s="6"/>
      <c r="B12985" s="6"/>
      <c r="C12985" s="139"/>
      <c r="D12985" s="139"/>
    </row>
    <row r="12986" spans="1:4">
      <c r="A12986" s="6"/>
      <c r="B12986" s="6"/>
      <c r="C12986" s="139"/>
      <c r="D12986" s="139"/>
    </row>
    <row r="12987" spans="1:4">
      <c r="A12987" s="6"/>
      <c r="B12987" s="6"/>
      <c r="C12987" s="139"/>
      <c r="D12987" s="139"/>
    </row>
    <row r="12988" spans="1:4">
      <c r="A12988" s="6"/>
      <c r="B12988" s="6"/>
      <c r="C12988" s="139"/>
      <c r="D12988" s="139"/>
    </row>
    <row r="12989" spans="1:4">
      <c r="A12989" s="6"/>
      <c r="B12989" s="6"/>
      <c r="C12989" s="139"/>
      <c r="D12989" s="139"/>
    </row>
    <row r="12990" spans="1:4">
      <c r="A12990" s="6"/>
      <c r="B12990" s="6"/>
      <c r="C12990" s="139"/>
      <c r="D12990" s="139"/>
    </row>
    <row r="12991" spans="1:4">
      <c r="A12991" s="6"/>
      <c r="B12991" s="6"/>
      <c r="C12991" s="139"/>
      <c r="D12991" s="139"/>
    </row>
    <row r="12992" spans="1:4">
      <c r="A12992" s="6"/>
      <c r="B12992" s="6"/>
      <c r="C12992" s="139"/>
      <c r="D12992" s="139"/>
    </row>
    <row r="12993" spans="1:4">
      <c r="A12993" s="6"/>
      <c r="B12993" s="6"/>
      <c r="C12993" s="139"/>
      <c r="D12993" s="139"/>
    </row>
    <row r="12994" spans="1:4">
      <c r="A12994" s="6"/>
      <c r="B12994" s="6"/>
      <c r="C12994" s="139"/>
      <c r="D12994" s="139"/>
    </row>
    <row r="12995" spans="1:4">
      <c r="A12995" s="6"/>
      <c r="B12995" s="6"/>
      <c r="C12995" s="139"/>
      <c r="D12995" s="139"/>
    </row>
    <row r="12996" spans="1:4">
      <c r="A12996" s="6"/>
      <c r="B12996" s="6"/>
      <c r="C12996" s="139"/>
      <c r="D12996" s="139"/>
    </row>
    <row r="12997" spans="1:4">
      <c r="A12997" s="6"/>
      <c r="B12997" s="6"/>
      <c r="C12997" s="139"/>
      <c r="D12997" s="139"/>
    </row>
    <row r="12998" spans="1:4">
      <c r="A12998" s="6"/>
      <c r="B12998" s="6"/>
      <c r="C12998" s="139"/>
      <c r="D12998" s="139"/>
    </row>
    <row r="12999" spans="1:4">
      <c r="A12999" s="6"/>
      <c r="B12999" s="6"/>
      <c r="C12999" s="139"/>
      <c r="D12999" s="139"/>
    </row>
    <row r="13000" spans="1:4">
      <c r="A13000" s="6"/>
      <c r="B13000" s="6"/>
      <c r="C13000" s="139"/>
      <c r="D13000" s="139"/>
    </row>
    <row r="13001" spans="1:4">
      <c r="A13001" s="6"/>
      <c r="B13001" s="6"/>
      <c r="C13001" s="139"/>
      <c r="D13001" s="139"/>
    </row>
    <row r="13002" spans="1:4">
      <c r="A13002" s="6"/>
      <c r="B13002" s="6"/>
      <c r="C13002" s="139"/>
      <c r="D13002" s="139"/>
    </row>
    <row r="13003" spans="1:4">
      <c r="A13003" s="6"/>
      <c r="B13003" s="6"/>
      <c r="C13003" s="139"/>
      <c r="D13003" s="139"/>
    </row>
    <row r="13004" spans="1:4">
      <c r="A13004" s="6"/>
      <c r="B13004" s="6"/>
      <c r="C13004" s="139"/>
      <c r="D13004" s="139"/>
    </row>
    <row r="13005" spans="1:4">
      <c r="A13005" s="6"/>
      <c r="B13005" s="6"/>
      <c r="C13005" s="139"/>
      <c r="D13005" s="139"/>
    </row>
    <row r="13006" spans="1:4">
      <c r="A13006" s="6"/>
      <c r="B13006" s="6"/>
      <c r="C13006" s="139"/>
      <c r="D13006" s="139"/>
    </row>
    <row r="13007" spans="1:4">
      <c r="A13007" s="6"/>
      <c r="B13007" s="6"/>
      <c r="C13007" s="139"/>
      <c r="D13007" s="139"/>
    </row>
    <row r="13008" spans="1:4">
      <c r="A13008" s="6"/>
      <c r="B13008" s="6"/>
      <c r="C13008" s="139"/>
      <c r="D13008" s="139"/>
    </row>
    <row r="13009" spans="1:4">
      <c r="A13009" s="6"/>
      <c r="B13009" s="6"/>
      <c r="C13009" s="139"/>
      <c r="D13009" s="139"/>
    </row>
    <row r="13010" spans="1:4">
      <c r="A13010" s="6"/>
      <c r="B13010" s="6"/>
      <c r="C13010" s="139"/>
      <c r="D13010" s="139"/>
    </row>
    <row r="13011" spans="1:4">
      <c r="A13011" s="6"/>
      <c r="B13011" s="6"/>
      <c r="C13011" s="139"/>
      <c r="D13011" s="139"/>
    </row>
    <row r="13012" spans="1:4">
      <c r="A13012" s="6"/>
      <c r="B13012" s="6"/>
      <c r="C13012" s="139"/>
      <c r="D13012" s="139"/>
    </row>
    <row r="13013" spans="1:4">
      <c r="A13013" s="6"/>
      <c r="B13013" s="6"/>
      <c r="C13013" s="139"/>
      <c r="D13013" s="139"/>
    </row>
    <row r="13014" spans="1:4">
      <c r="A13014" s="6"/>
      <c r="B13014" s="6"/>
      <c r="C13014" s="139"/>
      <c r="D13014" s="139"/>
    </row>
    <row r="13015" spans="1:4">
      <c r="A13015" s="6"/>
      <c r="B13015" s="6"/>
      <c r="C13015" s="139"/>
      <c r="D13015" s="139"/>
    </row>
    <row r="13016" spans="1:4">
      <c r="A13016" s="6"/>
      <c r="B13016" s="6"/>
      <c r="C13016" s="139"/>
      <c r="D13016" s="139"/>
    </row>
    <row r="13017" spans="1:4">
      <c r="A13017" s="6"/>
      <c r="B13017" s="6"/>
      <c r="C13017" s="139"/>
      <c r="D13017" s="139"/>
    </row>
    <row r="13018" spans="1:4">
      <c r="A13018" s="6"/>
      <c r="B13018" s="6"/>
      <c r="C13018" s="139"/>
      <c r="D13018" s="139"/>
    </row>
    <row r="13019" spans="1:4">
      <c r="A13019" s="6"/>
      <c r="B13019" s="6"/>
      <c r="C13019" s="139"/>
      <c r="D13019" s="139"/>
    </row>
    <row r="13020" spans="1:4">
      <c r="A13020" s="6"/>
      <c r="B13020" s="6"/>
      <c r="C13020" s="139"/>
      <c r="D13020" s="139"/>
    </row>
    <row r="13021" spans="1:4">
      <c r="A13021" s="6"/>
      <c r="B13021" s="6"/>
      <c r="C13021" s="139"/>
      <c r="D13021" s="139"/>
    </row>
    <row r="13022" spans="1:4">
      <c r="A13022" s="6"/>
      <c r="B13022" s="6"/>
      <c r="C13022" s="139"/>
      <c r="D13022" s="139"/>
    </row>
    <row r="13023" spans="1:4">
      <c r="A13023" s="6"/>
      <c r="B13023" s="6"/>
      <c r="C13023" s="139"/>
      <c r="D13023" s="139"/>
    </row>
    <row r="13024" spans="1:4">
      <c r="A13024" s="6"/>
      <c r="B13024" s="6"/>
      <c r="C13024" s="139"/>
      <c r="D13024" s="139"/>
    </row>
    <row r="13025" spans="1:4">
      <c r="A13025" s="6"/>
      <c r="B13025" s="6"/>
      <c r="C13025" s="139"/>
      <c r="D13025" s="139"/>
    </row>
    <row r="13026" spans="1:4">
      <c r="A13026" s="6"/>
      <c r="B13026" s="6"/>
      <c r="C13026" s="139"/>
      <c r="D13026" s="139"/>
    </row>
    <row r="13027" spans="1:4">
      <c r="A13027" s="6"/>
      <c r="B13027" s="6"/>
      <c r="C13027" s="139"/>
      <c r="D13027" s="139"/>
    </row>
    <row r="13028" spans="1:4">
      <c r="A13028" s="6"/>
      <c r="B13028" s="6"/>
      <c r="C13028" s="139"/>
      <c r="D13028" s="139"/>
    </row>
    <row r="13029" spans="1:4">
      <c r="A13029" s="6"/>
      <c r="B13029" s="6"/>
      <c r="C13029" s="139"/>
      <c r="D13029" s="139"/>
    </row>
    <row r="13030" spans="1:4">
      <c r="A13030" s="6"/>
      <c r="B13030" s="6"/>
      <c r="C13030" s="139"/>
      <c r="D13030" s="139"/>
    </row>
    <row r="13031" spans="1:4">
      <c r="A13031" s="6"/>
      <c r="B13031" s="6"/>
      <c r="C13031" s="139"/>
      <c r="D13031" s="139"/>
    </row>
    <row r="13032" spans="1:4">
      <c r="A13032" s="6"/>
      <c r="B13032" s="6"/>
      <c r="C13032" s="139"/>
      <c r="D13032" s="139"/>
    </row>
    <row r="13033" spans="1:4">
      <c r="A13033" s="6"/>
      <c r="B13033" s="6"/>
      <c r="C13033" s="139"/>
      <c r="D13033" s="139"/>
    </row>
    <row r="13034" spans="1:4">
      <c r="A13034" s="6"/>
      <c r="B13034" s="6"/>
      <c r="C13034" s="139"/>
      <c r="D13034" s="139"/>
    </row>
    <row r="13035" spans="1:4">
      <c r="A13035" s="6"/>
      <c r="B13035" s="6"/>
      <c r="C13035" s="139"/>
      <c r="D13035" s="139"/>
    </row>
    <row r="13036" spans="1:4">
      <c r="A13036" s="6"/>
      <c r="B13036" s="6"/>
      <c r="C13036" s="139"/>
      <c r="D13036" s="139"/>
    </row>
    <row r="13037" spans="1:4">
      <c r="A13037" s="6"/>
      <c r="B13037" s="6"/>
      <c r="C13037" s="139"/>
      <c r="D13037" s="139"/>
    </row>
    <row r="13038" spans="1:4">
      <c r="A13038" s="6"/>
      <c r="B13038" s="6"/>
      <c r="C13038" s="139"/>
      <c r="D13038" s="139"/>
    </row>
    <row r="13039" spans="1:4">
      <c r="A13039" s="6"/>
      <c r="B13039" s="6"/>
      <c r="C13039" s="139"/>
      <c r="D13039" s="139"/>
    </row>
    <row r="13040" spans="1:4">
      <c r="A13040" s="6"/>
      <c r="B13040" s="6"/>
      <c r="C13040" s="139"/>
      <c r="D13040" s="139"/>
    </row>
    <row r="13041" spans="1:4">
      <c r="A13041" s="6"/>
      <c r="B13041" s="6"/>
      <c r="C13041" s="139"/>
      <c r="D13041" s="139"/>
    </row>
    <row r="13042" spans="1:4">
      <c r="A13042" s="6"/>
      <c r="B13042" s="6"/>
      <c r="C13042" s="139"/>
      <c r="D13042" s="139"/>
    </row>
    <row r="13043" spans="1:4">
      <c r="A13043" s="6"/>
      <c r="B13043" s="6"/>
      <c r="C13043" s="139"/>
      <c r="D13043" s="139"/>
    </row>
    <row r="13044" spans="1:4">
      <c r="A13044" s="6"/>
      <c r="B13044" s="6"/>
      <c r="C13044" s="139"/>
      <c r="D13044" s="139"/>
    </row>
    <row r="13045" spans="1:4">
      <c r="A13045" s="6"/>
      <c r="B13045" s="6"/>
      <c r="C13045" s="139"/>
      <c r="D13045" s="139"/>
    </row>
    <row r="13046" spans="1:4">
      <c r="A13046" s="6"/>
      <c r="B13046" s="6"/>
      <c r="C13046" s="139"/>
      <c r="D13046" s="139"/>
    </row>
    <row r="13047" spans="1:4">
      <c r="A13047" s="6"/>
      <c r="B13047" s="6"/>
      <c r="C13047" s="139"/>
      <c r="D13047" s="139"/>
    </row>
    <row r="13048" spans="1:4">
      <c r="A13048" s="6"/>
      <c r="B13048" s="6"/>
      <c r="C13048" s="139"/>
      <c r="D13048" s="139"/>
    </row>
    <row r="13049" spans="1:4">
      <c r="A13049" s="6"/>
      <c r="B13049" s="6"/>
      <c r="C13049" s="139"/>
      <c r="D13049" s="139"/>
    </row>
    <row r="13050" spans="1:4">
      <c r="A13050" s="6"/>
      <c r="B13050" s="6"/>
      <c r="C13050" s="139"/>
      <c r="D13050" s="139"/>
    </row>
    <row r="13051" spans="1:4">
      <c r="A13051" s="6"/>
      <c r="B13051" s="6"/>
      <c r="C13051" s="139"/>
      <c r="D13051" s="139"/>
    </row>
    <row r="13052" spans="1:4">
      <c r="A13052" s="6"/>
      <c r="B13052" s="6"/>
      <c r="C13052" s="139"/>
      <c r="D13052" s="139"/>
    </row>
    <row r="13053" spans="1:4">
      <c r="A13053" s="6"/>
      <c r="B13053" s="6"/>
      <c r="C13053" s="139"/>
      <c r="D13053" s="139"/>
    </row>
    <row r="13054" spans="1:4">
      <c r="A13054" s="6"/>
      <c r="B13054" s="6"/>
      <c r="C13054" s="139"/>
      <c r="D13054" s="139"/>
    </row>
    <row r="13055" spans="1:4">
      <c r="A13055" s="6"/>
      <c r="B13055" s="6"/>
      <c r="C13055" s="139"/>
      <c r="D13055" s="139"/>
    </row>
    <row r="13056" spans="1:4">
      <c r="A13056" s="6"/>
      <c r="B13056" s="6"/>
      <c r="C13056" s="139"/>
      <c r="D13056" s="139"/>
    </row>
    <row r="13057" spans="1:4">
      <c r="A13057" s="6"/>
      <c r="B13057" s="6"/>
      <c r="C13057" s="139"/>
      <c r="D13057" s="139"/>
    </row>
    <row r="13058" spans="1:4">
      <c r="A13058" s="6"/>
      <c r="B13058" s="6"/>
      <c r="C13058" s="139"/>
      <c r="D13058" s="139"/>
    </row>
    <row r="13059" spans="1:4">
      <c r="A13059" s="6"/>
      <c r="B13059" s="6"/>
      <c r="C13059" s="139"/>
      <c r="D13059" s="139"/>
    </row>
    <row r="13060" spans="1:4">
      <c r="A13060" s="6"/>
      <c r="B13060" s="6"/>
      <c r="C13060" s="139"/>
      <c r="D13060" s="139"/>
    </row>
    <row r="13061" spans="1:4">
      <c r="A13061" s="6"/>
      <c r="B13061" s="6"/>
      <c r="C13061" s="139"/>
      <c r="D13061" s="139"/>
    </row>
    <row r="13062" spans="1:4">
      <c r="A13062" s="6"/>
      <c r="B13062" s="6"/>
      <c r="C13062" s="139"/>
      <c r="D13062" s="139"/>
    </row>
    <row r="13063" spans="1:4">
      <c r="A13063" s="6"/>
      <c r="B13063" s="6"/>
      <c r="C13063" s="139"/>
      <c r="D13063" s="139"/>
    </row>
    <row r="13064" spans="1:4">
      <c r="A13064" s="6"/>
      <c r="B13064" s="6"/>
      <c r="C13064" s="139"/>
      <c r="D13064" s="139"/>
    </row>
    <row r="13065" spans="1:4">
      <c r="A13065" s="6"/>
      <c r="B13065" s="6"/>
      <c r="C13065" s="139"/>
      <c r="D13065" s="139"/>
    </row>
    <row r="13066" spans="1:4">
      <c r="A13066" s="6"/>
      <c r="B13066" s="6"/>
      <c r="C13066" s="139"/>
      <c r="D13066" s="139"/>
    </row>
    <row r="13067" spans="1:4">
      <c r="A13067" s="6"/>
      <c r="B13067" s="6"/>
      <c r="C13067" s="139"/>
      <c r="D13067" s="139"/>
    </row>
    <row r="13068" spans="1:4">
      <c r="A13068" s="6"/>
      <c r="B13068" s="6"/>
      <c r="C13068" s="139"/>
      <c r="D13068" s="139"/>
    </row>
    <row r="13069" spans="1:4">
      <c r="A13069" s="6"/>
      <c r="B13069" s="6"/>
      <c r="C13069" s="139"/>
      <c r="D13069" s="139"/>
    </row>
    <row r="13070" spans="1:4">
      <c r="A13070" s="6"/>
      <c r="B13070" s="6"/>
      <c r="C13070" s="139"/>
      <c r="D13070" s="139"/>
    </row>
    <row r="13071" spans="1:4">
      <c r="A13071" s="6"/>
      <c r="B13071" s="6"/>
      <c r="C13071" s="139"/>
      <c r="D13071" s="139"/>
    </row>
    <row r="13072" spans="1:4">
      <c r="A13072" s="6"/>
      <c r="B13072" s="6"/>
      <c r="C13072" s="139"/>
      <c r="D13072" s="139"/>
    </row>
    <row r="13073" spans="1:4">
      <c r="A13073" s="6"/>
      <c r="B13073" s="6"/>
      <c r="C13073" s="139"/>
      <c r="D13073" s="139"/>
    </row>
    <row r="13074" spans="1:4">
      <c r="A13074" s="6"/>
      <c r="B13074" s="6"/>
      <c r="C13074" s="139"/>
      <c r="D13074" s="139"/>
    </row>
    <row r="13075" spans="1:4">
      <c r="A13075" s="6"/>
      <c r="B13075" s="6"/>
      <c r="C13075" s="139"/>
      <c r="D13075" s="139"/>
    </row>
    <row r="13076" spans="1:4">
      <c r="A13076" s="6"/>
      <c r="B13076" s="6"/>
      <c r="C13076" s="139"/>
      <c r="D13076" s="139"/>
    </row>
    <row r="13077" spans="1:4">
      <c r="A13077" s="6"/>
      <c r="B13077" s="6"/>
      <c r="C13077" s="139"/>
      <c r="D13077" s="139"/>
    </row>
    <row r="13078" spans="1:4">
      <c r="A13078" s="6"/>
      <c r="B13078" s="6"/>
      <c r="C13078" s="139"/>
      <c r="D13078" s="139"/>
    </row>
    <row r="13079" spans="1:4">
      <c r="A13079" s="6"/>
      <c r="B13079" s="6"/>
      <c r="C13079" s="139"/>
      <c r="D13079" s="139"/>
    </row>
    <row r="13080" spans="1:4">
      <c r="A13080" s="6"/>
      <c r="B13080" s="6"/>
      <c r="C13080" s="139"/>
      <c r="D13080" s="139"/>
    </row>
    <row r="13081" spans="1:4">
      <c r="A13081" s="6"/>
      <c r="B13081" s="6"/>
      <c r="C13081" s="139"/>
      <c r="D13081" s="139"/>
    </row>
    <row r="13082" spans="1:4">
      <c r="A13082" s="6"/>
      <c r="B13082" s="6"/>
      <c r="C13082" s="139"/>
      <c r="D13082" s="139"/>
    </row>
    <row r="13083" spans="1:4">
      <c r="A13083" s="6"/>
      <c r="B13083" s="6"/>
      <c r="C13083" s="139"/>
      <c r="D13083" s="139"/>
    </row>
    <row r="13084" spans="1:4">
      <c r="A13084" s="6"/>
      <c r="B13084" s="6"/>
      <c r="C13084" s="139"/>
      <c r="D13084" s="139"/>
    </row>
    <row r="13085" spans="1:4">
      <c r="A13085" s="6"/>
      <c r="B13085" s="6"/>
      <c r="C13085" s="139"/>
      <c r="D13085" s="139"/>
    </row>
    <row r="13086" spans="1:4">
      <c r="A13086" s="6"/>
      <c r="B13086" s="6"/>
      <c r="C13086" s="139"/>
      <c r="D13086" s="139"/>
    </row>
    <row r="13087" spans="1:4">
      <c r="A13087" s="6"/>
      <c r="B13087" s="6"/>
      <c r="C13087" s="139"/>
      <c r="D13087" s="139"/>
    </row>
    <row r="13088" spans="1:4">
      <c r="A13088" s="6"/>
      <c r="B13088" s="6"/>
      <c r="C13088" s="139"/>
      <c r="D13088" s="139"/>
    </row>
    <row r="13089" spans="1:4">
      <c r="A13089" s="6"/>
      <c r="B13089" s="6"/>
      <c r="C13089" s="139"/>
      <c r="D13089" s="139"/>
    </row>
    <row r="13090" spans="1:4">
      <c r="A13090" s="6"/>
      <c r="B13090" s="6"/>
      <c r="C13090" s="139"/>
      <c r="D13090" s="139"/>
    </row>
    <row r="13091" spans="1:4">
      <c r="A13091" s="6"/>
      <c r="B13091" s="6"/>
      <c r="C13091" s="139"/>
      <c r="D13091" s="139"/>
    </row>
    <row r="13092" spans="1:4">
      <c r="A13092" s="6"/>
      <c r="B13092" s="6"/>
      <c r="C13092" s="139"/>
      <c r="D13092" s="139"/>
    </row>
    <row r="13093" spans="1:4">
      <c r="A13093" s="6"/>
      <c r="B13093" s="6"/>
      <c r="C13093" s="139"/>
      <c r="D13093" s="139"/>
    </row>
    <row r="13094" spans="1:4">
      <c r="A13094" s="6"/>
      <c r="B13094" s="6"/>
      <c r="C13094" s="139"/>
      <c r="D13094" s="139"/>
    </row>
    <row r="13095" spans="1:4">
      <c r="A13095" s="6"/>
      <c r="B13095" s="6"/>
      <c r="C13095" s="139"/>
      <c r="D13095" s="139"/>
    </row>
    <row r="13096" spans="1:4">
      <c r="A13096" s="6"/>
      <c r="B13096" s="6"/>
      <c r="C13096" s="139"/>
      <c r="D13096" s="139"/>
    </row>
    <row r="13097" spans="1:4">
      <c r="A13097" s="6"/>
      <c r="B13097" s="6"/>
      <c r="C13097" s="139"/>
      <c r="D13097" s="139"/>
    </row>
    <row r="13098" spans="1:4">
      <c r="A13098" s="6"/>
      <c r="B13098" s="6"/>
      <c r="C13098" s="139"/>
      <c r="D13098" s="139"/>
    </row>
    <row r="13099" spans="1:4">
      <c r="A13099" s="6"/>
      <c r="B13099" s="6"/>
      <c r="C13099" s="139"/>
      <c r="D13099" s="139"/>
    </row>
    <row r="13100" spans="1:4">
      <c r="A13100" s="6"/>
      <c r="B13100" s="6"/>
      <c r="C13100" s="139"/>
      <c r="D13100" s="139"/>
    </row>
    <row r="13101" spans="1:4">
      <c r="A13101" s="6"/>
      <c r="B13101" s="6"/>
      <c r="C13101" s="139"/>
      <c r="D13101" s="139"/>
    </row>
    <row r="13102" spans="1:4">
      <c r="A13102" s="6"/>
      <c r="B13102" s="6"/>
      <c r="C13102" s="139"/>
      <c r="D13102" s="139"/>
    </row>
    <row r="13103" spans="1:4">
      <c r="A13103" s="6"/>
      <c r="B13103" s="6"/>
      <c r="C13103" s="139"/>
      <c r="D13103" s="139"/>
    </row>
    <row r="13104" spans="1:4">
      <c r="A13104" s="6"/>
      <c r="B13104" s="6"/>
      <c r="C13104" s="139"/>
      <c r="D13104" s="139"/>
    </row>
    <row r="13105" spans="1:4">
      <c r="A13105" s="6"/>
      <c r="B13105" s="6"/>
      <c r="C13105" s="139"/>
      <c r="D13105" s="139"/>
    </row>
    <row r="13106" spans="1:4">
      <c r="A13106" s="6"/>
      <c r="B13106" s="6"/>
      <c r="C13106" s="139"/>
      <c r="D13106" s="139"/>
    </row>
    <row r="13107" spans="1:4">
      <c r="A13107" s="6"/>
      <c r="B13107" s="6"/>
      <c r="C13107" s="139"/>
      <c r="D13107" s="139"/>
    </row>
    <row r="13108" spans="1:4">
      <c r="A13108" s="6"/>
      <c r="B13108" s="6"/>
      <c r="C13108" s="139"/>
      <c r="D13108" s="139"/>
    </row>
    <row r="13109" spans="1:4">
      <c r="A13109" s="6"/>
      <c r="B13109" s="6"/>
      <c r="C13109" s="139"/>
      <c r="D13109" s="139"/>
    </row>
    <row r="13110" spans="1:4">
      <c r="A13110" s="6"/>
      <c r="B13110" s="6"/>
      <c r="C13110" s="139"/>
      <c r="D13110" s="139"/>
    </row>
    <row r="13111" spans="1:4">
      <c r="A13111" s="6"/>
      <c r="B13111" s="6"/>
      <c r="C13111" s="139"/>
      <c r="D13111" s="139"/>
    </row>
    <row r="13112" spans="1:4">
      <c r="A13112" s="6"/>
      <c r="B13112" s="6"/>
      <c r="C13112" s="139"/>
      <c r="D13112" s="139"/>
    </row>
    <row r="13113" spans="1:4">
      <c r="A13113" s="6"/>
      <c r="B13113" s="6"/>
      <c r="C13113" s="139"/>
      <c r="D13113" s="139"/>
    </row>
    <row r="13114" spans="1:4">
      <c r="A13114" s="6"/>
      <c r="B13114" s="6"/>
      <c r="C13114" s="139"/>
      <c r="D13114" s="139"/>
    </row>
    <row r="13115" spans="1:4">
      <c r="A13115" s="6"/>
      <c r="B13115" s="6"/>
      <c r="C13115" s="139"/>
      <c r="D13115" s="139"/>
    </row>
    <row r="13116" spans="1:4">
      <c r="A13116" s="6"/>
      <c r="B13116" s="6"/>
      <c r="C13116" s="139"/>
      <c r="D13116" s="139"/>
    </row>
    <row r="13117" spans="1:4">
      <c r="A13117" s="6"/>
      <c r="B13117" s="6"/>
      <c r="C13117" s="139"/>
      <c r="D13117" s="139"/>
    </row>
    <row r="13118" spans="1:4">
      <c r="A13118" s="6"/>
      <c r="B13118" s="6"/>
      <c r="C13118" s="139"/>
      <c r="D13118" s="139"/>
    </row>
    <row r="13119" spans="1:4">
      <c r="A13119" s="6"/>
      <c r="B13119" s="6"/>
      <c r="C13119" s="139"/>
      <c r="D13119" s="139"/>
    </row>
    <row r="13120" spans="1:4">
      <c r="A13120" s="6"/>
      <c r="B13120" s="6"/>
      <c r="C13120" s="139"/>
      <c r="D13120" s="139"/>
    </row>
    <row r="13121" spans="1:4">
      <c r="A13121" s="6"/>
      <c r="B13121" s="6"/>
      <c r="C13121" s="139"/>
      <c r="D13121" s="139"/>
    </row>
    <row r="13122" spans="1:4">
      <c r="A13122" s="6"/>
      <c r="B13122" s="6"/>
      <c r="C13122" s="139"/>
      <c r="D13122" s="139"/>
    </row>
    <row r="13123" spans="1:4">
      <c r="A13123" s="6"/>
      <c r="B13123" s="6"/>
      <c r="C13123" s="139"/>
      <c r="D13123" s="139"/>
    </row>
    <row r="13124" spans="1:4">
      <c r="A13124" s="6"/>
      <c r="B13124" s="6"/>
      <c r="C13124" s="139"/>
      <c r="D13124" s="139"/>
    </row>
    <row r="13125" spans="1:4">
      <c r="A13125" s="6"/>
      <c r="B13125" s="6"/>
      <c r="C13125" s="139"/>
      <c r="D13125" s="139"/>
    </row>
    <row r="13126" spans="1:4">
      <c r="A13126" s="6"/>
      <c r="B13126" s="6"/>
      <c r="C13126" s="139"/>
      <c r="D13126" s="139"/>
    </row>
    <row r="13127" spans="1:4">
      <c r="A13127" s="6"/>
      <c r="B13127" s="6"/>
      <c r="C13127" s="139"/>
      <c r="D13127" s="139"/>
    </row>
    <row r="13128" spans="1:4">
      <c r="A13128" s="6"/>
      <c r="B13128" s="6"/>
      <c r="C13128" s="139"/>
      <c r="D13128" s="139"/>
    </row>
    <row r="13129" spans="1:4">
      <c r="A13129" s="6"/>
      <c r="B13129" s="6"/>
      <c r="C13129" s="139"/>
      <c r="D13129" s="139"/>
    </row>
    <row r="13130" spans="1:4">
      <c r="A13130" s="6"/>
      <c r="B13130" s="6"/>
      <c r="C13130" s="139"/>
      <c r="D13130" s="139"/>
    </row>
    <row r="13131" spans="1:4">
      <c r="A13131" s="6"/>
      <c r="B13131" s="6"/>
      <c r="C13131" s="139"/>
      <c r="D13131" s="139"/>
    </row>
    <row r="13132" spans="1:4">
      <c r="A13132" s="6"/>
      <c r="B13132" s="6"/>
      <c r="C13132" s="139"/>
      <c r="D13132" s="139"/>
    </row>
    <row r="13133" spans="1:4">
      <c r="A13133" s="6"/>
      <c r="B13133" s="6"/>
      <c r="C13133" s="139"/>
      <c r="D13133" s="139"/>
    </row>
    <row r="13134" spans="1:4">
      <c r="A13134" s="6"/>
      <c r="B13134" s="6"/>
      <c r="C13134" s="139"/>
      <c r="D13134" s="139"/>
    </row>
    <row r="13135" spans="1:4">
      <c r="A13135" s="6"/>
      <c r="B13135" s="6"/>
      <c r="C13135" s="139"/>
      <c r="D13135" s="139"/>
    </row>
    <row r="13136" spans="1:4">
      <c r="A13136" s="6"/>
      <c r="B13136" s="6"/>
      <c r="C13136" s="139"/>
      <c r="D13136" s="139"/>
    </row>
    <row r="13137" spans="1:4">
      <c r="A13137" s="6"/>
      <c r="B13137" s="6"/>
      <c r="C13137" s="139"/>
      <c r="D13137" s="139"/>
    </row>
    <row r="13138" spans="1:4">
      <c r="A13138" s="6"/>
      <c r="B13138" s="6"/>
      <c r="C13138" s="139"/>
      <c r="D13138" s="139"/>
    </row>
    <row r="13139" spans="1:4">
      <c r="A13139" s="6"/>
      <c r="B13139" s="6"/>
      <c r="C13139" s="139"/>
      <c r="D13139" s="139"/>
    </row>
    <row r="13140" spans="1:4">
      <c r="A13140" s="6"/>
      <c r="B13140" s="6"/>
      <c r="C13140" s="139"/>
      <c r="D13140" s="139"/>
    </row>
    <row r="13141" spans="1:4">
      <c r="A13141" s="6"/>
      <c r="B13141" s="6"/>
      <c r="C13141" s="139"/>
      <c r="D13141" s="139"/>
    </row>
    <row r="13142" spans="1:4">
      <c r="A13142" s="6"/>
      <c r="B13142" s="6"/>
      <c r="C13142" s="139"/>
      <c r="D13142" s="139"/>
    </row>
    <row r="13143" spans="1:4">
      <c r="A13143" s="6"/>
      <c r="B13143" s="6"/>
      <c r="C13143" s="139"/>
      <c r="D13143" s="139"/>
    </row>
    <row r="13144" spans="1:4">
      <c r="A13144" s="6"/>
      <c r="B13144" s="6"/>
      <c r="C13144" s="139"/>
      <c r="D13144" s="139"/>
    </row>
    <row r="13145" spans="1:4">
      <c r="A13145" s="6"/>
      <c r="B13145" s="6"/>
      <c r="C13145" s="139"/>
      <c r="D13145" s="139"/>
    </row>
    <row r="13146" spans="1:4">
      <c r="A13146" s="6"/>
      <c r="B13146" s="6"/>
      <c r="C13146" s="139"/>
      <c r="D13146" s="139"/>
    </row>
    <row r="13147" spans="1:4">
      <c r="A13147" s="6"/>
      <c r="B13147" s="6"/>
      <c r="C13147" s="139"/>
      <c r="D13147" s="139"/>
    </row>
    <row r="13148" spans="1:4">
      <c r="A13148" s="6"/>
      <c r="B13148" s="6"/>
      <c r="C13148" s="139"/>
      <c r="D13148" s="139"/>
    </row>
    <row r="13149" spans="1:4">
      <c r="A13149" s="6"/>
      <c r="B13149" s="6"/>
      <c r="C13149" s="139"/>
      <c r="D13149" s="139"/>
    </row>
    <row r="13150" spans="1:4">
      <c r="A13150" s="6"/>
      <c r="B13150" s="6"/>
      <c r="C13150" s="139"/>
      <c r="D13150" s="139"/>
    </row>
    <row r="13151" spans="1:4">
      <c r="A13151" s="6"/>
      <c r="B13151" s="6"/>
      <c r="C13151" s="139"/>
      <c r="D13151" s="139"/>
    </row>
    <row r="13152" spans="1:4">
      <c r="A13152" s="6"/>
      <c r="B13152" s="6"/>
      <c r="C13152" s="139"/>
      <c r="D13152" s="139"/>
    </row>
    <row r="13153" spans="1:4">
      <c r="A13153" s="6"/>
      <c r="B13153" s="6"/>
      <c r="C13153" s="139"/>
      <c r="D13153" s="139"/>
    </row>
    <row r="13154" spans="1:4">
      <c r="A13154" s="6"/>
      <c r="B13154" s="6"/>
      <c r="C13154" s="139"/>
      <c r="D13154" s="139"/>
    </row>
    <row r="13155" spans="1:4">
      <c r="A13155" s="6"/>
      <c r="B13155" s="6"/>
      <c r="C13155" s="139"/>
      <c r="D13155" s="139"/>
    </row>
    <row r="13156" spans="1:4">
      <c r="A13156" s="6"/>
      <c r="B13156" s="6"/>
      <c r="C13156" s="139"/>
      <c r="D13156" s="139"/>
    </row>
    <row r="13157" spans="1:4">
      <c r="A13157" s="6"/>
      <c r="B13157" s="6"/>
      <c r="C13157" s="139"/>
      <c r="D13157" s="139"/>
    </row>
    <row r="13158" spans="1:4">
      <c r="A13158" s="6"/>
      <c r="B13158" s="6"/>
      <c r="C13158" s="139"/>
      <c r="D13158" s="139"/>
    </row>
    <row r="13159" spans="1:4">
      <c r="A13159" s="6"/>
      <c r="B13159" s="6"/>
      <c r="C13159" s="139"/>
      <c r="D13159" s="139"/>
    </row>
    <row r="13160" spans="1:4">
      <c r="A13160" s="6"/>
      <c r="B13160" s="6"/>
      <c r="C13160" s="139"/>
      <c r="D13160" s="139"/>
    </row>
    <row r="13161" spans="1:4">
      <c r="A13161" s="6"/>
      <c r="B13161" s="6"/>
      <c r="C13161" s="139"/>
      <c r="D13161" s="139"/>
    </row>
    <row r="13162" spans="1:4">
      <c r="A13162" s="6"/>
      <c r="B13162" s="6"/>
      <c r="C13162" s="139"/>
      <c r="D13162" s="139"/>
    </row>
    <row r="13163" spans="1:4">
      <c r="A13163" s="6"/>
      <c r="B13163" s="6"/>
      <c r="C13163" s="139"/>
      <c r="D13163" s="139"/>
    </row>
    <row r="13164" spans="1:4">
      <c r="A13164" s="6"/>
      <c r="B13164" s="6"/>
      <c r="C13164" s="139"/>
      <c r="D13164" s="139"/>
    </row>
    <row r="13165" spans="1:4">
      <c r="A13165" s="6"/>
      <c r="B13165" s="6"/>
      <c r="C13165" s="139"/>
      <c r="D13165" s="139"/>
    </row>
    <row r="13166" spans="1:4">
      <c r="A13166" s="6"/>
      <c r="B13166" s="6"/>
      <c r="C13166" s="139"/>
      <c r="D13166" s="139"/>
    </row>
    <row r="13167" spans="1:4">
      <c r="A13167" s="6"/>
      <c r="B13167" s="6"/>
      <c r="C13167" s="139"/>
      <c r="D13167" s="139"/>
    </row>
    <row r="13168" spans="1:4">
      <c r="A13168" s="6"/>
      <c r="B13168" s="6"/>
      <c r="C13168" s="139"/>
      <c r="D13168" s="139"/>
    </row>
    <row r="13169" spans="1:4">
      <c r="A13169" s="6"/>
      <c r="B13169" s="6"/>
      <c r="C13169" s="139"/>
      <c r="D13169" s="139"/>
    </row>
    <row r="13170" spans="1:4">
      <c r="A13170" s="6"/>
      <c r="B13170" s="6"/>
      <c r="C13170" s="139"/>
      <c r="D13170" s="139"/>
    </row>
    <row r="13171" spans="1:4">
      <c r="A13171" s="6"/>
      <c r="B13171" s="6"/>
      <c r="C13171" s="139"/>
      <c r="D13171" s="139"/>
    </row>
    <row r="13172" spans="1:4">
      <c r="A13172" s="6"/>
      <c r="B13172" s="6"/>
      <c r="C13172" s="139"/>
      <c r="D13172" s="139"/>
    </row>
    <row r="13173" spans="1:4">
      <c r="A13173" s="6"/>
      <c r="B13173" s="6"/>
      <c r="C13173" s="139"/>
      <c r="D13173" s="139"/>
    </row>
    <row r="13174" spans="1:4">
      <c r="A13174" s="6"/>
      <c r="B13174" s="6"/>
      <c r="C13174" s="139"/>
      <c r="D13174" s="139"/>
    </row>
    <row r="13175" spans="1:4">
      <c r="A13175" s="6"/>
      <c r="B13175" s="6"/>
      <c r="C13175" s="139"/>
      <c r="D13175" s="139"/>
    </row>
    <row r="13176" spans="1:4">
      <c r="A13176" s="6"/>
      <c r="B13176" s="6"/>
      <c r="C13176" s="139"/>
      <c r="D13176" s="139"/>
    </row>
    <row r="13177" spans="1:4">
      <c r="A13177" s="6"/>
      <c r="B13177" s="6"/>
      <c r="C13177" s="139"/>
      <c r="D13177" s="139"/>
    </row>
    <row r="13178" spans="1:4">
      <c r="A13178" s="6"/>
      <c r="B13178" s="6"/>
      <c r="C13178" s="139"/>
      <c r="D13178" s="139"/>
    </row>
    <row r="13179" spans="1:4">
      <c r="A13179" s="6"/>
      <c r="B13179" s="6"/>
      <c r="C13179" s="139"/>
      <c r="D13179" s="139"/>
    </row>
    <row r="13180" spans="1:4">
      <c r="A13180" s="6"/>
      <c r="B13180" s="6"/>
      <c r="C13180" s="139"/>
      <c r="D13180" s="139"/>
    </row>
    <row r="13181" spans="1:4">
      <c r="A13181" s="6"/>
      <c r="B13181" s="6"/>
      <c r="C13181" s="139"/>
      <c r="D13181" s="139"/>
    </row>
    <row r="13182" spans="1:4">
      <c r="A13182" s="6"/>
      <c r="B13182" s="6"/>
      <c r="C13182" s="139"/>
      <c r="D13182" s="139"/>
    </row>
    <row r="13183" spans="1:4">
      <c r="A13183" s="6"/>
      <c r="B13183" s="6"/>
      <c r="C13183" s="139"/>
      <c r="D13183" s="139"/>
    </row>
    <row r="13184" spans="1:4">
      <c r="A13184" s="6"/>
      <c r="B13184" s="6"/>
      <c r="C13184" s="139"/>
      <c r="D13184" s="139"/>
    </row>
    <row r="13185" spans="1:4">
      <c r="A13185" s="6"/>
      <c r="B13185" s="6"/>
      <c r="C13185" s="139"/>
      <c r="D13185" s="139"/>
    </row>
    <row r="13186" spans="1:4">
      <c r="A13186" s="6"/>
      <c r="B13186" s="6"/>
      <c r="C13186" s="139"/>
      <c r="D13186" s="139"/>
    </row>
    <row r="13187" spans="1:4">
      <c r="A13187" s="6"/>
      <c r="B13187" s="6"/>
      <c r="C13187" s="139"/>
      <c r="D13187" s="139"/>
    </row>
    <row r="13188" spans="1:4">
      <c r="A13188" s="6"/>
      <c r="B13188" s="6"/>
      <c r="C13188" s="139"/>
      <c r="D13188" s="139"/>
    </row>
    <row r="13189" spans="1:4">
      <c r="A13189" s="6"/>
      <c r="B13189" s="6"/>
      <c r="C13189" s="139"/>
      <c r="D13189" s="139"/>
    </row>
    <row r="13190" spans="1:4">
      <c r="A13190" s="6"/>
      <c r="B13190" s="6"/>
      <c r="C13190" s="139"/>
      <c r="D13190" s="139"/>
    </row>
    <row r="13191" spans="1:4">
      <c r="A13191" s="6"/>
      <c r="B13191" s="6"/>
      <c r="C13191" s="139"/>
      <c r="D13191" s="139"/>
    </row>
    <row r="13192" spans="1:4">
      <c r="A13192" s="6"/>
      <c r="B13192" s="6"/>
      <c r="C13192" s="139"/>
      <c r="D13192" s="139"/>
    </row>
    <row r="13193" spans="1:4">
      <c r="A13193" s="6"/>
      <c r="B13193" s="6"/>
      <c r="C13193" s="139"/>
      <c r="D13193" s="139"/>
    </row>
    <row r="13194" spans="1:4">
      <c r="A13194" s="6"/>
      <c r="B13194" s="6"/>
      <c r="C13194" s="139"/>
      <c r="D13194" s="139"/>
    </row>
    <row r="13195" spans="1:4">
      <c r="A13195" s="6"/>
      <c r="B13195" s="6"/>
      <c r="C13195" s="139"/>
      <c r="D13195" s="139"/>
    </row>
    <row r="13196" spans="1:4">
      <c r="A13196" s="6"/>
      <c r="B13196" s="6"/>
      <c r="C13196" s="139"/>
      <c r="D13196" s="139"/>
    </row>
    <row r="13197" spans="1:4">
      <c r="A13197" s="6"/>
      <c r="B13197" s="6"/>
      <c r="C13197" s="139"/>
      <c r="D13197" s="139"/>
    </row>
    <row r="13198" spans="1:4">
      <c r="A13198" s="6"/>
      <c r="B13198" s="6"/>
      <c r="C13198" s="139"/>
      <c r="D13198" s="139"/>
    </row>
    <row r="13199" spans="1:4">
      <c r="A13199" s="6"/>
      <c r="B13199" s="6"/>
      <c r="C13199" s="139"/>
      <c r="D13199" s="139"/>
    </row>
    <row r="13200" spans="1:4">
      <c r="A13200" s="6"/>
      <c r="B13200" s="6"/>
      <c r="C13200" s="139"/>
      <c r="D13200" s="139"/>
    </row>
    <row r="13201" spans="1:4">
      <c r="A13201" s="6"/>
      <c r="B13201" s="6"/>
      <c r="C13201" s="139"/>
      <c r="D13201" s="139"/>
    </row>
    <row r="13202" spans="1:4">
      <c r="A13202" s="6"/>
      <c r="B13202" s="6"/>
      <c r="C13202" s="139"/>
      <c r="D13202" s="139"/>
    </row>
    <row r="13203" spans="1:4">
      <c r="A13203" s="6"/>
      <c r="B13203" s="6"/>
      <c r="C13203" s="139"/>
      <c r="D13203" s="139"/>
    </row>
    <row r="13204" spans="1:4">
      <c r="A13204" s="6"/>
      <c r="B13204" s="6"/>
      <c r="C13204" s="139"/>
      <c r="D13204" s="139"/>
    </row>
    <row r="13205" spans="1:4">
      <c r="A13205" s="6"/>
      <c r="B13205" s="6"/>
      <c r="C13205" s="139"/>
      <c r="D13205" s="139"/>
    </row>
    <row r="13206" spans="1:4">
      <c r="A13206" s="6"/>
      <c r="B13206" s="6"/>
      <c r="C13206" s="139"/>
      <c r="D13206" s="139"/>
    </row>
    <row r="13207" spans="1:4">
      <c r="A13207" s="6"/>
      <c r="B13207" s="6"/>
      <c r="C13207" s="139"/>
      <c r="D13207" s="139"/>
    </row>
    <row r="13208" spans="1:4">
      <c r="A13208" s="6"/>
      <c r="B13208" s="6"/>
      <c r="C13208" s="139"/>
      <c r="D13208" s="139"/>
    </row>
    <row r="13209" spans="1:4">
      <c r="A13209" s="6"/>
      <c r="B13209" s="6"/>
      <c r="C13209" s="139"/>
      <c r="D13209" s="139"/>
    </row>
    <row r="13210" spans="1:4">
      <c r="A13210" s="6"/>
      <c r="B13210" s="6"/>
      <c r="C13210" s="139"/>
      <c r="D13210" s="139"/>
    </row>
    <row r="13211" spans="1:4">
      <c r="A13211" s="6"/>
      <c r="B13211" s="6"/>
      <c r="C13211" s="139"/>
      <c r="D13211" s="139"/>
    </row>
    <row r="13212" spans="1:4">
      <c r="A13212" s="6"/>
      <c r="B13212" s="6"/>
      <c r="C13212" s="139"/>
      <c r="D13212" s="139"/>
    </row>
    <row r="13213" spans="1:4">
      <c r="A13213" s="6"/>
      <c r="B13213" s="6"/>
      <c r="C13213" s="139"/>
      <c r="D13213" s="139"/>
    </row>
    <row r="13214" spans="1:4">
      <c r="A13214" s="6"/>
      <c r="B13214" s="6"/>
      <c r="C13214" s="139"/>
      <c r="D13214" s="139"/>
    </row>
    <row r="13215" spans="1:4">
      <c r="A13215" s="6"/>
      <c r="B13215" s="6"/>
      <c r="C13215" s="139"/>
      <c r="D13215" s="139"/>
    </row>
    <row r="13216" spans="1:4">
      <c r="A13216" s="6"/>
      <c r="B13216" s="6"/>
      <c r="C13216" s="139"/>
      <c r="D13216" s="139"/>
    </row>
    <row r="13217" spans="1:4">
      <c r="A13217" s="6"/>
      <c r="B13217" s="6"/>
      <c r="C13217" s="139"/>
      <c r="D13217" s="139"/>
    </row>
    <row r="13218" spans="1:4">
      <c r="A13218" s="6"/>
      <c r="B13218" s="6"/>
      <c r="C13218" s="139"/>
      <c r="D13218" s="139"/>
    </row>
    <row r="13219" spans="1:4">
      <c r="A13219" s="6"/>
      <c r="B13219" s="6"/>
      <c r="C13219" s="139"/>
      <c r="D13219" s="139"/>
    </row>
    <row r="13220" spans="1:4">
      <c r="A13220" s="6"/>
      <c r="B13220" s="6"/>
      <c r="C13220" s="139"/>
      <c r="D13220" s="139"/>
    </row>
    <row r="13221" spans="1:4">
      <c r="A13221" s="6"/>
      <c r="B13221" s="6"/>
      <c r="C13221" s="139"/>
      <c r="D13221" s="139"/>
    </row>
    <row r="13222" spans="1:4">
      <c r="A13222" s="6"/>
      <c r="B13222" s="6"/>
      <c r="C13222" s="139"/>
      <c r="D13222" s="139"/>
    </row>
    <row r="13223" spans="1:4">
      <c r="A13223" s="6"/>
      <c r="B13223" s="6"/>
      <c r="C13223" s="139"/>
      <c r="D13223" s="139"/>
    </row>
    <row r="13224" spans="1:4">
      <c r="A13224" s="6"/>
      <c r="B13224" s="6"/>
      <c r="C13224" s="139"/>
      <c r="D13224" s="139"/>
    </row>
    <row r="13225" spans="1:4">
      <c r="A13225" s="6"/>
      <c r="B13225" s="6"/>
      <c r="C13225" s="139"/>
      <c r="D13225" s="139"/>
    </row>
    <row r="13226" spans="1:4">
      <c r="A13226" s="6"/>
      <c r="B13226" s="6"/>
      <c r="C13226" s="139"/>
      <c r="D13226" s="139"/>
    </row>
    <row r="13227" spans="1:4">
      <c r="A13227" s="6"/>
      <c r="B13227" s="6"/>
      <c r="C13227" s="139"/>
      <c r="D13227" s="139"/>
    </row>
    <row r="13228" spans="1:4">
      <c r="A13228" s="6"/>
      <c r="B13228" s="6"/>
      <c r="C13228" s="139"/>
      <c r="D13228" s="139"/>
    </row>
    <row r="13229" spans="1:4">
      <c r="A13229" s="6"/>
      <c r="B13229" s="6"/>
      <c r="C13229" s="139"/>
      <c r="D13229" s="139"/>
    </row>
    <row r="13230" spans="1:4">
      <c r="A13230" s="6"/>
      <c r="B13230" s="6"/>
      <c r="C13230" s="139"/>
      <c r="D13230" s="139"/>
    </row>
    <row r="13231" spans="1:4">
      <c r="A13231" s="6"/>
      <c r="B13231" s="6"/>
      <c r="C13231" s="139"/>
      <c r="D13231" s="139"/>
    </row>
    <row r="13232" spans="1:4">
      <c r="A13232" s="6"/>
      <c r="B13232" s="6"/>
      <c r="C13232" s="139"/>
      <c r="D13232" s="139"/>
    </row>
    <row r="13233" spans="1:4">
      <c r="A13233" s="6"/>
      <c r="B13233" s="6"/>
      <c r="C13233" s="139"/>
      <c r="D13233" s="139"/>
    </row>
    <row r="13234" spans="1:4">
      <c r="A13234" s="6"/>
      <c r="B13234" s="6"/>
      <c r="C13234" s="139"/>
      <c r="D13234" s="139"/>
    </row>
    <row r="13235" spans="1:4">
      <c r="A13235" s="6"/>
      <c r="B13235" s="6"/>
      <c r="C13235" s="139"/>
      <c r="D13235" s="139"/>
    </row>
    <row r="13236" spans="1:4">
      <c r="A13236" s="6"/>
      <c r="B13236" s="6"/>
      <c r="C13236" s="139"/>
      <c r="D13236" s="139"/>
    </row>
    <row r="13237" spans="1:4">
      <c r="A13237" s="6"/>
      <c r="B13237" s="6"/>
      <c r="C13237" s="139"/>
      <c r="D13237" s="139"/>
    </row>
    <row r="13238" spans="1:4">
      <c r="A13238" s="6"/>
      <c r="B13238" s="6"/>
      <c r="C13238" s="139"/>
      <c r="D13238" s="139"/>
    </row>
    <row r="13239" spans="1:4">
      <c r="A13239" s="6"/>
      <c r="B13239" s="6"/>
      <c r="C13239" s="139"/>
      <c r="D13239" s="139"/>
    </row>
    <row r="13240" spans="1:4">
      <c r="A13240" s="6"/>
      <c r="B13240" s="6"/>
      <c r="C13240" s="139"/>
      <c r="D13240" s="139"/>
    </row>
    <row r="13241" spans="1:4">
      <c r="A13241" s="6"/>
      <c r="B13241" s="6"/>
      <c r="C13241" s="139"/>
      <c r="D13241" s="139"/>
    </row>
    <row r="13242" spans="1:4">
      <c r="A13242" s="6"/>
      <c r="B13242" s="6"/>
      <c r="C13242" s="139"/>
      <c r="D13242" s="139"/>
    </row>
    <row r="13243" spans="1:4">
      <c r="A13243" s="6"/>
      <c r="B13243" s="6"/>
      <c r="C13243" s="139"/>
      <c r="D13243" s="139"/>
    </row>
    <row r="13244" spans="1:4">
      <c r="A13244" s="6"/>
      <c r="B13244" s="6"/>
      <c r="C13244" s="139"/>
      <c r="D13244" s="139"/>
    </row>
    <row r="13245" spans="1:4">
      <c r="A13245" s="6"/>
      <c r="B13245" s="6"/>
      <c r="C13245" s="139"/>
      <c r="D13245" s="139"/>
    </row>
    <row r="13246" spans="1:4">
      <c r="A13246" s="6"/>
      <c r="B13246" s="6"/>
      <c r="C13246" s="139"/>
      <c r="D13246" s="139"/>
    </row>
    <row r="13247" spans="1:4">
      <c r="A13247" s="6"/>
      <c r="B13247" s="6"/>
      <c r="C13247" s="139"/>
      <c r="D13247" s="139"/>
    </row>
    <row r="13248" spans="1:4">
      <c r="A13248" s="6"/>
      <c r="B13248" s="6"/>
      <c r="C13248" s="139"/>
      <c r="D13248" s="139"/>
    </row>
    <row r="13249" spans="1:4">
      <c r="A13249" s="6"/>
      <c r="B13249" s="6"/>
      <c r="C13249" s="139"/>
      <c r="D13249" s="139"/>
    </row>
    <row r="13250" spans="1:4">
      <c r="A13250" s="6"/>
      <c r="B13250" s="6"/>
      <c r="C13250" s="139"/>
      <c r="D13250" s="139"/>
    </row>
    <row r="13251" spans="1:4">
      <c r="A13251" s="6"/>
      <c r="B13251" s="6"/>
      <c r="C13251" s="139"/>
      <c r="D13251" s="139"/>
    </row>
    <row r="13252" spans="1:4">
      <c r="A13252" s="6"/>
      <c r="B13252" s="6"/>
      <c r="C13252" s="139"/>
      <c r="D13252" s="139"/>
    </row>
    <row r="13253" spans="1:4">
      <c r="A13253" s="6"/>
      <c r="B13253" s="6"/>
      <c r="C13253" s="139"/>
      <c r="D13253" s="139"/>
    </row>
    <row r="13254" spans="1:4">
      <c r="A13254" s="6"/>
      <c r="B13254" s="6"/>
      <c r="C13254" s="139"/>
      <c r="D13254" s="139"/>
    </row>
    <row r="13255" spans="1:4">
      <c r="A13255" s="6"/>
      <c r="B13255" s="6"/>
      <c r="C13255" s="139"/>
      <c r="D13255" s="139"/>
    </row>
    <row r="13256" spans="1:4">
      <c r="A13256" s="6"/>
      <c r="B13256" s="6"/>
      <c r="C13256" s="139"/>
      <c r="D13256" s="139"/>
    </row>
    <row r="13257" spans="1:4">
      <c r="A13257" s="6"/>
      <c r="B13257" s="6"/>
      <c r="C13257" s="139"/>
      <c r="D13257" s="139"/>
    </row>
    <row r="13258" spans="1:4">
      <c r="A13258" s="6"/>
      <c r="B13258" s="6"/>
      <c r="C13258" s="139"/>
      <c r="D13258" s="139"/>
    </row>
    <row r="13259" spans="1:4">
      <c r="A13259" s="6"/>
      <c r="B13259" s="6"/>
      <c r="C13259" s="139"/>
      <c r="D13259" s="139"/>
    </row>
    <row r="13260" spans="1:4">
      <c r="A13260" s="6"/>
      <c r="B13260" s="6"/>
      <c r="C13260" s="139"/>
      <c r="D13260" s="139"/>
    </row>
    <row r="13261" spans="1:4">
      <c r="A13261" s="6"/>
      <c r="B13261" s="6"/>
      <c r="C13261" s="139"/>
      <c r="D13261" s="139"/>
    </row>
    <row r="13262" spans="1:4">
      <c r="A13262" s="6"/>
      <c r="B13262" s="6"/>
      <c r="C13262" s="139"/>
      <c r="D13262" s="139"/>
    </row>
    <row r="13263" spans="1:4">
      <c r="A13263" s="6"/>
      <c r="B13263" s="6"/>
      <c r="C13263" s="139"/>
      <c r="D13263" s="139"/>
    </row>
    <row r="13264" spans="1:4">
      <c r="A13264" s="6"/>
      <c r="B13264" s="6"/>
      <c r="C13264" s="139"/>
      <c r="D13264" s="139"/>
    </row>
    <row r="13265" spans="1:4">
      <c r="A13265" s="6"/>
      <c r="B13265" s="6"/>
      <c r="C13265" s="139"/>
      <c r="D13265" s="139"/>
    </row>
    <row r="13266" spans="1:4">
      <c r="A13266" s="6"/>
      <c r="B13266" s="6"/>
      <c r="C13266" s="139"/>
      <c r="D13266" s="139"/>
    </row>
    <row r="13267" spans="1:4">
      <c r="A13267" s="6"/>
      <c r="B13267" s="6"/>
      <c r="C13267" s="139"/>
      <c r="D13267" s="139"/>
    </row>
    <row r="13268" spans="1:4">
      <c r="A13268" s="6"/>
      <c r="B13268" s="6"/>
      <c r="C13268" s="139"/>
      <c r="D13268" s="139"/>
    </row>
    <row r="13269" spans="1:4">
      <c r="A13269" s="6"/>
      <c r="B13269" s="6"/>
      <c r="C13269" s="139"/>
      <c r="D13269" s="139"/>
    </row>
    <row r="13270" spans="1:4">
      <c r="A13270" s="6"/>
      <c r="B13270" s="6"/>
      <c r="C13270" s="139"/>
      <c r="D13270" s="139"/>
    </row>
    <row r="13271" spans="1:4">
      <c r="A13271" s="6"/>
      <c r="B13271" s="6"/>
      <c r="C13271" s="139"/>
      <c r="D13271" s="139"/>
    </row>
    <row r="13272" spans="1:4">
      <c r="A13272" s="6"/>
      <c r="B13272" s="6"/>
      <c r="C13272" s="139"/>
      <c r="D13272" s="139"/>
    </row>
    <row r="13273" spans="1:4">
      <c r="A13273" s="6"/>
      <c r="B13273" s="6"/>
      <c r="C13273" s="139"/>
      <c r="D13273" s="139"/>
    </row>
    <row r="13274" spans="1:4">
      <c r="A13274" s="6"/>
      <c r="B13274" s="6"/>
      <c r="C13274" s="139"/>
      <c r="D13274" s="139"/>
    </row>
    <row r="13275" spans="1:4">
      <c r="A13275" s="6"/>
      <c r="B13275" s="6"/>
      <c r="C13275" s="139"/>
      <c r="D13275" s="139"/>
    </row>
    <row r="13276" spans="1:4">
      <c r="A13276" s="6"/>
      <c r="B13276" s="6"/>
      <c r="C13276" s="139"/>
      <c r="D13276" s="139"/>
    </row>
    <row r="13277" spans="1:4">
      <c r="A13277" s="6"/>
      <c r="B13277" s="6"/>
      <c r="C13277" s="139"/>
      <c r="D13277" s="139"/>
    </row>
    <row r="13278" spans="1:4">
      <c r="A13278" s="6"/>
      <c r="B13278" s="6"/>
      <c r="C13278" s="139"/>
      <c r="D13278" s="139"/>
    </row>
    <row r="13279" spans="1:4">
      <c r="A13279" s="6"/>
      <c r="B13279" s="6"/>
      <c r="C13279" s="139"/>
      <c r="D13279" s="139"/>
    </row>
    <row r="13280" spans="1:4">
      <c r="A13280" s="6"/>
      <c r="B13280" s="6"/>
      <c r="C13280" s="139"/>
      <c r="D13280" s="139"/>
    </row>
    <row r="13281" spans="1:4">
      <c r="A13281" s="6"/>
      <c r="B13281" s="6"/>
      <c r="C13281" s="139"/>
      <c r="D13281" s="139"/>
    </row>
    <row r="13282" spans="1:4">
      <c r="A13282" s="6"/>
      <c r="B13282" s="6"/>
      <c r="C13282" s="139"/>
      <c r="D13282" s="139"/>
    </row>
    <row r="13283" spans="1:4">
      <c r="A13283" s="6"/>
      <c r="B13283" s="6"/>
      <c r="C13283" s="139"/>
      <c r="D13283" s="139"/>
    </row>
    <row r="13284" spans="1:4">
      <c r="A13284" s="6"/>
      <c r="B13284" s="6"/>
      <c r="C13284" s="139"/>
      <c r="D13284" s="139"/>
    </row>
    <row r="13285" spans="1:4">
      <c r="A13285" s="6"/>
      <c r="B13285" s="6"/>
      <c r="C13285" s="139"/>
      <c r="D13285" s="139"/>
    </row>
    <row r="13286" spans="1:4">
      <c r="A13286" s="6"/>
      <c r="B13286" s="6"/>
      <c r="C13286" s="139"/>
      <c r="D13286" s="139"/>
    </row>
    <row r="13287" spans="1:4">
      <c r="A13287" s="6"/>
      <c r="B13287" s="6"/>
      <c r="C13287" s="139"/>
      <c r="D13287" s="139"/>
    </row>
    <row r="13288" spans="1:4">
      <c r="A13288" s="6"/>
      <c r="B13288" s="6"/>
      <c r="C13288" s="139"/>
      <c r="D13288" s="139"/>
    </row>
    <row r="13289" spans="1:4">
      <c r="A13289" s="6"/>
      <c r="B13289" s="6"/>
      <c r="C13289" s="139"/>
      <c r="D13289" s="139"/>
    </row>
    <row r="13290" spans="1:4">
      <c r="A13290" s="6"/>
      <c r="B13290" s="6"/>
      <c r="C13290" s="139"/>
      <c r="D13290" s="139"/>
    </row>
    <row r="13291" spans="1:4">
      <c r="A13291" s="6"/>
      <c r="B13291" s="6"/>
      <c r="C13291" s="139"/>
      <c r="D13291" s="139"/>
    </row>
    <row r="13292" spans="1:4">
      <c r="A13292" s="6"/>
      <c r="B13292" s="6"/>
      <c r="C13292" s="139"/>
      <c r="D13292" s="139"/>
    </row>
    <row r="13293" spans="1:4">
      <c r="A13293" s="6"/>
      <c r="B13293" s="6"/>
      <c r="C13293" s="139"/>
      <c r="D13293" s="139"/>
    </row>
    <row r="13294" spans="1:4">
      <c r="A13294" s="6"/>
      <c r="B13294" s="6"/>
      <c r="C13294" s="139"/>
      <c r="D13294" s="139"/>
    </row>
    <row r="13295" spans="1:4">
      <c r="A13295" s="6"/>
      <c r="B13295" s="6"/>
      <c r="C13295" s="139"/>
      <c r="D13295" s="139"/>
    </row>
    <row r="13296" spans="1:4">
      <c r="A13296" s="6"/>
      <c r="B13296" s="6"/>
      <c r="C13296" s="139"/>
      <c r="D13296" s="139"/>
    </row>
    <row r="13297" spans="1:4">
      <c r="A13297" s="6"/>
      <c r="B13297" s="6"/>
      <c r="C13297" s="139"/>
      <c r="D13297" s="139"/>
    </row>
    <row r="13298" spans="1:4">
      <c r="A13298" s="6"/>
      <c r="B13298" s="6"/>
      <c r="C13298" s="139"/>
      <c r="D13298" s="139"/>
    </row>
    <row r="13299" spans="1:4">
      <c r="A13299" s="6"/>
      <c r="B13299" s="6"/>
      <c r="C13299" s="139"/>
      <c r="D13299" s="139"/>
    </row>
    <row r="13300" spans="1:4">
      <c r="A13300" s="6"/>
      <c r="B13300" s="6"/>
      <c r="C13300" s="139"/>
      <c r="D13300" s="139"/>
    </row>
    <row r="13301" spans="1:4">
      <c r="A13301" s="6"/>
      <c r="B13301" s="6"/>
      <c r="C13301" s="139"/>
      <c r="D13301" s="139"/>
    </row>
    <row r="13302" spans="1:4">
      <c r="A13302" s="6"/>
      <c r="B13302" s="6"/>
      <c r="C13302" s="139"/>
      <c r="D13302" s="139"/>
    </row>
    <row r="13303" spans="1:4">
      <c r="A13303" s="6"/>
      <c r="B13303" s="6"/>
      <c r="C13303" s="139"/>
      <c r="D13303" s="139"/>
    </row>
    <row r="13304" spans="1:4">
      <c r="A13304" s="6"/>
      <c r="B13304" s="6"/>
      <c r="C13304" s="139"/>
      <c r="D13304" s="139"/>
    </row>
    <row r="13305" spans="1:4">
      <c r="A13305" s="6"/>
      <c r="B13305" s="6"/>
      <c r="C13305" s="139"/>
      <c r="D13305" s="139"/>
    </row>
    <row r="13306" spans="1:4">
      <c r="A13306" s="6"/>
      <c r="B13306" s="6"/>
      <c r="C13306" s="139"/>
      <c r="D13306" s="139"/>
    </row>
    <row r="13307" spans="1:4">
      <c r="A13307" s="6"/>
      <c r="B13307" s="6"/>
      <c r="C13307" s="139"/>
      <c r="D13307" s="139"/>
    </row>
    <row r="13308" spans="1:4">
      <c r="A13308" s="6"/>
      <c r="B13308" s="6"/>
      <c r="C13308" s="139"/>
      <c r="D13308" s="139"/>
    </row>
    <row r="13309" spans="1:4">
      <c r="A13309" s="6"/>
      <c r="B13309" s="6"/>
      <c r="C13309" s="139"/>
      <c r="D13309" s="139"/>
    </row>
    <row r="13310" spans="1:4">
      <c r="A13310" s="6"/>
      <c r="B13310" s="6"/>
      <c r="C13310" s="139"/>
      <c r="D13310" s="139"/>
    </row>
    <row r="13311" spans="1:4">
      <c r="A13311" s="6"/>
      <c r="B13311" s="6"/>
      <c r="C13311" s="139"/>
      <c r="D13311" s="139"/>
    </row>
    <row r="13312" spans="1:4">
      <c r="A13312" s="6"/>
      <c r="B13312" s="6"/>
      <c r="C13312" s="139"/>
      <c r="D13312" s="139"/>
    </row>
    <row r="13313" spans="1:4">
      <c r="A13313" s="6"/>
      <c r="B13313" s="6"/>
      <c r="C13313" s="139"/>
      <c r="D13313" s="139"/>
    </row>
    <row r="13314" spans="1:4">
      <c r="A13314" s="6"/>
      <c r="B13314" s="6"/>
      <c r="C13314" s="139"/>
      <c r="D13314" s="139"/>
    </row>
    <row r="13315" spans="1:4">
      <c r="A13315" s="6"/>
      <c r="B13315" s="6"/>
      <c r="C13315" s="139"/>
      <c r="D13315" s="139"/>
    </row>
    <row r="13316" spans="1:4">
      <c r="A13316" s="6"/>
      <c r="B13316" s="6"/>
      <c r="C13316" s="139"/>
      <c r="D13316" s="139"/>
    </row>
    <row r="13317" spans="1:4">
      <c r="A13317" s="6"/>
      <c r="B13317" s="6"/>
      <c r="C13317" s="139"/>
      <c r="D13317" s="139"/>
    </row>
    <row r="13318" spans="1:4">
      <c r="A13318" s="6"/>
      <c r="B13318" s="6"/>
      <c r="C13318" s="139"/>
      <c r="D13318" s="139"/>
    </row>
    <row r="13319" spans="1:4">
      <c r="A13319" s="6"/>
      <c r="B13319" s="6"/>
      <c r="C13319" s="139"/>
      <c r="D13319" s="139"/>
    </row>
    <row r="13320" spans="1:4">
      <c r="A13320" s="6"/>
      <c r="B13320" s="6"/>
      <c r="C13320" s="139"/>
      <c r="D13320" s="139"/>
    </row>
    <row r="13321" spans="1:4">
      <c r="A13321" s="6"/>
      <c r="B13321" s="6"/>
      <c r="C13321" s="139"/>
      <c r="D13321" s="139"/>
    </row>
    <row r="13322" spans="1:4">
      <c r="A13322" s="6"/>
      <c r="B13322" s="6"/>
      <c r="C13322" s="139"/>
      <c r="D13322" s="139"/>
    </row>
    <row r="13323" spans="1:4">
      <c r="A13323" s="6"/>
      <c r="B13323" s="6"/>
      <c r="C13323" s="139"/>
      <c r="D13323" s="139"/>
    </row>
    <row r="13324" spans="1:4">
      <c r="A13324" s="6"/>
      <c r="B13324" s="6"/>
      <c r="C13324" s="139"/>
      <c r="D13324" s="139"/>
    </row>
    <row r="13325" spans="1:4">
      <c r="A13325" s="6"/>
      <c r="B13325" s="6"/>
      <c r="C13325" s="139"/>
      <c r="D13325" s="139"/>
    </row>
    <row r="13326" spans="1:4">
      <c r="A13326" s="6"/>
      <c r="B13326" s="6"/>
      <c r="C13326" s="139"/>
      <c r="D13326" s="139"/>
    </row>
    <row r="13327" spans="1:4">
      <c r="A13327" s="6"/>
      <c r="B13327" s="6"/>
      <c r="C13327" s="139"/>
      <c r="D13327" s="139"/>
    </row>
    <row r="13328" spans="1:4">
      <c r="A13328" s="6"/>
      <c r="B13328" s="6"/>
      <c r="C13328" s="139"/>
      <c r="D13328" s="139"/>
    </row>
    <row r="13329" spans="1:4">
      <c r="A13329" s="6"/>
      <c r="B13329" s="6"/>
      <c r="C13329" s="139"/>
      <c r="D13329" s="139"/>
    </row>
    <row r="13330" spans="1:4">
      <c r="A13330" s="6"/>
      <c r="B13330" s="6"/>
      <c r="C13330" s="139"/>
      <c r="D13330" s="139"/>
    </row>
    <row r="13331" spans="1:4">
      <c r="A13331" s="6"/>
      <c r="B13331" s="6"/>
      <c r="C13331" s="139"/>
      <c r="D13331" s="139"/>
    </row>
    <row r="13332" spans="1:4">
      <c r="A13332" s="6"/>
      <c r="B13332" s="6"/>
      <c r="C13332" s="139"/>
      <c r="D13332" s="139"/>
    </row>
    <row r="13333" spans="1:4">
      <c r="A13333" s="6"/>
      <c r="B13333" s="6"/>
      <c r="C13333" s="139"/>
      <c r="D13333" s="139"/>
    </row>
    <row r="13334" spans="1:4">
      <c r="A13334" s="6"/>
      <c r="B13334" s="6"/>
      <c r="C13334" s="139"/>
      <c r="D13334" s="139"/>
    </row>
    <row r="13335" spans="1:4">
      <c r="A13335" s="6"/>
      <c r="B13335" s="6"/>
      <c r="C13335" s="139"/>
      <c r="D13335" s="139"/>
    </row>
    <row r="13336" spans="1:4">
      <c r="A13336" s="6"/>
      <c r="B13336" s="6"/>
      <c r="C13336" s="139"/>
      <c r="D13336" s="139"/>
    </row>
    <row r="13337" spans="1:4">
      <c r="A13337" s="6"/>
      <c r="B13337" s="6"/>
      <c r="C13337" s="139"/>
      <c r="D13337" s="139"/>
    </row>
    <row r="13338" spans="1:4">
      <c r="A13338" s="6"/>
      <c r="B13338" s="6"/>
      <c r="C13338" s="139"/>
      <c r="D13338" s="139"/>
    </row>
    <row r="13339" spans="1:4">
      <c r="A13339" s="6"/>
      <c r="B13339" s="6"/>
      <c r="C13339" s="139"/>
      <c r="D13339" s="139"/>
    </row>
    <row r="13340" spans="1:4">
      <c r="A13340" s="6"/>
      <c r="B13340" s="6"/>
      <c r="C13340" s="139"/>
      <c r="D13340" s="139"/>
    </row>
    <row r="13341" spans="1:4">
      <c r="A13341" s="6"/>
      <c r="B13341" s="6"/>
      <c r="C13341" s="139"/>
      <c r="D13341" s="139"/>
    </row>
    <row r="13342" spans="1:4">
      <c r="A13342" s="6"/>
      <c r="B13342" s="6"/>
      <c r="C13342" s="139"/>
      <c r="D13342" s="139"/>
    </row>
    <row r="13343" spans="1:4">
      <c r="A13343" s="6"/>
      <c r="B13343" s="6"/>
      <c r="C13343" s="139"/>
      <c r="D13343" s="139"/>
    </row>
    <row r="13344" spans="1:4">
      <c r="A13344" s="6"/>
      <c r="B13344" s="6"/>
      <c r="C13344" s="139"/>
      <c r="D13344" s="139"/>
    </row>
    <row r="13345" spans="1:4">
      <c r="A13345" s="6"/>
      <c r="B13345" s="6"/>
      <c r="C13345" s="139"/>
      <c r="D13345" s="139"/>
    </row>
    <row r="13346" spans="1:4">
      <c r="A13346" s="6"/>
      <c r="B13346" s="6"/>
      <c r="C13346" s="139"/>
      <c r="D13346" s="139"/>
    </row>
    <row r="13347" spans="1:4">
      <c r="A13347" s="6"/>
      <c r="B13347" s="6"/>
      <c r="C13347" s="139"/>
      <c r="D13347" s="139"/>
    </row>
    <row r="13348" spans="1:4">
      <c r="A13348" s="6"/>
      <c r="B13348" s="6"/>
      <c r="C13348" s="139"/>
      <c r="D13348" s="139"/>
    </row>
    <row r="13349" spans="1:4">
      <c r="A13349" s="6"/>
      <c r="B13349" s="6"/>
      <c r="C13349" s="139"/>
      <c r="D13349" s="139"/>
    </row>
    <row r="13350" spans="1:4">
      <c r="A13350" s="6"/>
      <c r="B13350" s="6"/>
      <c r="C13350" s="139"/>
      <c r="D13350" s="139"/>
    </row>
    <row r="13351" spans="1:4">
      <c r="A13351" s="6"/>
      <c r="B13351" s="6"/>
      <c r="C13351" s="139"/>
      <c r="D13351" s="139"/>
    </row>
    <row r="13352" spans="1:4">
      <c r="A13352" s="6"/>
      <c r="B13352" s="6"/>
      <c r="C13352" s="139"/>
      <c r="D13352" s="139"/>
    </row>
    <row r="13353" spans="1:4">
      <c r="A13353" s="6"/>
      <c r="B13353" s="6"/>
      <c r="C13353" s="139"/>
      <c r="D13353" s="139"/>
    </row>
    <row r="13354" spans="1:4">
      <c r="A13354" s="6"/>
      <c r="B13354" s="6"/>
      <c r="C13354" s="139"/>
      <c r="D13354" s="139"/>
    </row>
    <row r="13355" spans="1:4">
      <c r="A13355" s="6"/>
      <c r="B13355" s="6"/>
      <c r="C13355" s="139"/>
      <c r="D13355" s="139"/>
    </row>
    <row r="13356" spans="1:4">
      <c r="A13356" s="6"/>
      <c r="B13356" s="6"/>
      <c r="C13356" s="139"/>
      <c r="D13356" s="139"/>
    </row>
    <row r="13357" spans="1:4">
      <c r="A13357" s="6"/>
      <c r="B13357" s="6"/>
      <c r="C13357" s="139"/>
      <c r="D13357" s="139"/>
    </row>
    <row r="13358" spans="1:4">
      <c r="A13358" s="6"/>
      <c r="B13358" s="6"/>
      <c r="C13358" s="139"/>
      <c r="D13358" s="139"/>
    </row>
    <row r="13359" spans="1:4">
      <c r="A13359" s="6"/>
      <c r="B13359" s="6"/>
      <c r="C13359" s="139"/>
      <c r="D13359" s="139"/>
    </row>
    <row r="13360" spans="1:4">
      <c r="A13360" s="6"/>
      <c r="B13360" s="6"/>
      <c r="C13360" s="139"/>
      <c r="D13360" s="139"/>
    </row>
    <row r="13361" spans="1:4">
      <c r="A13361" s="6"/>
      <c r="B13361" s="6"/>
      <c r="C13361" s="139"/>
      <c r="D13361" s="139"/>
    </row>
    <row r="13362" spans="1:4">
      <c r="A13362" s="6"/>
      <c r="B13362" s="6"/>
      <c r="C13362" s="139"/>
      <c r="D13362" s="139"/>
    </row>
    <row r="13363" spans="1:4">
      <c r="A13363" s="6"/>
      <c r="B13363" s="6"/>
      <c r="C13363" s="139"/>
      <c r="D13363" s="139"/>
    </row>
    <row r="13364" spans="1:4">
      <c r="A13364" s="6"/>
      <c r="B13364" s="6"/>
      <c r="C13364" s="139"/>
      <c r="D13364" s="139"/>
    </row>
    <row r="13365" spans="1:4">
      <c r="A13365" s="6"/>
      <c r="B13365" s="6"/>
      <c r="C13365" s="139"/>
      <c r="D13365" s="139"/>
    </row>
    <row r="13366" spans="1:4">
      <c r="A13366" s="6"/>
      <c r="B13366" s="6"/>
      <c r="C13366" s="139"/>
      <c r="D13366" s="139"/>
    </row>
    <row r="13367" spans="1:4">
      <c r="A13367" s="6"/>
      <c r="B13367" s="6"/>
      <c r="C13367" s="139"/>
      <c r="D13367" s="139"/>
    </row>
    <row r="13368" spans="1:4">
      <c r="A13368" s="6"/>
      <c r="B13368" s="6"/>
      <c r="C13368" s="139"/>
      <c r="D13368" s="139"/>
    </row>
    <row r="13369" spans="1:4">
      <c r="A13369" s="6"/>
      <c r="B13369" s="6"/>
      <c r="C13369" s="139"/>
      <c r="D13369" s="139"/>
    </row>
    <row r="13370" spans="1:4">
      <c r="A13370" s="6"/>
      <c r="B13370" s="6"/>
      <c r="C13370" s="139"/>
      <c r="D13370" s="139"/>
    </row>
    <row r="13371" spans="1:4">
      <c r="A13371" s="6"/>
      <c r="B13371" s="6"/>
      <c r="C13371" s="139"/>
      <c r="D13371" s="139"/>
    </row>
    <row r="13372" spans="1:4">
      <c r="A13372" s="6"/>
      <c r="B13372" s="6"/>
      <c r="C13372" s="139"/>
      <c r="D13372" s="139"/>
    </row>
    <row r="13373" spans="1:4">
      <c r="A13373" s="6"/>
      <c r="B13373" s="6"/>
      <c r="C13373" s="139"/>
      <c r="D13373" s="139"/>
    </row>
    <row r="13374" spans="1:4">
      <c r="A13374" s="6"/>
      <c r="B13374" s="6"/>
      <c r="C13374" s="139"/>
      <c r="D13374" s="139"/>
    </row>
    <row r="13375" spans="1:4">
      <c r="A13375" s="6"/>
      <c r="B13375" s="6"/>
      <c r="C13375" s="139"/>
      <c r="D13375" s="139"/>
    </row>
    <row r="13376" spans="1:4">
      <c r="A13376" s="6"/>
      <c r="B13376" s="6"/>
      <c r="C13376" s="139"/>
      <c r="D13376" s="139"/>
    </row>
    <row r="13377" spans="1:4">
      <c r="A13377" s="6"/>
      <c r="B13377" s="6"/>
      <c r="C13377" s="139"/>
      <c r="D13377" s="139"/>
    </row>
    <row r="13378" spans="1:4">
      <c r="A13378" s="6"/>
      <c r="B13378" s="6"/>
      <c r="C13378" s="139"/>
      <c r="D13378" s="139"/>
    </row>
    <row r="13379" spans="1:4">
      <c r="A13379" s="6"/>
      <c r="B13379" s="6"/>
      <c r="C13379" s="139"/>
      <c r="D13379" s="139"/>
    </row>
    <row r="13380" spans="1:4">
      <c r="A13380" s="6"/>
      <c r="B13380" s="6"/>
      <c r="C13380" s="139"/>
      <c r="D13380" s="139"/>
    </row>
    <row r="13381" spans="1:4">
      <c r="A13381" s="6"/>
      <c r="B13381" s="6"/>
      <c r="C13381" s="139"/>
      <c r="D13381" s="139"/>
    </row>
    <row r="13382" spans="1:4">
      <c r="A13382" s="6"/>
      <c r="B13382" s="6"/>
      <c r="C13382" s="139"/>
      <c r="D13382" s="139"/>
    </row>
    <row r="13383" spans="1:4">
      <c r="A13383" s="6"/>
      <c r="B13383" s="6"/>
      <c r="C13383" s="139"/>
      <c r="D13383" s="139"/>
    </row>
    <row r="13384" spans="1:4">
      <c r="A13384" s="6"/>
      <c r="B13384" s="6"/>
      <c r="C13384" s="139"/>
      <c r="D13384" s="139"/>
    </row>
    <row r="13385" spans="1:4">
      <c r="A13385" s="6"/>
      <c r="B13385" s="6"/>
      <c r="C13385" s="139"/>
      <c r="D13385" s="139"/>
    </row>
    <row r="13386" spans="1:4">
      <c r="A13386" s="6"/>
      <c r="B13386" s="6"/>
      <c r="C13386" s="139"/>
      <c r="D13386" s="139"/>
    </row>
    <row r="13387" spans="1:4">
      <c r="A13387" s="6"/>
      <c r="B13387" s="6"/>
      <c r="C13387" s="139"/>
      <c r="D13387" s="139"/>
    </row>
    <row r="13388" spans="1:4">
      <c r="A13388" s="6"/>
      <c r="B13388" s="6"/>
      <c r="C13388" s="139"/>
      <c r="D13388" s="139"/>
    </row>
    <row r="13389" spans="1:4">
      <c r="A13389" s="6"/>
      <c r="B13389" s="6"/>
      <c r="C13389" s="139"/>
      <c r="D13389" s="139"/>
    </row>
    <row r="13390" spans="1:4">
      <c r="A13390" s="6"/>
      <c r="B13390" s="6"/>
      <c r="C13390" s="139"/>
      <c r="D13390" s="139"/>
    </row>
    <row r="13391" spans="1:4">
      <c r="A13391" s="6"/>
      <c r="B13391" s="6"/>
      <c r="C13391" s="139"/>
      <c r="D13391" s="139"/>
    </row>
    <row r="13392" spans="1:4">
      <c r="A13392" s="6"/>
      <c r="B13392" s="6"/>
      <c r="C13392" s="139"/>
      <c r="D13392" s="139"/>
    </row>
    <row r="13393" spans="1:4">
      <c r="A13393" s="6"/>
      <c r="B13393" s="6"/>
      <c r="C13393" s="139"/>
      <c r="D13393" s="139"/>
    </row>
    <row r="13394" spans="1:4">
      <c r="A13394" s="6"/>
      <c r="B13394" s="6"/>
      <c r="C13394" s="139"/>
      <c r="D13394" s="139"/>
    </row>
    <row r="13395" spans="1:4">
      <c r="A13395" s="6"/>
      <c r="B13395" s="6"/>
      <c r="C13395" s="139"/>
      <c r="D13395" s="139"/>
    </row>
    <row r="13396" spans="1:4">
      <c r="A13396" s="6"/>
      <c r="B13396" s="6"/>
      <c r="C13396" s="139"/>
      <c r="D13396" s="139"/>
    </row>
    <row r="13397" spans="1:4">
      <c r="A13397" s="6"/>
      <c r="B13397" s="6"/>
      <c r="C13397" s="139"/>
      <c r="D13397" s="139"/>
    </row>
    <row r="13398" spans="1:4">
      <c r="A13398" s="6"/>
      <c r="B13398" s="6"/>
      <c r="C13398" s="139"/>
      <c r="D13398" s="139"/>
    </row>
    <row r="13399" spans="1:4">
      <c r="A13399" s="6"/>
      <c r="B13399" s="6"/>
      <c r="C13399" s="139"/>
      <c r="D13399" s="139"/>
    </row>
    <row r="13400" spans="1:4">
      <c r="A13400" s="6"/>
      <c r="B13400" s="6"/>
      <c r="C13400" s="139"/>
      <c r="D13400" s="139"/>
    </row>
    <row r="13401" spans="1:4">
      <c r="A13401" s="6"/>
      <c r="B13401" s="6"/>
      <c r="C13401" s="139"/>
      <c r="D13401" s="139"/>
    </row>
    <row r="13402" spans="1:4">
      <c r="A13402" s="6"/>
      <c r="B13402" s="6"/>
      <c r="C13402" s="139"/>
      <c r="D13402" s="139"/>
    </row>
    <row r="13403" spans="1:4">
      <c r="A13403" s="6"/>
      <c r="B13403" s="6"/>
      <c r="C13403" s="139"/>
      <c r="D13403" s="139"/>
    </row>
    <row r="13404" spans="1:4">
      <c r="A13404" s="6"/>
      <c r="B13404" s="6"/>
      <c r="C13404" s="139"/>
      <c r="D13404" s="139"/>
    </row>
    <row r="13405" spans="1:4">
      <c r="A13405" s="6"/>
      <c r="B13405" s="6"/>
      <c r="C13405" s="139"/>
      <c r="D13405" s="139"/>
    </row>
    <row r="13406" spans="1:4">
      <c r="A13406" s="6"/>
      <c r="B13406" s="6"/>
      <c r="C13406" s="139"/>
      <c r="D13406" s="139"/>
    </row>
    <row r="13407" spans="1:4">
      <c r="A13407" s="6"/>
      <c r="B13407" s="6"/>
      <c r="C13407" s="139"/>
      <c r="D13407" s="139"/>
    </row>
    <row r="13408" spans="1:4">
      <c r="A13408" s="6"/>
      <c r="B13408" s="6"/>
      <c r="C13408" s="139"/>
      <c r="D13408" s="139"/>
    </row>
    <row r="13409" spans="1:4">
      <c r="A13409" s="6"/>
      <c r="B13409" s="6"/>
      <c r="C13409" s="139"/>
      <c r="D13409" s="139"/>
    </row>
    <row r="13410" spans="1:4">
      <c r="A13410" s="6"/>
      <c r="B13410" s="6"/>
      <c r="C13410" s="139"/>
      <c r="D13410" s="139"/>
    </row>
    <row r="13411" spans="1:4">
      <c r="A13411" s="6"/>
      <c r="B13411" s="6"/>
      <c r="C13411" s="139"/>
      <c r="D13411" s="139"/>
    </row>
    <row r="13412" spans="1:4">
      <c r="A13412" s="6"/>
      <c r="B13412" s="6"/>
      <c r="C13412" s="139"/>
      <c r="D13412" s="139"/>
    </row>
    <row r="13413" spans="1:4">
      <c r="A13413" s="6"/>
      <c r="B13413" s="6"/>
      <c r="C13413" s="139"/>
      <c r="D13413" s="139"/>
    </row>
    <row r="13414" spans="1:4">
      <c r="A13414" s="6"/>
      <c r="B13414" s="6"/>
      <c r="C13414" s="139"/>
      <c r="D13414" s="139"/>
    </row>
    <row r="13415" spans="1:4">
      <c r="A13415" s="6"/>
      <c r="B13415" s="6"/>
      <c r="C13415" s="139"/>
      <c r="D13415" s="139"/>
    </row>
    <row r="13416" spans="1:4">
      <c r="A13416" s="6"/>
      <c r="B13416" s="6"/>
      <c r="C13416" s="139"/>
      <c r="D13416" s="139"/>
    </row>
    <row r="13417" spans="1:4">
      <c r="A13417" s="6"/>
      <c r="B13417" s="6"/>
      <c r="C13417" s="139"/>
      <c r="D13417" s="139"/>
    </row>
    <row r="13418" spans="1:4">
      <c r="A13418" s="6"/>
      <c r="B13418" s="6"/>
      <c r="C13418" s="139"/>
      <c r="D13418" s="139"/>
    </row>
    <row r="13419" spans="1:4">
      <c r="A13419" s="6"/>
      <c r="B13419" s="6"/>
      <c r="C13419" s="139"/>
      <c r="D13419" s="139"/>
    </row>
    <row r="13420" spans="1:4">
      <c r="A13420" s="6"/>
      <c r="B13420" s="6"/>
      <c r="C13420" s="139"/>
      <c r="D13420" s="139"/>
    </row>
    <row r="13421" spans="1:4">
      <c r="A13421" s="6"/>
      <c r="B13421" s="6"/>
      <c r="C13421" s="139"/>
      <c r="D13421" s="139"/>
    </row>
    <row r="13422" spans="1:4">
      <c r="A13422" s="6"/>
      <c r="B13422" s="6"/>
      <c r="C13422" s="139"/>
      <c r="D13422" s="139"/>
    </row>
    <row r="13423" spans="1:4">
      <c r="A13423" s="6"/>
      <c r="B13423" s="6"/>
      <c r="C13423" s="139"/>
      <c r="D13423" s="139"/>
    </row>
    <row r="13424" spans="1:4">
      <c r="A13424" s="6"/>
      <c r="B13424" s="6"/>
      <c r="C13424" s="139"/>
      <c r="D13424" s="139"/>
    </row>
    <row r="13425" spans="1:4">
      <c r="A13425" s="6"/>
      <c r="B13425" s="6"/>
      <c r="C13425" s="139"/>
      <c r="D13425" s="139"/>
    </row>
    <row r="13426" spans="1:4">
      <c r="A13426" s="6"/>
      <c r="B13426" s="6"/>
      <c r="C13426" s="139"/>
      <c r="D13426" s="139"/>
    </row>
    <row r="13427" spans="1:4">
      <c r="A13427" s="6"/>
      <c r="B13427" s="6"/>
      <c r="C13427" s="139"/>
      <c r="D13427" s="139"/>
    </row>
    <row r="13428" spans="1:4">
      <c r="A13428" s="6"/>
      <c r="B13428" s="6"/>
      <c r="C13428" s="139"/>
      <c r="D13428" s="139"/>
    </row>
    <row r="13429" spans="1:4">
      <c r="A13429" s="6"/>
      <c r="B13429" s="6"/>
      <c r="C13429" s="139"/>
      <c r="D13429" s="139"/>
    </row>
    <row r="13430" spans="1:4">
      <c r="A13430" s="6"/>
      <c r="B13430" s="6"/>
      <c r="C13430" s="139"/>
      <c r="D13430" s="139"/>
    </row>
    <row r="13431" spans="1:4">
      <c r="A13431" s="6"/>
      <c r="B13431" s="6"/>
      <c r="C13431" s="139"/>
      <c r="D13431" s="139"/>
    </row>
    <row r="13432" spans="1:4">
      <c r="A13432" s="6"/>
      <c r="B13432" s="6"/>
      <c r="C13432" s="139"/>
      <c r="D13432" s="139"/>
    </row>
    <row r="13433" spans="1:4">
      <c r="A13433" s="6"/>
      <c r="B13433" s="6"/>
      <c r="C13433" s="139"/>
      <c r="D13433" s="139"/>
    </row>
    <row r="13434" spans="1:4">
      <c r="A13434" s="6"/>
      <c r="B13434" s="6"/>
      <c r="C13434" s="139"/>
      <c r="D13434" s="139"/>
    </row>
    <row r="13435" spans="1:4">
      <c r="A13435" s="6"/>
      <c r="B13435" s="6"/>
      <c r="C13435" s="139"/>
      <c r="D13435" s="139"/>
    </row>
    <row r="13436" spans="1:4">
      <c r="A13436" s="6"/>
      <c r="B13436" s="6"/>
      <c r="C13436" s="139"/>
      <c r="D13436" s="139"/>
    </row>
    <row r="13437" spans="1:4">
      <c r="A13437" s="6"/>
      <c r="B13437" s="6"/>
      <c r="C13437" s="139"/>
      <c r="D13437" s="139"/>
    </row>
    <row r="13438" spans="1:4">
      <c r="A13438" s="6"/>
      <c r="B13438" s="6"/>
      <c r="C13438" s="139"/>
      <c r="D13438" s="139"/>
    </row>
    <row r="13439" spans="1:4">
      <c r="A13439" s="6"/>
      <c r="B13439" s="6"/>
      <c r="C13439" s="139"/>
      <c r="D13439" s="139"/>
    </row>
    <row r="13440" spans="1:4">
      <c r="A13440" s="6"/>
      <c r="B13440" s="6"/>
      <c r="C13440" s="139"/>
      <c r="D13440" s="139"/>
    </row>
    <row r="13441" spans="1:4">
      <c r="A13441" s="6"/>
      <c r="B13441" s="6"/>
      <c r="C13441" s="139"/>
      <c r="D13441" s="139"/>
    </row>
    <row r="13442" spans="1:4">
      <c r="A13442" s="6"/>
      <c r="B13442" s="6"/>
      <c r="C13442" s="139"/>
      <c r="D13442" s="139"/>
    </row>
    <row r="13443" spans="1:4">
      <c r="A13443" s="6"/>
      <c r="B13443" s="6"/>
      <c r="C13443" s="139"/>
      <c r="D13443" s="139"/>
    </row>
    <row r="13444" spans="1:4">
      <c r="A13444" s="6"/>
      <c r="B13444" s="6"/>
      <c r="C13444" s="139"/>
      <c r="D13444" s="139"/>
    </row>
    <row r="13445" spans="1:4">
      <c r="A13445" s="6"/>
      <c r="B13445" s="6"/>
      <c r="C13445" s="139"/>
      <c r="D13445" s="139"/>
    </row>
    <row r="13446" spans="1:4">
      <c r="A13446" s="6"/>
      <c r="B13446" s="6"/>
      <c r="C13446" s="139"/>
      <c r="D13446" s="139"/>
    </row>
    <row r="13447" spans="1:4">
      <c r="A13447" s="6"/>
      <c r="B13447" s="6"/>
      <c r="C13447" s="139"/>
      <c r="D13447" s="139"/>
    </row>
    <row r="13448" spans="1:4">
      <c r="A13448" s="6"/>
      <c r="B13448" s="6"/>
      <c r="C13448" s="139"/>
      <c r="D13448" s="139"/>
    </row>
    <row r="13449" spans="1:4">
      <c r="A13449" s="6"/>
      <c r="B13449" s="6"/>
      <c r="C13449" s="139"/>
      <c r="D13449" s="139"/>
    </row>
    <row r="13450" spans="1:4">
      <c r="A13450" s="6"/>
      <c r="B13450" s="6"/>
      <c r="C13450" s="139"/>
      <c r="D13450" s="139"/>
    </row>
    <row r="13451" spans="1:4">
      <c r="A13451" s="6"/>
      <c r="B13451" s="6"/>
      <c r="C13451" s="139"/>
      <c r="D13451" s="139"/>
    </row>
    <row r="13452" spans="1:4">
      <c r="A13452" s="6"/>
      <c r="B13452" s="6"/>
      <c r="C13452" s="139"/>
      <c r="D13452" s="139"/>
    </row>
    <row r="13453" spans="1:4">
      <c r="A13453" s="6"/>
      <c r="B13453" s="6"/>
      <c r="C13453" s="139"/>
      <c r="D13453" s="139"/>
    </row>
    <row r="13454" spans="1:4">
      <c r="A13454" s="6"/>
      <c r="B13454" s="6"/>
      <c r="C13454" s="139"/>
      <c r="D13454" s="139"/>
    </row>
    <row r="13455" spans="1:4">
      <c r="A13455" s="6"/>
      <c r="B13455" s="6"/>
      <c r="C13455" s="139"/>
      <c r="D13455" s="139"/>
    </row>
    <row r="13456" spans="1:4">
      <c r="A13456" s="6"/>
      <c r="B13456" s="6"/>
      <c r="C13456" s="139"/>
      <c r="D13456" s="139"/>
    </row>
    <row r="13457" spans="1:4">
      <c r="A13457" s="6"/>
      <c r="B13457" s="6"/>
      <c r="C13457" s="139"/>
      <c r="D13457" s="139"/>
    </row>
    <row r="13458" spans="1:4">
      <c r="A13458" s="6"/>
      <c r="B13458" s="6"/>
      <c r="C13458" s="139"/>
      <c r="D13458" s="139"/>
    </row>
    <row r="13459" spans="1:4">
      <c r="A13459" s="6"/>
      <c r="B13459" s="6"/>
      <c r="C13459" s="139"/>
      <c r="D13459" s="139"/>
    </row>
    <row r="13460" spans="1:4">
      <c r="A13460" s="6"/>
      <c r="B13460" s="6"/>
      <c r="C13460" s="139"/>
      <c r="D13460" s="139"/>
    </row>
    <row r="13461" spans="1:4">
      <c r="A13461" s="6"/>
      <c r="B13461" s="6"/>
      <c r="C13461" s="139"/>
      <c r="D13461" s="139"/>
    </row>
    <row r="13462" spans="1:4">
      <c r="A13462" s="6"/>
      <c r="B13462" s="6"/>
      <c r="C13462" s="139"/>
      <c r="D13462" s="139"/>
    </row>
    <row r="13463" spans="1:4">
      <c r="A13463" s="6"/>
      <c r="B13463" s="6"/>
      <c r="C13463" s="139"/>
      <c r="D13463" s="139"/>
    </row>
    <row r="13464" spans="1:4">
      <c r="A13464" s="6"/>
      <c r="B13464" s="6"/>
      <c r="C13464" s="139"/>
      <c r="D13464" s="139"/>
    </row>
    <row r="13465" spans="1:4">
      <c r="A13465" s="6"/>
      <c r="B13465" s="6"/>
      <c r="C13465" s="139"/>
      <c r="D13465" s="139"/>
    </row>
    <row r="13466" spans="1:4">
      <c r="A13466" s="6"/>
      <c r="B13466" s="6"/>
      <c r="C13466" s="139"/>
      <c r="D13466" s="139"/>
    </row>
    <row r="13467" spans="1:4">
      <c r="A13467" s="6"/>
      <c r="B13467" s="6"/>
      <c r="C13467" s="139"/>
      <c r="D13467" s="139"/>
    </row>
    <row r="13468" spans="1:4">
      <c r="A13468" s="6"/>
      <c r="B13468" s="6"/>
      <c r="C13468" s="139"/>
      <c r="D13468" s="139"/>
    </row>
    <row r="13469" spans="1:4">
      <c r="A13469" s="6"/>
      <c r="B13469" s="6"/>
      <c r="C13469" s="139"/>
      <c r="D13469" s="139"/>
    </row>
    <row r="13470" spans="1:4">
      <c r="A13470" s="6"/>
      <c r="B13470" s="6"/>
      <c r="C13470" s="139"/>
      <c r="D13470" s="139"/>
    </row>
    <row r="13471" spans="1:4">
      <c r="A13471" s="6"/>
      <c r="B13471" s="6"/>
      <c r="C13471" s="139"/>
      <c r="D13471" s="139"/>
    </row>
    <row r="13472" spans="1:4">
      <c r="A13472" s="6"/>
      <c r="B13472" s="6"/>
      <c r="C13472" s="139"/>
      <c r="D13472" s="139"/>
    </row>
    <row r="13473" spans="1:4">
      <c r="A13473" s="6"/>
      <c r="B13473" s="6"/>
      <c r="C13473" s="139"/>
      <c r="D13473" s="139"/>
    </row>
    <row r="13474" spans="1:4">
      <c r="A13474" s="6"/>
      <c r="B13474" s="6"/>
      <c r="C13474" s="139"/>
      <c r="D13474" s="139"/>
    </row>
    <row r="13475" spans="1:4">
      <c r="A13475" s="6"/>
      <c r="B13475" s="6"/>
      <c r="C13475" s="139"/>
      <c r="D13475" s="139"/>
    </row>
    <row r="13476" spans="1:4">
      <c r="A13476" s="6"/>
      <c r="B13476" s="6"/>
      <c r="C13476" s="139"/>
      <c r="D13476" s="139"/>
    </row>
    <row r="13477" spans="1:4">
      <c r="A13477" s="6"/>
      <c r="B13477" s="6"/>
      <c r="C13477" s="139"/>
      <c r="D13477" s="139"/>
    </row>
    <row r="13478" spans="1:4">
      <c r="A13478" s="6"/>
      <c r="B13478" s="6"/>
      <c r="C13478" s="139"/>
      <c r="D13478" s="139"/>
    </row>
    <row r="13479" spans="1:4">
      <c r="A13479" s="6"/>
      <c r="B13479" s="6"/>
      <c r="C13479" s="139"/>
      <c r="D13479" s="139"/>
    </row>
    <row r="13480" spans="1:4">
      <c r="A13480" s="6"/>
      <c r="B13480" s="6"/>
      <c r="C13480" s="139"/>
      <c r="D13480" s="139"/>
    </row>
    <row r="13481" spans="1:4">
      <c r="A13481" s="6"/>
      <c r="B13481" s="6"/>
      <c r="C13481" s="139"/>
      <c r="D13481" s="139"/>
    </row>
    <row r="13482" spans="1:4">
      <c r="A13482" s="6"/>
      <c r="B13482" s="6"/>
      <c r="C13482" s="139"/>
      <c r="D13482" s="139"/>
    </row>
    <row r="13483" spans="1:4">
      <c r="A13483" s="6"/>
      <c r="B13483" s="6"/>
      <c r="C13483" s="139"/>
      <c r="D13483" s="139"/>
    </row>
    <row r="13484" spans="1:4">
      <c r="A13484" s="6"/>
      <c r="B13484" s="6"/>
      <c r="C13484" s="139"/>
      <c r="D13484" s="139"/>
    </row>
    <row r="13485" spans="1:4">
      <c r="A13485" s="6"/>
      <c r="B13485" s="6"/>
      <c r="C13485" s="139"/>
      <c r="D13485" s="139"/>
    </row>
    <row r="13486" spans="1:4">
      <c r="A13486" s="6"/>
      <c r="B13486" s="6"/>
      <c r="C13486" s="139"/>
      <c r="D13486" s="139"/>
    </row>
    <row r="13487" spans="1:4">
      <c r="A13487" s="6"/>
      <c r="B13487" s="6"/>
      <c r="C13487" s="139"/>
      <c r="D13487" s="139"/>
    </row>
    <row r="13488" spans="1:4">
      <c r="A13488" s="6"/>
      <c r="B13488" s="6"/>
      <c r="C13488" s="139"/>
      <c r="D13488" s="139"/>
    </row>
    <row r="13489" spans="1:4">
      <c r="A13489" s="6"/>
      <c r="B13489" s="6"/>
      <c r="C13489" s="139"/>
      <c r="D13489" s="139"/>
    </row>
    <row r="13490" spans="1:4">
      <c r="A13490" s="6"/>
      <c r="B13490" s="6"/>
      <c r="C13490" s="139"/>
      <c r="D13490" s="139"/>
    </row>
    <row r="13491" spans="1:4">
      <c r="A13491" s="6"/>
      <c r="B13491" s="6"/>
      <c r="C13491" s="139"/>
      <c r="D13491" s="139"/>
    </row>
    <row r="13492" spans="1:4">
      <c r="A13492" s="6"/>
      <c r="B13492" s="6"/>
      <c r="C13492" s="139"/>
      <c r="D13492" s="139"/>
    </row>
    <row r="13493" spans="1:4">
      <c r="A13493" s="6"/>
      <c r="B13493" s="6"/>
      <c r="C13493" s="139"/>
      <c r="D13493" s="139"/>
    </row>
    <row r="13494" spans="1:4">
      <c r="A13494" s="6"/>
      <c r="B13494" s="6"/>
      <c r="C13494" s="139"/>
      <c r="D13494" s="139"/>
    </row>
    <row r="13495" spans="1:4">
      <c r="A13495" s="6"/>
      <c r="B13495" s="6"/>
      <c r="C13495" s="139"/>
      <c r="D13495" s="139"/>
    </row>
    <row r="13496" spans="1:4">
      <c r="A13496" s="6"/>
      <c r="B13496" s="6"/>
      <c r="C13496" s="139"/>
      <c r="D13496" s="139"/>
    </row>
    <row r="13497" spans="1:4">
      <c r="A13497" s="6"/>
      <c r="B13497" s="6"/>
      <c r="C13497" s="139"/>
      <c r="D13497" s="139"/>
    </row>
    <row r="13498" spans="1:4">
      <c r="A13498" s="6"/>
      <c r="B13498" s="6"/>
      <c r="C13498" s="139"/>
      <c r="D13498" s="139"/>
    </row>
    <row r="13499" spans="1:4">
      <c r="A13499" s="6"/>
      <c r="B13499" s="6"/>
      <c r="C13499" s="139"/>
      <c r="D13499" s="139"/>
    </row>
    <row r="13500" spans="1:4">
      <c r="A13500" s="6"/>
      <c r="B13500" s="6"/>
      <c r="C13500" s="139"/>
      <c r="D13500" s="139"/>
    </row>
    <row r="13501" spans="1:4">
      <c r="A13501" s="6"/>
      <c r="B13501" s="6"/>
      <c r="C13501" s="139"/>
      <c r="D13501" s="139"/>
    </row>
    <row r="13502" spans="1:4">
      <c r="A13502" s="6"/>
      <c r="B13502" s="6"/>
      <c r="C13502" s="139"/>
      <c r="D13502" s="139"/>
    </row>
    <row r="13503" spans="1:4">
      <c r="A13503" s="6"/>
      <c r="B13503" s="6"/>
      <c r="C13503" s="139"/>
      <c r="D13503" s="139"/>
    </row>
    <row r="13504" spans="1:4">
      <c r="A13504" s="6"/>
      <c r="B13504" s="6"/>
      <c r="C13504" s="139"/>
      <c r="D13504" s="139"/>
    </row>
    <row r="13505" spans="1:4">
      <c r="A13505" s="6"/>
      <c r="B13505" s="6"/>
      <c r="C13505" s="139"/>
      <c r="D13505" s="139"/>
    </row>
    <row r="13506" spans="1:4">
      <c r="A13506" s="6"/>
      <c r="B13506" s="6"/>
      <c r="C13506" s="139"/>
      <c r="D13506" s="139"/>
    </row>
    <row r="13507" spans="1:4">
      <c r="A13507" s="6"/>
      <c r="B13507" s="6"/>
      <c r="C13507" s="139"/>
      <c r="D13507" s="139"/>
    </row>
    <row r="13508" spans="1:4">
      <c r="A13508" s="6"/>
      <c r="B13508" s="6"/>
      <c r="C13508" s="139"/>
      <c r="D13508" s="139"/>
    </row>
    <row r="13509" spans="1:4">
      <c r="A13509" s="6"/>
      <c r="B13509" s="6"/>
      <c r="C13509" s="139"/>
      <c r="D13509" s="139"/>
    </row>
    <row r="13510" spans="1:4">
      <c r="A13510" s="6"/>
      <c r="B13510" s="6"/>
      <c r="C13510" s="139"/>
      <c r="D13510" s="139"/>
    </row>
    <row r="13511" spans="1:4">
      <c r="A13511" s="6"/>
      <c r="B13511" s="6"/>
      <c r="C13511" s="139"/>
      <c r="D13511" s="139"/>
    </row>
    <row r="13512" spans="1:4">
      <c r="A13512" s="6"/>
      <c r="B13512" s="6"/>
      <c r="C13512" s="139"/>
      <c r="D13512" s="139"/>
    </row>
    <row r="13513" spans="1:4">
      <c r="A13513" s="6"/>
      <c r="B13513" s="6"/>
      <c r="C13513" s="139"/>
      <c r="D13513" s="139"/>
    </row>
    <row r="13514" spans="1:4">
      <c r="A13514" s="6"/>
      <c r="B13514" s="6"/>
      <c r="C13514" s="139"/>
      <c r="D13514" s="139"/>
    </row>
    <row r="13515" spans="1:4">
      <c r="A13515" s="6"/>
      <c r="B13515" s="6"/>
      <c r="C13515" s="139"/>
      <c r="D13515" s="139"/>
    </row>
    <row r="13516" spans="1:4">
      <c r="A13516" s="6"/>
      <c r="B13516" s="6"/>
      <c r="C13516" s="139"/>
      <c r="D13516" s="139"/>
    </row>
    <row r="13517" spans="1:4">
      <c r="A13517" s="6"/>
      <c r="B13517" s="6"/>
      <c r="C13517" s="139"/>
      <c r="D13517" s="139"/>
    </row>
    <row r="13518" spans="1:4">
      <c r="A13518" s="6"/>
      <c r="B13518" s="6"/>
      <c r="C13518" s="139"/>
      <c r="D13518" s="139"/>
    </row>
    <row r="13519" spans="1:4">
      <c r="A13519" s="6"/>
      <c r="B13519" s="6"/>
      <c r="C13519" s="139"/>
      <c r="D13519" s="139"/>
    </row>
    <row r="13520" spans="1:4">
      <c r="A13520" s="6"/>
      <c r="B13520" s="6"/>
      <c r="C13520" s="139"/>
      <c r="D13520" s="139"/>
    </row>
    <row r="13521" spans="1:4">
      <c r="A13521" s="6"/>
      <c r="B13521" s="6"/>
      <c r="C13521" s="139"/>
      <c r="D13521" s="139"/>
    </row>
    <row r="13522" spans="1:4">
      <c r="A13522" s="6"/>
      <c r="B13522" s="6"/>
      <c r="C13522" s="139"/>
      <c r="D13522" s="139"/>
    </row>
    <row r="13523" spans="1:4">
      <c r="A13523" s="6"/>
      <c r="B13523" s="6"/>
      <c r="C13523" s="139"/>
      <c r="D13523" s="139"/>
    </row>
    <row r="13524" spans="1:4">
      <c r="A13524" s="6"/>
      <c r="B13524" s="6"/>
      <c r="C13524" s="139"/>
      <c r="D13524" s="139"/>
    </row>
    <row r="13525" spans="1:4">
      <c r="A13525" s="6"/>
      <c r="B13525" s="6"/>
      <c r="C13525" s="139"/>
      <c r="D13525" s="139"/>
    </row>
    <row r="13526" spans="1:4">
      <c r="A13526" s="6"/>
      <c r="B13526" s="6"/>
      <c r="C13526" s="139"/>
      <c r="D13526" s="139"/>
    </row>
    <row r="13527" spans="1:4">
      <c r="A13527" s="6"/>
      <c r="B13527" s="6"/>
      <c r="C13527" s="139"/>
      <c r="D13527" s="139"/>
    </row>
    <row r="13528" spans="1:4">
      <c r="A13528" s="6"/>
      <c r="B13528" s="6"/>
      <c r="C13528" s="139"/>
      <c r="D13528" s="139"/>
    </row>
    <row r="13529" spans="1:4">
      <c r="A13529" s="6"/>
      <c r="B13529" s="6"/>
      <c r="C13529" s="139"/>
      <c r="D13529" s="139"/>
    </row>
    <row r="13530" spans="1:4">
      <c r="A13530" s="6"/>
      <c r="B13530" s="6"/>
      <c r="C13530" s="139"/>
      <c r="D13530" s="139"/>
    </row>
    <row r="13531" spans="1:4">
      <c r="A13531" s="6"/>
      <c r="B13531" s="6"/>
      <c r="C13531" s="139"/>
      <c r="D13531" s="139"/>
    </row>
    <row r="13532" spans="1:4">
      <c r="A13532" s="6"/>
      <c r="B13532" s="6"/>
      <c r="C13532" s="139"/>
      <c r="D13532" s="139"/>
    </row>
    <row r="13533" spans="1:4">
      <c r="A13533" s="6"/>
      <c r="B13533" s="6"/>
      <c r="C13533" s="139"/>
      <c r="D13533" s="139"/>
    </row>
    <row r="13534" spans="1:4">
      <c r="A13534" s="6"/>
      <c r="B13534" s="6"/>
      <c r="C13534" s="139"/>
      <c r="D13534" s="139"/>
    </row>
    <row r="13535" spans="1:4">
      <c r="A13535" s="6"/>
      <c r="B13535" s="6"/>
      <c r="C13535" s="139"/>
      <c r="D13535" s="139"/>
    </row>
    <row r="13536" spans="1:4">
      <c r="A13536" s="6"/>
      <c r="B13536" s="6"/>
      <c r="C13536" s="139"/>
      <c r="D13536" s="139"/>
    </row>
    <row r="13537" spans="1:4">
      <c r="A13537" s="6"/>
      <c r="B13537" s="6"/>
      <c r="C13537" s="139"/>
      <c r="D13537" s="139"/>
    </row>
    <row r="13538" spans="1:4">
      <c r="A13538" s="6"/>
      <c r="B13538" s="6"/>
      <c r="C13538" s="139"/>
      <c r="D13538" s="139"/>
    </row>
    <row r="13539" spans="1:4">
      <c r="A13539" s="6"/>
      <c r="B13539" s="6"/>
      <c r="C13539" s="139"/>
      <c r="D13539" s="139"/>
    </row>
    <row r="13540" spans="1:4">
      <c r="A13540" s="6"/>
      <c r="B13540" s="6"/>
      <c r="C13540" s="139"/>
      <c r="D13540" s="139"/>
    </row>
    <row r="13541" spans="1:4">
      <c r="A13541" s="6"/>
      <c r="B13541" s="6"/>
      <c r="C13541" s="139"/>
      <c r="D13541" s="139"/>
    </row>
    <row r="13542" spans="1:4">
      <c r="A13542" s="6"/>
      <c r="B13542" s="6"/>
      <c r="C13542" s="139"/>
      <c r="D13542" s="139"/>
    </row>
    <row r="13543" spans="1:4">
      <c r="A13543" s="6"/>
      <c r="B13543" s="6"/>
      <c r="C13543" s="139"/>
      <c r="D13543" s="139"/>
    </row>
    <row r="13544" spans="1:4">
      <c r="A13544" s="6"/>
      <c r="B13544" s="6"/>
      <c r="C13544" s="139"/>
      <c r="D13544" s="139"/>
    </row>
    <row r="13545" spans="1:4">
      <c r="A13545" s="6"/>
      <c r="B13545" s="6"/>
      <c r="C13545" s="139"/>
      <c r="D13545" s="139"/>
    </row>
    <row r="13546" spans="1:4">
      <c r="A13546" s="6"/>
      <c r="B13546" s="6"/>
      <c r="C13546" s="139"/>
      <c r="D13546" s="139"/>
    </row>
    <row r="13547" spans="1:4">
      <c r="A13547" s="6"/>
      <c r="B13547" s="6"/>
      <c r="C13547" s="139"/>
      <c r="D13547" s="139"/>
    </row>
    <row r="13548" spans="1:4">
      <c r="A13548" s="6"/>
      <c r="B13548" s="6"/>
      <c r="C13548" s="139"/>
      <c r="D13548" s="139"/>
    </row>
    <row r="13549" spans="1:4">
      <c r="A13549" s="6"/>
      <c r="B13549" s="6"/>
      <c r="C13549" s="139"/>
      <c r="D13549" s="139"/>
    </row>
    <row r="13550" spans="1:4">
      <c r="A13550" s="6"/>
      <c r="B13550" s="6"/>
      <c r="C13550" s="139"/>
      <c r="D13550" s="139"/>
    </row>
    <row r="13551" spans="1:4">
      <c r="A13551" s="6"/>
      <c r="B13551" s="6"/>
      <c r="C13551" s="139"/>
      <c r="D13551" s="139"/>
    </row>
    <row r="13552" spans="1:4">
      <c r="A13552" s="6"/>
      <c r="B13552" s="6"/>
      <c r="C13552" s="139"/>
      <c r="D13552" s="139"/>
    </row>
    <row r="13553" spans="1:4">
      <c r="A13553" s="6"/>
      <c r="B13553" s="6"/>
      <c r="C13553" s="139"/>
      <c r="D13553" s="139"/>
    </row>
    <row r="13554" spans="1:4">
      <c r="A13554" s="6"/>
      <c r="B13554" s="6"/>
      <c r="C13554" s="139"/>
      <c r="D13554" s="139"/>
    </row>
    <row r="13555" spans="1:4">
      <c r="A13555" s="6"/>
      <c r="B13555" s="6"/>
      <c r="C13555" s="139"/>
      <c r="D13555" s="139"/>
    </row>
    <row r="13556" spans="1:4">
      <c r="A13556" s="6"/>
      <c r="B13556" s="6"/>
      <c r="C13556" s="139"/>
      <c r="D13556" s="139"/>
    </row>
    <row r="13557" spans="1:4">
      <c r="A13557" s="6"/>
      <c r="B13557" s="6"/>
      <c r="C13557" s="139"/>
      <c r="D13557" s="139"/>
    </row>
    <row r="13558" spans="1:4">
      <c r="A13558" s="6"/>
      <c r="B13558" s="6"/>
      <c r="C13558" s="139"/>
      <c r="D13558" s="139"/>
    </row>
    <row r="13559" spans="1:4">
      <c r="A13559" s="6"/>
      <c r="B13559" s="6"/>
      <c r="C13559" s="139"/>
      <c r="D13559" s="139"/>
    </row>
    <row r="13560" spans="1:4">
      <c r="A13560" s="6"/>
      <c r="B13560" s="6"/>
      <c r="C13560" s="139"/>
      <c r="D13560" s="139"/>
    </row>
    <row r="13561" spans="1:4">
      <c r="A13561" s="6"/>
      <c r="B13561" s="6"/>
      <c r="C13561" s="139"/>
      <c r="D13561" s="139"/>
    </row>
    <row r="13562" spans="1:4">
      <c r="A13562" s="6"/>
      <c r="B13562" s="6"/>
      <c r="C13562" s="139"/>
      <c r="D13562" s="139"/>
    </row>
    <row r="13563" spans="1:4">
      <c r="A13563" s="6"/>
      <c r="B13563" s="6"/>
      <c r="C13563" s="139"/>
      <c r="D13563" s="139"/>
    </row>
    <row r="13564" spans="1:4">
      <c r="A13564" s="6"/>
      <c r="B13564" s="6"/>
      <c r="C13564" s="139"/>
      <c r="D13564" s="139"/>
    </row>
    <row r="13565" spans="1:4">
      <c r="A13565" s="6"/>
      <c r="B13565" s="6"/>
      <c r="C13565" s="139"/>
      <c r="D13565" s="139"/>
    </row>
    <row r="13566" spans="1:4">
      <c r="A13566" s="6"/>
      <c r="B13566" s="6"/>
      <c r="C13566" s="139"/>
      <c r="D13566" s="139"/>
    </row>
    <row r="13567" spans="1:4">
      <c r="A13567" s="6"/>
      <c r="B13567" s="6"/>
      <c r="C13567" s="139"/>
      <c r="D13567" s="139"/>
    </row>
    <row r="13568" spans="1:4">
      <c r="A13568" s="6"/>
      <c r="B13568" s="6"/>
      <c r="C13568" s="139"/>
      <c r="D13568" s="139"/>
    </row>
    <row r="13569" spans="1:4">
      <c r="A13569" s="6"/>
      <c r="B13569" s="6"/>
      <c r="C13569" s="139"/>
      <c r="D13569" s="139"/>
    </row>
    <row r="13570" spans="1:4">
      <c r="A13570" s="6"/>
      <c r="B13570" s="6"/>
      <c r="C13570" s="139"/>
      <c r="D13570" s="139"/>
    </row>
    <row r="13571" spans="1:4">
      <c r="A13571" s="6"/>
      <c r="B13571" s="6"/>
      <c r="C13571" s="139"/>
      <c r="D13571" s="139"/>
    </row>
    <row r="13572" spans="1:4">
      <c r="A13572" s="6"/>
      <c r="B13572" s="6"/>
      <c r="C13572" s="139"/>
      <c r="D13572" s="139"/>
    </row>
    <row r="13573" spans="1:4">
      <c r="A13573" s="6"/>
      <c r="B13573" s="6"/>
      <c r="C13573" s="139"/>
      <c r="D13573" s="139"/>
    </row>
    <row r="13574" spans="1:4">
      <c r="A13574" s="6"/>
      <c r="B13574" s="6"/>
      <c r="C13574" s="139"/>
      <c r="D13574" s="139"/>
    </row>
    <row r="13575" spans="1:4">
      <c r="A13575" s="6"/>
      <c r="B13575" s="6"/>
      <c r="C13575" s="139"/>
      <c r="D13575" s="139"/>
    </row>
    <row r="13576" spans="1:4">
      <c r="A13576" s="6"/>
      <c r="B13576" s="6"/>
      <c r="C13576" s="139"/>
      <c r="D13576" s="139"/>
    </row>
    <row r="13577" spans="1:4">
      <c r="A13577" s="6"/>
      <c r="B13577" s="6"/>
      <c r="C13577" s="139"/>
      <c r="D13577" s="139"/>
    </row>
    <row r="13578" spans="1:4">
      <c r="A13578" s="6"/>
      <c r="B13578" s="6"/>
      <c r="C13578" s="139"/>
      <c r="D13578" s="139"/>
    </row>
    <row r="13579" spans="1:4">
      <c r="A13579" s="6"/>
      <c r="B13579" s="6"/>
      <c r="C13579" s="139"/>
      <c r="D13579" s="139"/>
    </row>
    <row r="13580" spans="1:4">
      <c r="A13580" s="6"/>
      <c r="B13580" s="6"/>
      <c r="C13580" s="139"/>
      <c r="D13580" s="139"/>
    </row>
    <row r="13581" spans="1:4">
      <c r="A13581" s="6"/>
      <c r="B13581" s="6"/>
      <c r="C13581" s="139"/>
      <c r="D13581" s="139"/>
    </row>
    <row r="13582" spans="1:4">
      <c r="A13582" s="6"/>
      <c r="B13582" s="6"/>
      <c r="C13582" s="139"/>
      <c r="D13582" s="139"/>
    </row>
    <row r="13583" spans="1:4">
      <c r="A13583" s="6"/>
      <c r="B13583" s="6"/>
      <c r="C13583" s="139"/>
      <c r="D13583" s="139"/>
    </row>
    <row r="13584" spans="1:4">
      <c r="A13584" s="6"/>
      <c r="B13584" s="6"/>
      <c r="C13584" s="139"/>
      <c r="D13584" s="139"/>
    </row>
    <row r="13585" spans="1:4">
      <c r="A13585" s="6"/>
      <c r="B13585" s="6"/>
      <c r="C13585" s="139"/>
      <c r="D13585" s="139"/>
    </row>
    <row r="13586" spans="1:4">
      <c r="A13586" s="6"/>
      <c r="B13586" s="6"/>
      <c r="C13586" s="139"/>
      <c r="D13586" s="139"/>
    </row>
    <row r="13587" spans="1:4">
      <c r="A13587" s="6"/>
      <c r="B13587" s="6"/>
      <c r="C13587" s="139"/>
      <c r="D13587" s="139"/>
    </row>
    <row r="13588" spans="1:4">
      <c r="A13588" s="6"/>
      <c r="B13588" s="6"/>
      <c r="C13588" s="139"/>
      <c r="D13588" s="139"/>
    </row>
    <row r="13589" spans="1:4">
      <c r="A13589" s="6"/>
      <c r="B13589" s="6"/>
      <c r="C13589" s="139"/>
      <c r="D13589" s="139"/>
    </row>
    <row r="13590" spans="1:4">
      <c r="A13590" s="6"/>
      <c r="B13590" s="6"/>
      <c r="C13590" s="139"/>
      <c r="D13590" s="139"/>
    </row>
    <row r="13591" spans="1:4">
      <c r="A13591" s="6"/>
      <c r="B13591" s="6"/>
      <c r="C13591" s="139"/>
      <c r="D13591" s="139"/>
    </row>
    <row r="13592" spans="1:4">
      <c r="A13592" s="6"/>
      <c r="B13592" s="6"/>
      <c r="C13592" s="139"/>
      <c r="D13592" s="139"/>
    </row>
    <row r="13593" spans="1:4">
      <c r="A13593" s="6"/>
      <c r="B13593" s="6"/>
      <c r="C13593" s="139"/>
      <c r="D13593" s="139"/>
    </row>
    <row r="13594" spans="1:4">
      <c r="A13594" s="6"/>
      <c r="B13594" s="6"/>
      <c r="C13594" s="139"/>
      <c r="D13594" s="139"/>
    </row>
    <row r="13595" spans="1:4">
      <c r="A13595" s="6"/>
      <c r="B13595" s="6"/>
      <c r="C13595" s="139"/>
      <c r="D13595" s="139"/>
    </row>
    <row r="13596" spans="1:4">
      <c r="A13596" s="6"/>
      <c r="B13596" s="6"/>
      <c r="C13596" s="139"/>
      <c r="D13596" s="139"/>
    </row>
    <row r="13597" spans="1:4">
      <c r="A13597" s="6"/>
      <c r="B13597" s="6"/>
      <c r="C13597" s="139"/>
      <c r="D13597" s="139"/>
    </row>
    <row r="13598" spans="1:4">
      <c r="A13598" s="6"/>
      <c r="B13598" s="6"/>
      <c r="C13598" s="139"/>
      <c r="D13598" s="139"/>
    </row>
    <row r="13599" spans="1:4">
      <c r="A13599" s="6"/>
      <c r="B13599" s="6"/>
      <c r="C13599" s="139"/>
      <c r="D13599" s="139"/>
    </row>
    <row r="13600" spans="1:4">
      <c r="A13600" s="6"/>
      <c r="B13600" s="6"/>
      <c r="C13600" s="139"/>
      <c r="D13600" s="139"/>
    </row>
    <row r="13601" spans="1:4">
      <c r="A13601" s="6"/>
      <c r="B13601" s="6"/>
      <c r="C13601" s="139"/>
      <c r="D13601" s="139"/>
    </row>
    <row r="13602" spans="1:4">
      <c r="A13602" s="6"/>
      <c r="B13602" s="6"/>
      <c r="C13602" s="139"/>
      <c r="D13602" s="139"/>
    </row>
    <row r="13603" spans="1:4">
      <c r="A13603" s="6"/>
      <c r="B13603" s="6"/>
      <c r="C13603" s="139"/>
      <c r="D13603" s="139"/>
    </row>
    <row r="13604" spans="1:4">
      <c r="A13604" s="6"/>
      <c r="B13604" s="6"/>
      <c r="C13604" s="139"/>
      <c r="D13604" s="139"/>
    </row>
    <row r="13605" spans="1:4">
      <c r="A13605" s="6"/>
      <c r="B13605" s="6"/>
      <c r="C13605" s="139"/>
      <c r="D13605" s="139"/>
    </row>
    <row r="13606" spans="1:4">
      <c r="A13606" s="6"/>
      <c r="B13606" s="6"/>
      <c r="C13606" s="139"/>
      <c r="D13606" s="139"/>
    </row>
    <row r="13607" spans="1:4">
      <c r="A13607" s="6"/>
      <c r="B13607" s="6"/>
      <c r="C13607" s="139"/>
      <c r="D13607" s="139"/>
    </row>
    <row r="13608" spans="1:4">
      <c r="A13608" s="6"/>
      <c r="B13608" s="6"/>
      <c r="C13608" s="139"/>
      <c r="D13608" s="139"/>
    </row>
    <row r="13609" spans="1:4">
      <c r="A13609" s="6"/>
      <c r="B13609" s="6"/>
      <c r="C13609" s="139"/>
      <c r="D13609" s="139"/>
    </row>
    <row r="13610" spans="1:4">
      <c r="A13610" s="6"/>
      <c r="B13610" s="6"/>
      <c r="C13610" s="139"/>
      <c r="D13610" s="139"/>
    </row>
    <row r="13611" spans="1:4">
      <c r="A13611" s="6"/>
      <c r="B13611" s="6"/>
      <c r="C13611" s="139"/>
      <c r="D13611" s="139"/>
    </row>
    <row r="13612" spans="1:4">
      <c r="A13612" s="6"/>
      <c r="B13612" s="6"/>
      <c r="C13612" s="139"/>
      <c r="D13612" s="139"/>
    </row>
    <row r="13613" spans="1:4">
      <c r="A13613" s="6"/>
      <c r="B13613" s="6"/>
      <c r="C13613" s="139"/>
      <c r="D13613" s="139"/>
    </row>
    <row r="13614" spans="1:4">
      <c r="A13614" s="6"/>
      <c r="B13614" s="6"/>
      <c r="C13614" s="139"/>
      <c r="D13614" s="139"/>
    </row>
    <row r="13615" spans="1:4">
      <c r="A13615" s="6"/>
      <c r="B13615" s="6"/>
      <c r="C13615" s="139"/>
      <c r="D13615" s="139"/>
    </row>
    <row r="13616" spans="1:4">
      <c r="A13616" s="6"/>
      <c r="B13616" s="6"/>
      <c r="C13616" s="139"/>
      <c r="D13616" s="139"/>
    </row>
    <row r="13617" spans="1:4">
      <c r="A13617" s="6"/>
      <c r="B13617" s="6"/>
      <c r="C13617" s="139"/>
      <c r="D13617" s="139"/>
    </row>
    <row r="13618" spans="1:4">
      <c r="A13618" s="6"/>
      <c r="B13618" s="6"/>
      <c r="C13618" s="139"/>
      <c r="D13618" s="139"/>
    </row>
    <row r="13619" spans="1:4">
      <c r="A13619" s="6"/>
      <c r="B13619" s="6"/>
      <c r="C13619" s="139"/>
      <c r="D13619" s="139"/>
    </row>
    <row r="13620" spans="1:4">
      <c r="A13620" s="6"/>
      <c r="B13620" s="6"/>
      <c r="C13620" s="139"/>
      <c r="D13620" s="139"/>
    </row>
    <row r="13621" spans="1:4">
      <c r="A13621" s="6"/>
      <c r="B13621" s="6"/>
      <c r="C13621" s="139"/>
      <c r="D13621" s="139"/>
    </row>
    <row r="13622" spans="1:4">
      <c r="A13622" s="6"/>
      <c r="B13622" s="6"/>
      <c r="C13622" s="139"/>
      <c r="D13622" s="139"/>
    </row>
    <row r="13623" spans="1:4">
      <c r="A13623" s="6"/>
      <c r="B13623" s="6"/>
      <c r="C13623" s="139"/>
      <c r="D13623" s="139"/>
    </row>
    <row r="13624" spans="1:4">
      <c r="A13624" s="6"/>
      <c r="B13624" s="6"/>
      <c r="C13624" s="139"/>
      <c r="D13624" s="139"/>
    </row>
    <row r="13625" spans="1:4">
      <c r="A13625" s="6"/>
      <c r="B13625" s="6"/>
      <c r="C13625" s="139"/>
      <c r="D13625" s="139"/>
    </row>
    <row r="13626" spans="1:4">
      <c r="A13626" s="6"/>
      <c r="B13626" s="6"/>
      <c r="C13626" s="139"/>
      <c r="D13626" s="139"/>
    </row>
    <row r="13627" spans="1:4">
      <c r="A13627" s="6"/>
      <c r="B13627" s="6"/>
      <c r="C13627" s="139"/>
      <c r="D13627" s="139"/>
    </row>
    <row r="13628" spans="1:4">
      <c r="A13628" s="6"/>
      <c r="B13628" s="6"/>
      <c r="C13628" s="139"/>
      <c r="D13628" s="139"/>
    </row>
    <row r="13629" spans="1:4">
      <c r="A13629" s="6"/>
      <c r="B13629" s="6"/>
      <c r="C13629" s="139"/>
      <c r="D13629" s="139"/>
    </row>
    <row r="13630" spans="1:4">
      <c r="A13630" s="6"/>
      <c r="B13630" s="6"/>
      <c r="C13630" s="139"/>
      <c r="D13630" s="139"/>
    </row>
    <row r="13631" spans="1:4">
      <c r="A13631" s="6"/>
      <c r="B13631" s="6"/>
      <c r="C13631" s="139"/>
      <c r="D13631" s="139"/>
    </row>
    <row r="13632" spans="1:4">
      <c r="A13632" s="6"/>
      <c r="B13632" s="6"/>
      <c r="C13632" s="139"/>
      <c r="D13632" s="139"/>
    </row>
    <row r="13633" spans="1:4">
      <c r="A13633" s="6"/>
      <c r="B13633" s="6"/>
      <c r="C13633" s="139"/>
      <c r="D13633" s="139"/>
    </row>
    <row r="13634" spans="1:4">
      <c r="A13634" s="6"/>
      <c r="B13634" s="6"/>
      <c r="C13634" s="139"/>
      <c r="D13634" s="139"/>
    </row>
    <row r="13635" spans="1:4">
      <c r="A13635" s="6"/>
      <c r="B13635" s="6"/>
      <c r="C13635" s="139"/>
      <c r="D13635" s="139"/>
    </row>
    <row r="13636" spans="1:4">
      <c r="A13636" s="6"/>
      <c r="B13636" s="6"/>
      <c r="C13636" s="139"/>
      <c r="D13636" s="139"/>
    </row>
    <row r="13637" spans="1:4">
      <c r="A13637" s="6"/>
      <c r="B13637" s="6"/>
      <c r="C13637" s="139"/>
      <c r="D13637" s="139"/>
    </row>
    <row r="13638" spans="1:4">
      <c r="A13638" s="6"/>
      <c r="B13638" s="6"/>
      <c r="C13638" s="139"/>
      <c r="D13638" s="139"/>
    </row>
    <row r="13639" spans="1:4">
      <c r="A13639" s="6"/>
      <c r="B13639" s="6"/>
      <c r="C13639" s="139"/>
      <c r="D13639" s="139"/>
    </row>
    <row r="13640" spans="1:4">
      <c r="A13640" s="6"/>
      <c r="B13640" s="6"/>
      <c r="C13640" s="139"/>
      <c r="D13640" s="139"/>
    </row>
    <row r="13641" spans="1:4">
      <c r="A13641" s="6"/>
      <c r="B13641" s="6"/>
      <c r="C13641" s="139"/>
      <c r="D13641" s="139"/>
    </row>
    <row r="13642" spans="1:4">
      <c r="A13642" s="6"/>
      <c r="B13642" s="6"/>
      <c r="C13642" s="139"/>
      <c r="D13642" s="139"/>
    </row>
    <row r="13643" spans="1:4">
      <c r="A13643" s="6"/>
      <c r="B13643" s="6"/>
      <c r="C13643" s="139"/>
      <c r="D13643" s="139"/>
    </row>
    <row r="13644" spans="1:4">
      <c r="A13644" s="6"/>
      <c r="B13644" s="6"/>
      <c r="C13644" s="139"/>
      <c r="D13644" s="139"/>
    </row>
    <row r="13645" spans="1:4">
      <c r="A13645" s="6"/>
      <c r="B13645" s="6"/>
      <c r="C13645" s="139"/>
      <c r="D13645" s="139"/>
    </row>
    <row r="13646" spans="1:4">
      <c r="A13646" s="6"/>
      <c r="B13646" s="6"/>
      <c r="C13646" s="139"/>
      <c r="D13646" s="139"/>
    </row>
    <row r="13647" spans="1:4">
      <c r="A13647" s="6"/>
      <c r="B13647" s="6"/>
      <c r="C13647" s="139"/>
      <c r="D13647" s="139"/>
    </row>
    <row r="13648" spans="1:4">
      <c r="A13648" s="6"/>
      <c r="B13648" s="6"/>
      <c r="C13648" s="139"/>
      <c r="D13648" s="139"/>
    </row>
    <row r="13649" spans="1:4">
      <c r="A13649" s="6"/>
      <c r="B13649" s="6"/>
      <c r="C13649" s="139"/>
      <c r="D13649" s="139"/>
    </row>
    <row r="13650" spans="1:4">
      <c r="A13650" s="6"/>
      <c r="B13650" s="6"/>
      <c r="C13650" s="139"/>
      <c r="D13650" s="139"/>
    </row>
    <row r="13651" spans="1:4">
      <c r="A13651" s="6"/>
      <c r="B13651" s="6"/>
      <c r="C13651" s="139"/>
      <c r="D13651" s="139"/>
    </row>
    <row r="13652" spans="1:4">
      <c r="A13652" s="6"/>
      <c r="B13652" s="6"/>
      <c r="C13652" s="139"/>
      <c r="D13652" s="139"/>
    </row>
    <row r="13653" spans="1:4">
      <c r="A13653" s="6"/>
      <c r="B13653" s="6"/>
      <c r="C13653" s="139"/>
      <c r="D13653" s="139"/>
    </row>
    <row r="13654" spans="1:4">
      <c r="A13654" s="6"/>
      <c r="B13654" s="6"/>
      <c r="C13654" s="139"/>
      <c r="D13654" s="139"/>
    </row>
    <row r="13655" spans="1:4">
      <c r="A13655" s="6"/>
      <c r="B13655" s="6"/>
      <c r="C13655" s="139"/>
      <c r="D13655" s="139"/>
    </row>
    <row r="13656" spans="1:4">
      <c r="A13656" s="6"/>
      <c r="B13656" s="6"/>
      <c r="C13656" s="139"/>
      <c r="D13656" s="139"/>
    </row>
    <row r="13657" spans="1:4">
      <c r="A13657" s="6"/>
      <c r="B13657" s="6"/>
      <c r="C13657" s="139"/>
      <c r="D13657" s="139"/>
    </row>
    <row r="13658" spans="1:4">
      <c r="A13658" s="6"/>
      <c r="B13658" s="6"/>
      <c r="C13658" s="139"/>
      <c r="D13658" s="139"/>
    </row>
    <row r="13659" spans="1:4">
      <c r="A13659" s="6"/>
      <c r="B13659" s="6"/>
      <c r="C13659" s="139"/>
      <c r="D13659" s="139"/>
    </row>
    <row r="13660" spans="1:4">
      <c r="A13660" s="6"/>
      <c r="B13660" s="6"/>
      <c r="C13660" s="139"/>
      <c r="D13660" s="139"/>
    </row>
    <row r="13661" spans="1:4">
      <c r="A13661" s="6"/>
      <c r="B13661" s="6"/>
      <c r="C13661" s="139"/>
      <c r="D13661" s="139"/>
    </row>
    <row r="13662" spans="1:4">
      <c r="A13662" s="6"/>
      <c r="B13662" s="6"/>
      <c r="C13662" s="139"/>
      <c r="D13662" s="139"/>
    </row>
    <row r="13663" spans="1:4">
      <c r="A13663" s="6"/>
      <c r="B13663" s="6"/>
      <c r="C13663" s="139"/>
      <c r="D13663" s="139"/>
    </row>
    <row r="13664" spans="1:4">
      <c r="A13664" s="6"/>
      <c r="B13664" s="6"/>
      <c r="C13664" s="139"/>
      <c r="D13664" s="139"/>
    </row>
    <row r="13665" spans="1:4">
      <c r="A13665" s="6"/>
      <c r="B13665" s="6"/>
      <c r="C13665" s="139"/>
      <c r="D13665" s="139"/>
    </row>
    <row r="13666" spans="1:4">
      <c r="A13666" s="6"/>
      <c r="B13666" s="6"/>
      <c r="C13666" s="139"/>
      <c r="D13666" s="139"/>
    </row>
    <row r="13667" spans="1:4">
      <c r="A13667" s="6"/>
      <c r="B13667" s="6"/>
      <c r="C13667" s="139"/>
      <c r="D13667" s="139"/>
    </row>
    <row r="13668" spans="1:4">
      <c r="A13668" s="6"/>
      <c r="B13668" s="6"/>
      <c r="C13668" s="139"/>
      <c r="D13668" s="139"/>
    </row>
    <row r="13669" spans="1:4">
      <c r="A13669" s="6"/>
      <c r="B13669" s="6"/>
      <c r="C13669" s="139"/>
      <c r="D13669" s="139"/>
    </row>
    <row r="13670" spans="1:4">
      <c r="A13670" s="6"/>
      <c r="B13670" s="6"/>
      <c r="C13670" s="139"/>
      <c r="D13670" s="139"/>
    </row>
    <row r="13671" spans="1:4">
      <c r="A13671" s="6"/>
      <c r="B13671" s="6"/>
      <c r="C13671" s="139"/>
      <c r="D13671" s="139"/>
    </row>
    <row r="13672" spans="1:4">
      <c r="A13672" s="6"/>
      <c r="B13672" s="6"/>
      <c r="C13672" s="139"/>
      <c r="D13672" s="139"/>
    </row>
    <row r="13673" spans="1:4">
      <c r="A13673" s="6"/>
      <c r="B13673" s="6"/>
      <c r="C13673" s="139"/>
      <c r="D13673" s="139"/>
    </row>
    <row r="13674" spans="1:4">
      <c r="A13674" s="6"/>
      <c r="B13674" s="6"/>
      <c r="C13674" s="139"/>
      <c r="D13674" s="139"/>
    </row>
    <row r="13675" spans="1:4">
      <c r="A13675" s="6"/>
      <c r="B13675" s="6"/>
      <c r="C13675" s="139"/>
      <c r="D13675" s="139"/>
    </row>
    <row r="13676" spans="1:4">
      <c r="A13676" s="6"/>
      <c r="B13676" s="6"/>
      <c r="C13676" s="139"/>
      <c r="D13676" s="139"/>
    </row>
    <row r="13677" spans="1:4">
      <c r="A13677" s="6"/>
      <c r="B13677" s="6"/>
      <c r="C13677" s="139"/>
      <c r="D13677" s="139"/>
    </row>
    <row r="13678" spans="1:4">
      <c r="A13678" s="6"/>
      <c r="B13678" s="6"/>
      <c r="C13678" s="139"/>
      <c r="D13678" s="139"/>
    </row>
    <row r="13679" spans="1:4">
      <c r="A13679" s="6"/>
      <c r="B13679" s="6"/>
      <c r="C13679" s="139"/>
      <c r="D13679" s="139"/>
    </row>
    <row r="13680" spans="1:4">
      <c r="A13680" s="6"/>
      <c r="B13680" s="6"/>
      <c r="C13680" s="139"/>
      <c r="D13680" s="139"/>
    </row>
    <row r="13681" spans="1:4">
      <c r="A13681" s="6"/>
      <c r="B13681" s="6"/>
      <c r="C13681" s="139"/>
      <c r="D13681" s="139"/>
    </row>
    <row r="13682" spans="1:4">
      <c r="A13682" s="6"/>
      <c r="B13682" s="6"/>
      <c r="C13682" s="139"/>
      <c r="D13682" s="139"/>
    </row>
    <row r="13683" spans="1:4">
      <c r="A13683" s="6"/>
      <c r="B13683" s="6"/>
      <c r="C13683" s="139"/>
      <c r="D13683" s="139"/>
    </row>
    <row r="13684" spans="1:4">
      <c r="A13684" s="6"/>
      <c r="B13684" s="6"/>
      <c r="C13684" s="139"/>
      <c r="D13684" s="139"/>
    </row>
    <row r="13685" spans="1:4">
      <c r="A13685" s="6"/>
      <c r="B13685" s="6"/>
      <c r="C13685" s="139"/>
      <c r="D13685" s="139"/>
    </row>
    <row r="13686" spans="1:4">
      <c r="A13686" s="6"/>
      <c r="B13686" s="6"/>
      <c r="C13686" s="139"/>
      <c r="D13686" s="139"/>
    </row>
    <row r="13687" spans="1:4">
      <c r="A13687" s="6"/>
      <c r="B13687" s="6"/>
      <c r="C13687" s="139"/>
      <c r="D13687" s="139"/>
    </row>
    <row r="13688" spans="1:4">
      <c r="A13688" s="6"/>
      <c r="B13688" s="6"/>
      <c r="C13688" s="139"/>
      <c r="D13688" s="139"/>
    </row>
    <row r="13689" spans="1:4">
      <c r="A13689" s="6"/>
      <c r="B13689" s="6"/>
      <c r="C13689" s="139"/>
      <c r="D13689" s="139"/>
    </row>
    <row r="13690" spans="1:4">
      <c r="A13690" s="6"/>
      <c r="B13690" s="6"/>
      <c r="C13690" s="139"/>
      <c r="D13690" s="139"/>
    </row>
    <row r="13691" spans="1:4">
      <c r="A13691" s="6"/>
      <c r="B13691" s="6"/>
      <c r="C13691" s="139"/>
      <c r="D13691" s="139"/>
    </row>
    <row r="13692" spans="1:4">
      <c r="A13692" s="6"/>
      <c r="B13692" s="6"/>
      <c r="C13692" s="139"/>
      <c r="D13692" s="139"/>
    </row>
    <row r="13693" spans="1:4">
      <c r="A13693" s="6"/>
      <c r="B13693" s="6"/>
      <c r="C13693" s="139"/>
      <c r="D13693" s="139"/>
    </row>
    <row r="13694" spans="1:4">
      <c r="A13694" s="6"/>
      <c r="B13694" s="6"/>
      <c r="C13694" s="139"/>
      <c r="D13694" s="139"/>
    </row>
    <row r="13695" spans="1:4">
      <c r="A13695" s="6"/>
      <c r="B13695" s="6"/>
      <c r="C13695" s="139"/>
      <c r="D13695" s="139"/>
    </row>
    <row r="13696" spans="1:4">
      <c r="A13696" s="6"/>
      <c r="B13696" s="6"/>
      <c r="C13696" s="139"/>
      <c r="D13696" s="139"/>
    </row>
    <row r="13697" spans="1:4">
      <c r="A13697" s="6"/>
      <c r="B13697" s="6"/>
      <c r="C13697" s="139"/>
      <c r="D13697" s="139"/>
    </row>
    <row r="13698" spans="1:4">
      <c r="A13698" s="6"/>
      <c r="B13698" s="6"/>
      <c r="C13698" s="139"/>
      <c r="D13698" s="139"/>
    </row>
    <row r="13699" spans="1:4">
      <c r="A13699" s="6"/>
      <c r="B13699" s="6"/>
      <c r="C13699" s="139"/>
      <c r="D13699" s="139"/>
    </row>
    <row r="13700" spans="1:4">
      <c r="A13700" s="6"/>
      <c r="B13700" s="6"/>
      <c r="C13700" s="139"/>
      <c r="D13700" s="139"/>
    </row>
    <row r="13701" spans="1:4">
      <c r="A13701" s="6"/>
      <c r="B13701" s="6"/>
      <c r="C13701" s="139"/>
      <c r="D13701" s="139"/>
    </row>
    <row r="13702" spans="1:4">
      <c r="A13702" s="6"/>
      <c r="B13702" s="6"/>
      <c r="C13702" s="139"/>
      <c r="D13702" s="139"/>
    </row>
    <row r="13703" spans="1:4">
      <c r="A13703" s="6"/>
      <c r="B13703" s="6"/>
      <c r="C13703" s="139"/>
      <c r="D13703" s="139"/>
    </row>
    <row r="13704" spans="1:4">
      <c r="A13704" s="6"/>
      <c r="B13704" s="6"/>
      <c r="C13704" s="139"/>
      <c r="D13704" s="139"/>
    </row>
    <row r="13705" spans="1:4">
      <c r="A13705" s="6"/>
      <c r="B13705" s="6"/>
      <c r="C13705" s="139"/>
      <c r="D13705" s="139"/>
    </row>
    <row r="13706" spans="1:4">
      <c r="A13706" s="6"/>
      <c r="B13706" s="6"/>
      <c r="C13706" s="139"/>
      <c r="D13706" s="139"/>
    </row>
    <row r="13707" spans="1:4">
      <c r="A13707" s="6"/>
      <c r="B13707" s="6"/>
      <c r="C13707" s="139"/>
      <c r="D13707" s="139"/>
    </row>
    <row r="13708" spans="1:4">
      <c r="A13708" s="6"/>
      <c r="B13708" s="6"/>
      <c r="C13708" s="139"/>
      <c r="D13708" s="139"/>
    </row>
    <row r="13709" spans="1:4">
      <c r="A13709" s="6"/>
      <c r="B13709" s="6"/>
      <c r="C13709" s="139"/>
      <c r="D13709" s="139"/>
    </row>
    <row r="13710" spans="1:4">
      <c r="A13710" s="6"/>
      <c r="B13710" s="6"/>
      <c r="C13710" s="139"/>
      <c r="D13710" s="139"/>
    </row>
    <row r="13711" spans="1:4">
      <c r="A13711" s="6"/>
      <c r="B13711" s="6"/>
      <c r="C13711" s="139"/>
      <c r="D13711" s="139"/>
    </row>
    <row r="13712" spans="1:4">
      <c r="A13712" s="6"/>
      <c r="B13712" s="6"/>
      <c r="C13712" s="139"/>
      <c r="D13712" s="139"/>
    </row>
    <row r="13713" spans="1:4">
      <c r="A13713" s="6"/>
      <c r="B13713" s="6"/>
      <c r="C13713" s="139"/>
      <c r="D13713" s="139"/>
    </row>
    <row r="13714" spans="1:4">
      <c r="A13714" s="6"/>
      <c r="B13714" s="6"/>
      <c r="C13714" s="139"/>
      <c r="D13714" s="139"/>
    </row>
    <row r="13715" spans="1:4">
      <c r="A13715" s="6"/>
      <c r="B13715" s="6"/>
      <c r="C13715" s="139"/>
      <c r="D13715" s="139"/>
    </row>
    <row r="13716" spans="1:4">
      <c r="A13716" s="6"/>
      <c r="B13716" s="6"/>
      <c r="C13716" s="139"/>
      <c r="D13716" s="139"/>
    </row>
    <row r="13717" spans="1:4">
      <c r="A13717" s="6"/>
      <c r="B13717" s="6"/>
      <c r="C13717" s="139"/>
      <c r="D13717" s="139"/>
    </row>
    <row r="13718" spans="1:4">
      <c r="A13718" s="6"/>
      <c r="B13718" s="6"/>
      <c r="C13718" s="139"/>
      <c r="D13718" s="139"/>
    </row>
    <row r="13719" spans="1:4">
      <c r="A13719" s="6"/>
      <c r="B13719" s="6"/>
      <c r="C13719" s="139"/>
      <c r="D13719" s="139"/>
    </row>
    <row r="13720" spans="1:4">
      <c r="A13720" s="6"/>
      <c r="B13720" s="6"/>
      <c r="C13720" s="139"/>
      <c r="D13720" s="139"/>
    </row>
    <row r="13721" spans="1:4">
      <c r="A13721" s="6"/>
      <c r="B13721" s="6"/>
      <c r="C13721" s="139"/>
      <c r="D13721" s="139"/>
    </row>
    <row r="13722" spans="1:4">
      <c r="A13722" s="6"/>
      <c r="B13722" s="6"/>
      <c r="C13722" s="139"/>
      <c r="D13722" s="139"/>
    </row>
    <row r="13723" spans="1:4">
      <c r="A13723" s="6"/>
      <c r="B13723" s="6"/>
      <c r="C13723" s="139"/>
      <c r="D13723" s="139"/>
    </row>
    <row r="13724" spans="1:4">
      <c r="A13724" s="6"/>
      <c r="B13724" s="6"/>
      <c r="C13724" s="139"/>
      <c r="D13724" s="139"/>
    </row>
    <row r="13725" spans="1:4">
      <c r="A13725" s="6"/>
      <c r="B13725" s="6"/>
      <c r="C13725" s="139"/>
      <c r="D13725" s="139"/>
    </row>
    <row r="13726" spans="1:4">
      <c r="A13726" s="6"/>
      <c r="B13726" s="6"/>
      <c r="C13726" s="139"/>
      <c r="D13726" s="139"/>
    </row>
    <row r="13727" spans="1:4">
      <c r="A13727" s="6"/>
      <c r="B13727" s="6"/>
      <c r="C13727" s="139"/>
      <c r="D13727" s="139"/>
    </row>
    <row r="13728" spans="1:4">
      <c r="A13728" s="6"/>
      <c r="B13728" s="6"/>
      <c r="C13728" s="139"/>
      <c r="D13728" s="139"/>
    </row>
    <row r="13729" spans="1:4">
      <c r="A13729" s="6"/>
      <c r="B13729" s="6"/>
      <c r="C13729" s="139"/>
      <c r="D13729" s="139"/>
    </row>
    <row r="13730" spans="1:4">
      <c r="A13730" s="6"/>
      <c r="B13730" s="6"/>
      <c r="C13730" s="139"/>
      <c r="D13730" s="139"/>
    </row>
    <row r="13731" spans="1:4">
      <c r="A13731" s="6"/>
      <c r="B13731" s="6"/>
      <c r="C13731" s="139"/>
      <c r="D13731" s="139"/>
    </row>
    <row r="13732" spans="1:4">
      <c r="A13732" s="6"/>
      <c r="B13732" s="6"/>
      <c r="C13732" s="139"/>
      <c r="D13732" s="139"/>
    </row>
    <row r="13733" spans="1:4">
      <c r="A13733" s="6"/>
      <c r="B13733" s="6"/>
      <c r="C13733" s="139"/>
      <c r="D13733" s="139"/>
    </row>
    <row r="13734" spans="1:4">
      <c r="A13734" s="6"/>
      <c r="B13734" s="6"/>
      <c r="C13734" s="139"/>
      <c r="D13734" s="139"/>
    </row>
    <row r="13735" spans="1:4">
      <c r="A13735" s="6"/>
      <c r="B13735" s="6"/>
      <c r="C13735" s="139"/>
      <c r="D13735" s="139"/>
    </row>
    <row r="13736" spans="1:4">
      <c r="A13736" s="6"/>
      <c r="B13736" s="6"/>
      <c r="C13736" s="139"/>
      <c r="D13736" s="139"/>
    </row>
    <row r="13737" spans="1:4">
      <c r="A13737" s="6"/>
      <c r="B13737" s="6"/>
      <c r="C13737" s="139"/>
      <c r="D13737" s="139"/>
    </row>
    <row r="13738" spans="1:4">
      <c r="A13738" s="6"/>
      <c r="B13738" s="6"/>
      <c r="C13738" s="139"/>
      <c r="D13738" s="139"/>
    </row>
    <row r="13739" spans="1:4">
      <c r="A13739" s="6"/>
      <c r="B13739" s="6"/>
      <c r="C13739" s="139"/>
      <c r="D13739" s="139"/>
    </row>
    <row r="13740" spans="1:4">
      <c r="A13740" s="6"/>
      <c r="B13740" s="6"/>
      <c r="C13740" s="139"/>
      <c r="D13740" s="139"/>
    </row>
    <row r="13741" spans="1:4">
      <c r="A13741" s="6"/>
      <c r="B13741" s="6"/>
      <c r="C13741" s="139"/>
      <c r="D13741" s="139"/>
    </row>
    <row r="13742" spans="1:4">
      <c r="A13742" s="6"/>
      <c r="B13742" s="6"/>
      <c r="C13742" s="139"/>
      <c r="D13742" s="139"/>
    </row>
    <row r="13743" spans="1:4">
      <c r="A13743" s="6"/>
      <c r="B13743" s="6"/>
      <c r="C13743" s="139"/>
      <c r="D13743" s="139"/>
    </row>
    <row r="13744" spans="1:4">
      <c r="A13744" s="6"/>
      <c r="B13744" s="6"/>
      <c r="C13744" s="139"/>
      <c r="D13744" s="139"/>
    </row>
    <row r="13745" spans="1:4">
      <c r="A13745" s="6"/>
      <c r="B13745" s="6"/>
      <c r="C13745" s="139"/>
      <c r="D13745" s="139"/>
    </row>
    <row r="13746" spans="1:4">
      <c r="A13746" s="6"/>
      <c r="B13746" s="6"/>
      <c r="C13746" s="139"/>
      <c r="D13746" s="139"/>
    </row>
    <row r="13747" spans="1:4">
      <c r="A13747" s="6"/>
      <c r="B13747" s="6"/>
      <c r="C13747" s="139"/>
      <c r="D13747" s="139"/>
    </row>
    <row r="13748" spans="1:4">
      <c r="A13748" s="6"/>
      <c r="B13748" s="6"/>
      <c r="C13748" s="139"/>
      <c r="D13748" s="139"/>
    </row>
    <row r="13749" spans="1:4">
      <c r="A13749" s="6"/>
      <c r="B13749" s="6"/>
      <c r="C13749" s="139"/>
      <c r="D13749" s="139"/>
    </row>
    <row r="13750" spans="1:4">
      <c r="A13750" s="6"/>
      <c r="B13750" s="6"/>
      <c r="C13750" s="139"/>
      <c r="D13750" s="139"/>
    </row>
    <row r="13751" spans="1:4">
      <c r="A13751" s="6"/>
      <c r="B13751" s="6"/>
      <c r="C13751" s="139"/>
      <c r="D13751" s="139"/>
    </row>
    <row r="13752" spans="1:4">
      <c r="A13752" s="6"/>
      <c r="B13752" s="6"/>
      <c r="C13752" s="139"/>
      <c r="D13752" s="139"/>
    </row>
    <row r="13753" spans="1:4">
      <c r="A13753" s="6"/>
      <c r="B13753" s="6"/>
      <c r="C13753" s="139"/>
      <c r="D13753" s="139"/>
    </row>
    <row r="13754" spans="1:4">
      <c r="A13754" s="6"/>
      <c r="B13754" s="6"/>
      <c r="C13754" s="139"/>
      <c r="D13754" s="139"/>
    </row>
    <row r="13755" spans="1:4">
      <c r="A13755" s="6"/>
      <c r="B13755" s="6"/>
      <c r="C13755" s="139"/>
      <c r="D13755" s="139"/>
    </row>
    <row r="13756" spans="1:4">
      <c r="A13756" s="6"/>
      <c r="B13756" s="6"/>
      <c r="C13756" s="139"/>
      <c r="D13756" s="139"/>
    </row>
    <row r="13757" spans="1:4">
      <c r="A13757" s="6"/>
      <c r="B13757" s="6"/>
      <c r="C13757" s="139"/>
      <c r="D13757" s="139"/>
    </row>
    <row r="13758" spans="1:4">
      <c r="A13758" s="6"/>
      <c r="B13758" s="6"/>
      <c r="C13758" s="139"/>
      <c r="D13758" s="139"/>
    </row>
    <row r="13759" spans="1:4">
      <c r="A13759" s="6"/>
      <c r="B13759" s="6"/>
      <c r="C13759" s="139"/>
      <c r="D13759" s="139"/>
    </row>
    <row r="13760" spans="1:4">
      <c r="A13760" s="6"/>
      <c r="B13760" s="6"/>
      <c r="C13760" s="139"/>
      <c r="D13760" s="139"/>
    </row>
    <row r="13761" spans="1:4">
      <c r="A13761" s="6"/>
      <c r="B13761" s="6"/>
      <c r="C13761" s="139"/>
      <c r="D13761" s="139"/>
    </row>
    <row r="13762" spans="1:4">
      <c r="A13762" s="6"/>
      <c r="B13762" s="6"/>
      <c r="C13762" s="139"/>
      <c r="D13762" s="139"/>
    </row>
    <row r="13763" spans="1:4">
      <c r="A13763" s="6"/>
      <c r="B13763" s="6"/>
      <c r="C13763" s="139"/>
      <c r="D13763" s="139"/>
    </row>
    <row r="13764" spans="1:4">
      <c r="A13764" s="6"/>
      <c r="B13764" s="6"/>
      <c r="C13764" s="139"/>
      <c r="D13764" s="139"/>
    </row>
    <row r="13765" spans="1:4">
      <c r="A13765" s="6"/>
      <c r="B13765" s="6"/>
      <c r="C13765" s="139"/>
      <c r="D13765" s="139"/>
    </row>
    <row r="13766" spans="1:4">
      <c r="A13766" s="6"/>
      <c r="B13766" s="6"/>
      <c r="C13766" s="139"/>
      <c r="D13766" s="139"/>
    </row>
    <row r="13767" spans="1:4">
      <c r="A13767" s="6"/>
      <c r="B13767" s="6"/>
      <c r="C13767" s="139"/>
      <c r="D13767" s="139"/>
    </row>
    <row r="13768" spans="1:4">
      <c r="A13768" s="6"/>
      <c r="B13768" s="6"/>
      <c r="C13768" s="139"/>
      <c r="D13768" s="139"/>
    </row>
    <row r="13769" spans="1:4">
      <c r="A13769" s="6"/>
      <c r="B13769" s="6"/>
      <c r="C13769" s="139"/>
      <c r="D13769" s="139"/>
    </row>
    <row r="13770" spans="1:4">
      <c r="A13770" s="6"/>
      <c r="B13770" s="6"/>
      <c r="C13770" s="139"/>
      <c r="D13770" s="139"/>
    </row>
    <row r="13771" spans="1:4">
      <c r="A13771" s="6"/>
      <c r="B13771" s="6"/>
      <c r="C13771" s="139"/>
      <c r="D13771" s="139"/>
    </row>
    <row r="13772" spans="1:4">
      <c r="A13772" s="6"/>
      <c r="B13772" s="6"/>
      <c r="C13772" s="139"/>
      <c r="D13772" s="139"/>
    </row>
    <row r="13773" spans="1:4">
      <c r="A13773" s="6"/>
      <c r="B13773" s="6"/>
      <c r="C13773" s="139"/>
      <c r="D13773" s="139"/>
    </row>
    <row r="13774" spans="1:4">
      <c r="A13774" s="6"/>
      <c r="B13774" s="6"/>
      <c r="C13774" s="139"/>
      <c r="D13774" s="139"/>
    </row>
    <row r="13775" spans="1:4">
      <c r="A13775" s="6"/>
      <c r="B13775" s="6"/>
      <c r="C13775" s="139"/>
      <c r="D13775" s="139"/>
    </row>
    <row r="13776" spans="1:4">
      <c r="A13776" s="6"/>
      <c r="B13776" s="6"/>
      <c r="C13776" s="139"/>
      <c r="D13776" s="139"/>
    </row>
    <row r="13777" spans="1:4">
      <c r="A13777" s="6"/>
      <c r="B13777" s="6"/>
      <c r="C13777" s="139"/>
      <c r="D13777" s="139"/>
    </row>
    <row r="13778" spans="1:4">
      <c r="A13778" s="6"/>
      <c r="B13778" s="6"/>
      <c r="C13778" s="139"/>
      <c r="D13778" s="139"/>
    </row>
    <row r="13779" spans="1:4">
      <c r="A13779" s="6"/>
      <c r="B13779" s="6"/>
      <c r="C13779" s="139"/>
      <c r="D13779" s="139"/>
    </row>
    <row r="13780" spans="1:4">
      <c r="A13780" s="6"/>
      <c r="B13780" s="6"/>
      <c r="C13780" s="139"/>
      <c r="D13780" s="139"/>
    </row>
    <row r="13781" spans="1:4">
      <c r="A13781" s="6"/>
      <c r="B13781" s="6"/>
      <c r="C13781" s="139"/>
      <c r="D13781" s="139"/>
    </row>
    <row r="13782" spans="1:4">
      <c r="A13782" s="6"/>
      <c r="B13782" s="6"/>
      <c r="C13782" s="139"/>
      <c r="D13782" s="139"/>
    </row>
    <row r="13783" spans="1:4">
      <c r="A13783" s="6"/>
      <c r="B13783" s="6"/>
      <c r="C13783" s="139"/>
      <c r="D13783" s="139"/>
    </row>
    <row r="13784" spans="1:4">
      <c r="A13784" s="6"/>
      <c r="B13784" s="6"/>
      <c r="C13784" s="139"/>
      <c r="D13784" s="139"/>
    </row>
    <row r="13785" spans="1:4">
      <c r="A13785" s="6"/>
      <c r="B13785" s="6"/>
      <c r="C13785" s="139"/>
      <c r="D13785" s="139"/>
    </row>
    <row r="13786" spans="1:4">
      <c r="A13786" s="6"/>
      <c r="B13786" s="6"/>
      <c r="C13786" s="139"/>
      <c r="D13786" s="139"/>
    </row>
    <row r="13787" spans="1:4">
      <c r="A13787" s="6"/>
      <c r="B13787" s="6"/>
      <c r="C13787" s="139"/>
      <c r="D13787" s="139"/>
    </row>
    <row r="13788" spans="1:4">
      <c r="A13788" s="6"/>
      <c r="B13788" s="6"/>
      <c r="C13788" s="139"/>
      <c r="D13788" s="139"/>
    </row>
    <row r="13789" spans="1:4">
      <c r="A13789" s="6"/>
      <c r="B13789" s="6"/>
      <c r="C13789" s="139"/>
      <c r="D13789" s="139"/>
    </row>
    <row r="13790" spans="1:4">
      <c r="A13790" s="6"/>
      <c r="B13790" s="6"/>
      <c r="C13790" s="139"/>
      <c r="D13790" s="139"/>
    </row>
    <row r="13791" spans="1:4">
      <c r="A13791" s="6"/>
      <c r="B13791" s="6"/>
      <c r="C13791" s="139"/>
      <c r="D13791" s="139"/>
    </row>
    <row r="13792" spans="1:4">
      <c r="A13792" s="6"/>
      <c r="B13792" s="6"/>
      <c r="C13792" s="139"/>
      <c r="D13792" s="139"/>
    </row>
    <row r="13793" spans="1:4">
      <c r="A13793" s="6"/>
      <c r="B13793" s="6"/>
      <c r="C13793" s="139"/>
      <c r="D13793" s="139"/>
    </row>
    <row r="13794" spans="1:4">
      <c r="A13794" s="6"/>
      <c r="B13794" s="6"/>
      <c r="C13794" s="139"/>
      <c r="D13794" s="139"/>
    </row>
    <row r="13795" spans="1:4">
      <c r="A13795" s="6"/>
      <c r="B13795" s="6"/>
      <c r="C13795" s="139"/>
      <c r="D13795" s="139"/>
    </row>
    <row r="13796" spans="1:4">
      <c r="A13796" s="6"/>
      <c r="B13796" s="6"/>
      <c r="C13796" s="139"/>
      <c r="D13796" s="139"/>
    </row>
    <row r="13797" spans="1:4">
      <c r="A13797" s="6"/>
      <c r="B13797" s="6"/>
      <c r="C13797" s="139"/>
      <c r="D13797" s="139"/>
    </row>
    <row r="13798" spans="1:4">
      <c r="A13798" s="6"/>
      <c r="B13798" s="6"/>
      <c r="C13798" s="139"/>
      <c r="D13798" s="139"/>
    </row>
    <row r="13799" spans="1:4">
      <c r="A13799" s="6"/>
      <c r="B13799" s="6"/>
      <c r="C13799" s="139"/>
      <c r="D13799" s="139"/>
    </row>
    <row r="13800" spans="1:4">
      <c r="A13800" s="6"/>
      <c r="B13800" s="6"/>
      <c r="C13800" s="139"/>
      <c r="D13800" s="139"/>
    </row>
    <row r="13801" spans="1:4">
      <c r="A13801" s="6"/>
      <c r="B13801" s="6"/>
      <c r="C13801" s="139"/>
      <c r="D13801" s="139"/>
    </row>
    <row r="13802" spans="1:4">
      <c r="A13802" s="6"/>
      <c r="B13802" s="6"/>
      <c r="C13802" s="139"/>
      <c r="D13802" s="139"/>
    </row>
    <row r="13803" spans="1:4">
      <c r="A13803" s="6"/>
      <c r="B13803" s="6"/>
      <c r="C13803" s="139"/>
      <c r="D13803" s="139"/>
    </row>
    <row r="13804" spans="1:4">
      <c r="A13804" s="6"/>
      <c r="B13804" s="6"/>
      <c r="C13804" s="139"/>
      <c r="D13804" s="139"/>
    </row>
    <row r="13805" spans="1:4">
      <c r="A13805" s="6"/>
      <c r="B13805" s="6"/>
      <c r="C13805" s="139"/>
      <c r="D13805" s="139"/>
    </row>
    <row r="13806" spans="1:4">
      <c r="A13806" s="6"/>
      <c r="B13806" s="6"/>
      <c r="C13806" s="139"/>
      <c r="D13806" s="139"/>
    </row>
    <row r="13807" spans="1:4">
      <c r="A13807" s="6"/>
      <c r="B13807" s="6"/>
      <c r="C13807" s="139"/>
      <c r="D13807" s="139"/>
    </row>
    <row r="13808" spans="1:4">
      <c r="A13808" s="6"/>
      <c r="B13808" s="6"/>
      <c r="C13808" s="139"/>
      <c r="D13808" s="139"/>
    </row>
    <row r="13809" spans="1:4">
      <c r="A13809" s="6"/>
      <c r="B13809" s="6"/>
      <c r="C13809" s="139"/>
      <c r="D13809" s="139"/>
    </row>
    <row r="13810" spans="1:4">
      <c r="A13810" s="6"/>
      <c r="B13810" s="6"/>
      <c r="C13810" s="139"/>
      <c r="D13810" s="139"/>
    </row>
    <row r="13811" spans="1:4">
      <c r="A13811" s="6"/>
      <c r="B13811" s="6"/>
      <c r="C13811" s="139"/>
      <c r="D13811" s="139"/>
    </row>
    <row r="13812" spans="1:4">
      <c r="A13812" s="6"/>
      <c r="B13812" s="6"/>
      <c r="C13812" s="139"/>
      <c r="D13812" s="139"/>
    </row>
    <row r="13813" spans="1:4">
      <c r="A13813" s="6"/>
      <c r="B13813" s="6"/>
      <c r="C13813" s="139"/>
      <c r="D13813" s="139"/>
    </row>
    <row r="13814" spans="1:4">
      <c r="A13814" s="6"/>
      <c r="B13814" s="6"/>
      <c r="C13814" s="139"/>
      <c r="D13814" s="139"/>
    </row>
    <row r="13815" spans="1:4">
      <c r="A13815" s="6"/>
      <c r="B13815" s="6"/>
      <c r="C13815" s="139"/>
      <c r="D13815" s="139"/>
    </row>
    <row r="13816" spans="1:4">
      <c r="A13816" s="6"/>
      <c r="B13816" s="6"/>
      <c r="C13816" s="139"/>
      <c r="D13816" s="139"/>
    </row>
    <row r="13817" spans="1:4">
      <c r="A13817" s="6"/>
      <c r="B13817" s="6"/>
      <c r="C13817" s="139"/>
      <c r="D13817" s="139"/>
    </row>
    <row r="13818" spans="1:4">
      <c r="A13818" s="6"/>
      <c r="B13818" s="6"/>
      <c r="C13818" s="139"/>
      <c r="D13818" s="139"/>
    </row>
    <row r="13819" spans="1:4">
      <c r="A13819" s="6"/>
      <c r="B13819" s="6"/>
      <c r="C13819" s="139"/>
      <c r="D13819" s="139"/>
    </row>
    <row r="13820" spans="1:4">
      <c r="A13820" s="6"/>
      <c r="B13820" s="6"/>
      <c r="C13820" s="139"/>
      <c r="D13820" s="139"/>
    </row>
    <row r="13821" spans="1:4">
      <c r="A13821" s="6"/>
      <c r="B13821" s="6"/>
      <c r="C13821" s="139"/>
      <c r="D13821" s="139"/>
    </row>
    <row r="13822" spans="1:4">
      <c r="A13822" s="6"/>
      <c r="B13822" s="6"/>
      <c r="C13822" s="139"/>
      <c r="D13822" s="139"/>
    </row>
    <row r="13823" spans="1:4">
      <c r="A13823" s="6"/>
      <c r="B13823" s="6"/>
      <c r="C13823" s="139"/>
      <c r="D13823" s="139"/>
    </row>
    <row r="13824" spans="1:4">
      <c r="A13824" s="6"/>
      <c r="B13824" s="6"/>
      <c r="C13824" s="139"/>
      <c r="D13824" s="139"/>
    </row>
    <row r="13825" spans="1:4">
      <c r="A13825" s="6"/>
      <c r="B13825" s="6"/>
      <c r="C13825" s="139"/>
      <c r="D13825" s="139"/>
    </row>
    <row r="13826" spans="1:4">
      <c r="A13826" s="6"/>
      <c r="B13826" s="6"/>
      <c r="C13826" s="139"/>
      <c r="D13826" s="139"/>
    </row>
    <row r="13827" spans="1:4">
      <c r="A13827" s="6"/>
      <c r="B13827" s="6"/>
      <c r="C13827" s="139"/>
      <c r="D13827" s="139"/>
    </row>
    <row r="13828" spans="1:4">
      <c r="A13828" s="6"/>
      <c r="B13828" s="6"/>
      <c r="C13828" s="139"/>
      <c r="D13828" s="139"/>
    </row>
    <row r="13829" spans="1:4">
      <c r="A13829" s="6"/>
      <c r="B13829" s="6"/>
      <c r="C13829" s="139"/>
      <c r="D13829" s="139"/>
    </row>
    <row r="13830" spans="1:4">
      <c r="A13830" s="6"/>
      <c r="B13830" s="6"/>
      <c r="C13830" s="139"/>
      <c r="D13830" s="139"/>
    </row>
    <row r="13831" spans="1:4">
      <c r="A13831" s="6"/>
      <c r="B13831" s="6"/>
      <c r="C13831" s="139"/>
      <c r="D13831" s="139"/>
    </row>
    <row r="13832" spans="1:4">
      <c r="A13832" s="6"/>
      <c r="B13832" s="6"/>
      <c r="C13832" s="139"/>
      <c r="D13832" s="139"/>
    </row>
    <row r="13833" spans="1:4">
      <c r="A13833" s="6"/>
      <c r="B13833" s="6"/>
      <c r="C13833" s="139"/>
      <c r="D13833" s="139"/>
    </row>
    <row r="13834" spans="1:4">
      <c r="A13834" s="6"/>
      <c r="B13834" s="6"/>
      <c r="C13834" s="139"/>
      <c r="D13834" s="139"/>
    </row>
    <row r="13835" spans="1:4">
      <c r="A13835" s="6"/>
      <c r="B13835" s="6"/>
      <c r="C13835" s="139"/>
      <c r="D13835" s="139"/>
    </row>
    <row r="13836" spans="1:4">
      <c r="A13836" s="6"/>
      <c r="B13836" s="6"/>
      <c r="C13836" s="139"/>
      <c r="D13836" s="139"/>
    </row>
    <row r="13837" spans="1:4">
      <c r="A13837" s="6"/>
      <c r="B13837" s="6"/>
      <c r="C13837" s="139"/>
      <c r="D13837" s="139"/>
    </row>
    <row r="13838" spans="1:4">
      <c r="A13838" s="6"/>
      <c r="B13838" s="6"/>
      <c r="C13838" s="139"/>
      <c r="D13838" s="139"/>
    </row>
    <row r="13839" spans="1:4">
      <c r="A13839" s="6"/>
      <c r="B13839" s="6"/>
      <c r="C13839" s="139"/>
      <c r="D13839" s="139"/>
    </row>
    <row r="13840" spans="1:4">
      <c r="A13840" s="6"/>
      <c r="B13840" s="6"/>
      <c r="C13840" s="139"/>
      <c r="D13840" s="139"/>
    </row>
    <row r="13841" spans="1:4">
      <c r="A13841" s="6"/>
      <c r="B13841" s="6"/>
      <c r="C13841" s="139"/>
      <c r="D13841" s="139"/>
    </row>
    <row r="13842" spans="1:4">
      <c r="A13842" s="6"/>
      <c r="B13842" s="6"/>
      <c r="C13842" s="139"/>
      <c r="D13842" s="139"/>
    </row>
    <row r="13843" spans="1:4">
      <c r="A13843" s="6"/>
      <c r="B13843" s="6"/>
      <c r="C13843" s="139"/>
      <c r="D13843" s="139"/>
    </row>
    <row r="13844" spans="1:4">
      <c r="A13844" s="6"/>
      <c r="B13844" s="6"/>
      <c r="C13844" s="139"/>
      <c r="D13844" s="139"/>
    </row>
    <row r="13845" spans="1:4">
      <c r="A13845" s="6"/>
      <c r="B13845" s="6"/>
      <c r="C13845" s="139"/>
      <c r="D13845" s="139"/>
    </row>
    <row r="13846" spans="1:4">
      <c r="A13846" s="6"/>
      <c r="B13846" s="6"/>
      <c r="C13846" s="139"/>
      <c r="D13846" s="139"/>
    </row>
    <row r="13847" spans="1:4">
      <c r="A13847" s="6"/>
      <c r="B13847" s="6"/>
      <c r="C13847" s="139"/>
      <c r="D13847" s="139"/>
    </row>
    <row r="13848" spans="1:4">
      <c r="A13848" s="6"/>
      <c r="B13848" s="6"/>
      <c r="C13848" s="139"/>
      <c r="D13848" s="139"/>
    </row>
    <row r="13849" spans="1:4">
      <c r="A13849" s="6"/>
      <c r="B13849" s="6"/>
      <c r="C13849" s="139"/>
      <c r="D13849" s="139"/>
    </row>
    <row r="13850" spans="1:4">
      <c r="A13850" s="6"/>
      <c r="B13850" s="6"/>
      <c r="C13850" s="139"/>
      <c r="D13850" s="139"/>
    </row>
    <row r="13851" spans="1:4">
      <c r="A13851" s="6"/>
      <c r="B13851" s="6"/>
      <c r="C13851" s="139"/>
      <c r="D13851" s="139"/>
    </row>
    <row r="13852" spans="1:4">
      <c r="A13852" s="6"/>
      <c r="B13852" s="6"/>
      <c r="C13852" s="139"/>
      <c r="D13852" s="139"/>
    </row>
    <row r="13853" spans="1:4">
      <c r="A13853" s="6"/>
      <c r="B13853" s="6"/>
      <c r="C13853" s="139"/>
      <c r="D13853" s="139"/>
    </row>
    <row r="13854" spans="1:4">
      <c r="A13854" s="6"/>
      <c r="B13854" s="6"/>
      <c r="C13854" s="139"/>
      <c r="D13854" s="139"/>
    </row>
    <row r="13855" spans="1:4">
      <c r="A13855" s="6"/>
      <c r="B13855" s="6"/>
      <c r="C13855" s="139"/>
      <c r="D13855" s="139"/>
    </row>
    <row r="13856" spans="1:4">
      <c r="A13856" s="6"/>
      <c r="B13856" s="6"/>
      <c r="C13856" s="139"/>
      <c r="D13856" s="139"/>
    </row>
    <row r="13857" spans="1:4">
      <c r="A13857" s="6"/>
      <c r="B13857" s="6"/>
      <c r="C13857" s="139"/>
      <c r="D13857" s="139"/>
    </row>
    <row r="13858" spans="1:4">
      <c r="A13858" s="6"/>
      <c r="B13858" s="6"/>
      <c r="C13858" s="139"/>
      <c r="D13858" s="139"/>
    </row>
    <row r="13859" spans="1:4">
      <c r="A13859" s="6"/>
      <c r="B13859" s="6"/>
      <c r="C13859" s="139"/>
      <c r="D13859" s="139"/>
    </row>
    <row r="13860" spans="1:4">
      <c r="A13860" s="6"/>
      <c r="B13860" s="6"/>
      <c r="C13860" s="139"/>
      <c r="D13860" s="139"/>
    </row>
    <row r="13861" spans="1:4">
      <c r="A13861" s="6"/>
      <c r="B13861" s="6"/>
      <c r="C13861" s="139"/>
      <c r="D13861" s="139"/>
    </row>
    <row r="13862" spans="1:4">
      <c r="A13862" s="6"/>
      <c r="B13862" s="6"/>
      <c r="C13862" s="139"/>
      <c r="D13862" s="139"/>
    </row>
    <row r="13863" spans="1:4">
      <c r="A13863" s="6"/>
      <c r="B13863" s="6"/>
      <c r="C13863" s="139"/>
      <c r="D13863" s="139"/>
    </row>
    <row r="13864" spans="1:4">
      <c r="A13864" s="6"/>
      <c r="B13864" s="6"/>
      <c r="C13864" s="139"/>
      <c r="D13864" s="139"/>
    </row>
    <row r="13865" spans="1:4">
      <c r="A13865" s="6"/>
      <c r="B13865" s="6"/>
      <c r="C13865" s="139"/>
      <c r="D13865" s="139"/>
    </row>
    <row r="13866" spans="1:4">
      <c r="A13866" s="6"/>
      <c r="B13866" s="6"/>
      <c r="C13866" s="139"/>
      <c r="D13866" s="139"/>
    </row>
    <row r="13867" spans="1:4">
      <c r="A13867" s="6"/>
      <c r="B13867" s="6"/>
      <c r="C13867" s="139"/>
      <c r="D13867" s="139"/>
    </row>
    <row r="13868" spans="1:4">
      <c r="A13868" s="6"/>
      <c r="B13868" s="6"/>
      <c r="C13868" s="139"/>
      <c r="D13868" s="139"/>
    </row>
    <row r="13869" spans="1:4">
      <c r="A13869" s="6"/>
      <c r="B13869" s="6"/>
      <c r="C13869" s="139"/>
      <c r="D13869" s="139"/>
    </row>
    <row r="13870" spans="1:4">
      <c r="A13870" s="6"/>
      <c r="B13870" s="6"/>
      <c r="C13870" s="139"/>
      <c r="D13870" s="139"/>
    </row>
    <row r="13871" spans="1:4">
      <c r="A13871" s="6"/>
      <c r="B13871" s="6"/>
      <c r="C13871" s="139"/>
      <c r="D13871" s="139"/>
    </row>
    <row r="13872" spans="1:4">
      <c r="A13872" s="6"/>
      <c r="B13872" s="6"/>
      <c r="C13872" s="139"/>
      <c r="D13872" s="139"/>
    </row>
    <row r="13873" spans="1:4">
      <c r="A13873" s="6"/>
      <c r="B13873" s="6"/>
      <c r="C13873" s="139"/>
      <c r="D13873" s="139"/>
    </row>
    <row r="13874" spans="1:4">
      <c r="A13874" s="6"/>
      <c r="B13874" s="6"/>
      <c r="C13874" s="139"/>
      <c r="D13874" s="139"/>
    </row>
    <row r="13875" spans="1:4">
      <c r="A13875" s="6"/>
      <c r="B13875" s="6"/>
      <c r="C13875" s="139"/>
      <c r="D13875" s="139"/>
    </row>
    <row r="13876" spans="1:4">
      <c r="A13876" s="6"/>
      <c r="B13876" s="6"/>
      <c r="C13876" s="139"/>
      <c r="D13876" s="139"/>
    </row>
    <row r="13877" spans="1:4">
      <c r="A13877" s="6"/>
      <c r="B13877" s="6"/>
      <c r="C13877" s="139"/>
      <c r="D13877" s="139"/>
    </row>
    <row r="13878" spans="1:4">
      <c r="A13878" s="6"/>
      <c r="B13878" s="6"/>
      <c r="C13878" s="139"/>
      <c r="D13878" s="139"/>
    </row>
    <row r="13879" spans="1:4">
      <c r="A13879" s="6"/>
      <c r="B13879" s="6"/>
      <c r="C13879" s="139"/>
      <c r="D13879" s="139"/>
    </row>
    <row r="13880" spans="1:4">
      <c r="A13880" s="6"/>
      <c r="B13880" s="6"/>
      <c r="C13880" s="139"/>
      <c r="D13880" s="139"/>
    </row>
    <row r="13881" spans="1:4">
      <c r="A13881" s="6"/>
      <c r="B13881" s="6"/>
      <c r="C13881" s="139"/>
      <c r="D13881" s="139"/>
    </row>
    <row r="13882" spans="1:4">
      <c r="A13882" s="6"/>
      <c r="B13882" s="6"/>
      <c r="C13882" s="139"/>
      <c r="D13882" s="139"/>
    </row>
    <row r="13883" spans="1:4">
      <c r="A13883" s="6"/>
      <c r="B13883" s="6"/>
      <c r="C13883" s="139"/>
      <c r="D13883" s="139"/>
    </row>
    <row r="13884" spans="1:4">
      <c r="A13884" s="6"/>
      <c r="B13884" s="6"/>
      <c r="C13884" s="139"/>
      <c r="D13884" s="139"/>
    </row>
    <row r="13885" spans="1:4">
      <c r="A13885" s="6"/>
      <c r="B13885" s="6"/>
      <c r="C13885" s="139"/>
      <c r="D13885" s="139"/>
    </row>
    <row r="13886" spans="1:4">
      <c r="A13886" s="6"/>
      <c r="B13886" s="6"/>
      <c r="C13886" s="139"/>
      <c r="D13886" s="139"/>
    </row>
    <row r="13887" spans="1:4">
      <c r="A13887" s="6"/>
      <c r="B13887" s="6"/>
      <c r="C13887" s="139"/>
      <c r="D13887" s="139"/>
    </row>
    <row r="13888" spans="1:4">
      <c r="A13888" s="6"/>
      <c r="B13888" s="6"/>
      <c r="C13888" s="139"/>
      <c r="D13888" s="139"/>
    </row>
    <row r="13889" spans="1:4">
      <c r="A13889" s="6"/>
      <c r="B13889" s="6"/>
      <c r="C13889" s="139"/>
      <c r="D13889" s="139"/>
    </row>
    <row r="13890" spans="1:4">
      <c r="A13890" s="6"/>
      <c r="B13890" s="6"/>
      <c r="C13890" s="139"/>
      <c r="D13890" s="139"/>
    </row>
    <row r="13891" spans="1:4">
      <c r="A13891" s="6"/>
      <c r="B13891" s="6"/>
      <c r="C13891" s="139"/>
      <c r="D13891" s="139"/>
    </row>
    <row r="13892" spans="1:4">
      <c r="A13892" s="6"/>
      <c r="B13892" s="6"/>
      <c r="C13892" s="139"/>
      <c r="D13892" s="139"/>
    </row>
    <row r="13893" spans="1:4">
      <c r="A13893" s="6"/>
      <c r="B13893" s="6"/>
      <c r="C13893" s="139"/>
      <c r="D13893" s="139"/>
    </row>
    <row r="13894" spans="1:4">
      <c r="A13894" s="6"/>
      <c r="B13894" s="6"/>
      <c r="C13894" s="139"/>
      <c r="D13894" s="139"/>
    </row>
    <row r="13895" spans="1:4">
      <c r="A13895" s="6"/>
      <c r="B13895" s="6"/>
      <c r="C13895" s="139"/>
      <c r="D13895" s="139"/>
    </row>
    <row r="13896" spans="1:4">
      <c r="A13896" s="6"/>
      <c r="B13896" s="6"/>
      <c r="C13896" s="139"/>
      <c r="D13896" s="139"/>
    </row>
    <row r="13897" spans="1:4">
      <c r="A13897" s="6"/>
      <c r="B13897" s="6"/>
      <c r="C13897" s="139"/>
      <c r="D13897" s="139"/>
    </row>
    <row r="13898" spans="1:4">
      <c r="A13898" s="6"/>
      <c r="B13898" s="6"/>
      <c r="C13898" s="139"/>
      <c r="D13898" s="139"/>
    </row>
    <row r="13899" spans="1:4">
      <c r="A13899" s="6"/>
      <c r="B13899" s="6"/>
      <c r="C13899" s="139"/>
      <c r="D13899" s="139"/>
    </row>
    <row r="13900" spans="1:4">
      <c r="A13900" s="6"/>
      <c r="B13900" s="6"/>
      <c r="C13900" s="139"/>
      <c r="D13900" s="139"/>
    </row>
    <row r="13901" spans="1:4">
      <c r="A13901" s="6"/>
      <c r="B13901" s="6"/>
      <c r="C13901" s="139"/>
      <c r="D13901" s="139"/>
    </row>
    <row r="13902" spans="1:4">
      <c r="A13902" s="6"/>
      <c r="B13902" s="6"/>
      <c r="C13902" s="139"/>
      <c r="D13902" s="139"/>
    </row>
    <row r="13903" spans="1:4">
      <c r="A13903" s="6"/>
      <c r="B13903" s="6"/>
      <c r="C13903" s="139"/>
      <c r="D13903" s="139"/>
    </row>
    <row r="13904" spans="1:4">
      <c r="A13904" s="6"/>
      <c r="B13904" s="6"/>
      <c r="C13904" s="139"/>
      <c r="D13904" s="139"/>
    </row>
    <row r="13905" spans="1:4">
      <c r="A13905" s="6"/>
      <c r="B13905" s="6"/>
      <c r="C13905" s="139"/>
      <c r="D13905" s="139"/>
    </row>
    <row r="13906" spans="1:4">
      <c r="A13906" s="6"/>
      <c r="B13906" s="6"/>
      <c r="C13906" s="139"/>
      <c r="D13906" s="139"/>
    </row>
    <row r="13907" spans="1:4">
      <c r="A13907" s="6"/>
      <c r="B13907" s="6"/>
      <c r="C13907" s="139"/>
      <c r="D13907" s="139"/>
    </row>
    <row r="13908" spans="1:4">
      <c r="A13908" s="6"/>
      <c r="B13908" s="6"/>
      <c r="C13908" s="139"/>
      <c r="D13908" s="139"/>
    </row>
    <row r="13909" spans="1:4">
      <c r="A13909" s="6"/>
      <c r="B13909" s="6"/>
      <c r="C13909" s="139"/>
      <c r="D13909" s="139"/>
    </row>
    <row r="13910" spans="1:4">
      <c r="A13910" s="6"/>
      <c r="B13910" s="6"/>
      <c r="C13910" s="139"/>
      <c r="D13910" s="139"/>
    </row>
    <row r="13911" spans="1:4">
      <c r="A13911" s="6"/>
      <c r="B13911" s="6"/>
      <c r="C13911" s="139"/>
      <c r="D13911" s="139"/>
    </row>
    <row r="13912" spans="1:4">
      <c r="A13912" s="6"/>
      <c r="B13912" s="6"/>
      <c r="C13912" s="139"/>
      <c r="D13912" s="139"/>
    </row>
    <row r="13913" spans="1:4">
      <c r="A13913" s="6"/>
      <c r="B13913" s="6"/>
      <c r="C13913" s="139"/>
      <c r="D13913" s="139"/>
    </row>
    <row r="13914" spans="1:4">
      <c r="A13914" s="6"/>
      <c r="B13914" s="6"/>
      <c r="C13914" s="139"/>
      <c r="D13914" s="139"/>
    </row>
    <row r="13915" spans="1:4">
      <c r="A13915" s="6"/>
      <c r="B13915" s="6"/>
      <c r="C13915" s="139"/>
      <c r="D13915" s="139"/>
    </row>
    <row r="13916" spans="1:4">
      <c r="A13916" s="6"/>
      <c r="B13916" s="6"/>
      <c r="C13916" s="139"/>
      <c r="D13916" s="139"/>
    </row>
    <row r="13917" spans="1:4">
      <c r="A13917" s="6"/>
      <c r="B13917" s="6"/>
      <c r="C13917" s="139"/>
      <c r="D13917" s="139"/>
    </row>
    <row r="13918" spans="1:4">
      <c r="A13918" s="6"/>
      <c r="B13918" s="6"/>
      <c r="C13918" s="139"/>
      <c r="D13918" s="139"/>
    </row>
    <row r="13919" spans="1:4">
      <c r="A13919" s="6"/>
      <c r="B13919" s="6"/>
      <c r="C13919" s="139"/>
      <c r="D13919" s="139"/>
    </row>
    <row r="13920" spans="1:4">
      <c r="A13920" s="6"/>
      <c r="B13920" s="6"/>
      <c r="C13920" s="139"/>
      <c r="D13920" s="139"/>
    </row>
    <row r="13921" spans="1:4">
      <c r="A13921" s="6"/>
      <c r="B13921" s="6"/>
      <c r="C13921" s="139"/>
      <c r="D13921" s="139"/>
    </row>
    <row r="13922" spans="1:4">
      <c r="A13922" s="6"/>
      <c r="B13922" s="6"/>
      <c r="C13922" s="139"/>
      <c r="D13922" s="139"/>
    </row>
    <row r="13923" spans="1:4">
      <c r="A13923" s="6"/>
      <c r="B13923" s="6"/>
      <c r="C13923" s="139"/>
      <c r="D13923" s="139"/>
    </row>
    <row r="13924" spans="1:4">
      <c r="A13924" s="6"/>
      <c r="B13924" s="6"/>
      <c r="C13924" s="139"/>
      <c r="D13924" s="139"/>
    </row>
    <row r="13925" spans="1:4">
      <c r="A13925" s="6"/>
      <c r="B13925" s="6"/>
      <c r="C13925" s="139"/>
      <c r="D13925" s="139"/>
    </row>
    <row r="13926" spans="1:4">
      <c r="A13926" s="6"/>
      <c r="B13926" s="6"/>
      <c r="C13926" s="139"/>
      <c r="D13926" s="139"/>
    </row>
    <row r="13927" spans="1:4">
      <c r="A13927" s="6"/>
      <c r="B13927" s="6"/>
      <c r="C13927" s="139"/>
      <c r="D13927" s="139"/>
    </row>
    <row r="13928" spans="1:4">
      <c r="A13928" s="6"/>
      <c r="B13928" s="6"/>
      <c r="C13928" s="139"/>
      <c r="D13928" s="139"/>
    </row>
    <row r="13929" spans="1:4">
      <c r="A13929" s="6"/>
      <c r="B13929" s="6"/>
      <c r="C13929" s="139"/>
      <c r="D13929" s="139"/>
    </row>
    <row r="13930" spans="1:4">
      <c r="A13930" s="6"/>
      <c r="B13930" s="6"/>
      <c r="C13930" s="139"/>
      <c r="D13930" s="139"/>
    </row>
    <row r="13931" spans="1:4">
      <c r="A13931" s="6"/>
      <c r="B13931" s="6"/>
      <c r="C13931" s="139"/>
      <c r="D13931" s="139"/>
    </row>
    <row r="13932" spans="1:4">
      <c r="A13932" s="6"/>
      <c r="B13932" s="6"/>
      <c r="C13932" s="139"/>
      <c r="D13932" s="139"/>
    </row>
    <row r="13933" spans="1:4">
      <c r="A13933" s="6"/>
      <c r="B13933" s="6"/>
      <c r="C13933" s="139"/>
      <c r="D13933" s="139"/>
    </row>
    <row r="13934" spans="1:4">
      <c r="A13934" s="6"/>
      <c r="B13934" s="6"/>
      <c r="C13934" s="139"/>
      <c r="D13934" s="139"/>
    </row>
    <row r="13935" spans="1:4">
      <c r="A13935" s="6"/>
      <c r="B13935" s="6"/>
      <c r="C13935" s="139"/>
      <c r="D13935" s="139"/>
    </row>
    <row r="13936" spans="1:4">
      <c r="A13936" s="6"/>
      <c r="B13936" s="6"/>
      <c r="C13936" s="139"/>
      <c r="D13936" s="139"/>
    </row>
    <row r="13937" spans="1:4">
      <c r="A13937" s="6"/>
      <c r="B13937" s="6"/>
      <c r="C13937" s="139"/>
      <c r="D13937" s="139"/>
    </row>
    <row r="13938" spans="1:4">
      <c r="A13938" s="6"/>
      <c r="B13938" s="6"/>
      <c r="C13938" s="139"/>
      <c r="D13938" s="139"/>
    </row>
    <row r="13939" spans="1:4">
      <c r="A13939" s="6"/>
      <c r="B13939" s="6"/>
      <c r="C13939" s="139"/>
      <c r="D13939" s="139"/>
    </row>
    <row r="13940" spans="1:4">
      <c r="A13940" s="6"/>
      <c r="B13940" s="6"/>
      <c r="C13940" s="139"/>
      <c r="D13940" s="139"/>
    </row>
    <row r="13941" spans="1:4">
      <c r="A13941" s="6"/>
      <c r="B13941" s="6"/>
      <c r="C13941" s="139"/>
      <c r="D13941" s="139"/>
    </row>
    <row r="13942" spans="1:4">
      <c r="A13942" s="6"/>
      <c r="B13942" s="6"/>
      <c r="C13942" s="139"/>
      <c r="D13942" s="139"/>
    </row>
    <row r="13943" spans="1:4">
      <c r="A13943" s="6"/>
      <c r="B13943" s="6"/>
      <c r="C13943" s="139"/>
      <c r="D13943" s="139"/>
    </row>
    <row r="13944" spans="1:4">
      <c r="A13944" s="6"/>
      <c r="B13944" s="6"/>
      <c r="C13944" s="139"/>
      <c r="D13944" s="139"/>
    </row>
    <row r="13945" spans="1:4">
      <c r="A13945" s="6"/>
      <c r="B13945" s="6"/>
      <c r="C13945" s="139"/>
      <c r="D13945" s="139"/>
    </row>
    <row r="13946" spans="1:4">
      <c r="A13946" s="6"/>
      <c r="B13946" s="6"/>
      <c r="C13946" s="139"/>
      <c r="D13946" s="139"/>
    </row>
    <row r="13947" spans="1:4">
      <c r="A13947" s="6"/>
      <c r="B13947" s="6"/>
      <c r="C13947" s="139"/>
      <c r="D13947" s="139"/>
    </row>
    <row r="13948" spans="1:4">
      <c r="A13948" s="6"/>
      <c r="B13948" s="6"/>
      <c r="C13948" s="139"/>
      <c r="D13948" s="139"/>
    </row>
    <row r="13949" spans="1:4">
      <c r="A13949" s="6"/>
      <c r="B13949" s="6"/>
      <c r="C13949" s="139"/>
      <c r="D13949" s="139"/>
    </row>
    <row r="13950" spans="1:4">
      <c r="A13950" s="6"/>
      <c r="B13950" s="6"/>
      <c r="C13950" s="139"/>
      <c r="D13950" s="139"/>
    </row>
    <row r="13951" spans="1:4">
      <c r="A13951" s="6"/>
      <c r="B13951" s="6"/>
      <c r="C13951" s="139"/>
      <c r="D13951" s="139"/>
    </row>
    <row r="13952" spans="1:4">
      <c r="A13952" s="6"/>
      <c r="B13952" s="6"/>
      <c r="C13952" s="139"/>
      <c r="D13952" s="139"/>
    </row>
    <row r="13953" spans="1:4">
      <c r="A13953" s="6"/>
      <c r="B13953" s="6"/>
      <c r="C13953" s="139"/>
      <c r="D13953" s="139"/>
    </row>
    <row r="13954" spans="1:4">
      <c r="A13954" s="6"/>
      <c r="B13954" s="6"/>
      <c r="C13954" s="139"/>
      <c r="D13954" s="139"/>
    </row>
    <row r="13955" spans="1:4">
      <c r="A13955" s="6"/>
      <c r="B13955" s="6"/>
      <c r="C13955" s="139"/>
      <c r="D13955" s="139"/>
    </row>
    <row r="13956" spans="1:4">
      <c r="A13956" s="6"/>
      <c r="B13956" s="6"/>
      <c r="C13956" s="139"/>
      <c r="D13956" s="139"/>
    </row>
    <row r="13957" spans="1:4">
      <c r="A13957" s="6"/>
      <c r="B13957" s="6"/>
      <c r="C13957" s="139"/>
      <c r="D13957" s="139"/>
    </row>
    <row r="13958" spans="1:4">
      <c r="A13958" s="6"/>
      <c r="B13958" s="6"/>
      <c r="C13958" s="139"/>
      <c r="D13958" s="139"/>
    </row>
    <row r="13959" spans="1:4">
      <c r="A13959" s="6"/>
      <c r="B13959" s="6"/>
      <c r="C13959" s="139"/>
      <c r="D13959" s="139"/>
    </row>
    <row r="13960" spans="1:4">
      <c r="A13960" s="6"/>
      <c r="B13960" s="6"/>
      <c r="C13960" s="139"/>
      <c r="D13960" s="139"/>
    </row>
    <row r="13961" spans="1:4">
      <c r="A13961" s="6"/>
      <c r="B13961" s="6"/>
      <c r="C13961" s="139"/>
      <c r="D13961" s="139"/>
    </row>
    <row r="13962" spans="1:4">
      <c r="A13962" s="6"/>
      <c r="B13962" s="6"/>
      <c r="C13962" s="139"/>
      <c r="D13962" s="139"/>
    </row>
    <row r="13963" spans="1:4">
      <c r="A13963" s="6"/>
      <c r="B13963" s="6"/>
      <c r="C13963" s="139"/>
      <c r="D13963" s="139"/>
    </row>
    <row r="13964" spans="1:4">
      <c r="A13964" s="6"/>
      <c r="B13964" s="6"/>
      <c r="C13964" s="139"/>
      <c r="D13964" s="139"/>
    </row>
    <row r="13965" spans="1:4">
      <c r="A13965" s="6"/>
      <c r="B13965" s="6"/>
      <c r="C13965" s="139"/>
      <c r="D13965" s="139"/>
    </row>
    <row r="13966" spans="1:4">
      <c r="A13966" s="6"/>
      <c r="B13966" s="6"/>
      <c r="C13966" s="139"/>
      <c r="D13966" s="139"/>
    </row>
    <row r="13967" spans="1:4">
      <c r="A13967" s="6"/>
      <c r="B13967" s="6"/>
      <c r="C13967" s="139"/>
      <c r="D13967" s="139"/>
    </row>
    <row r="13968" spans="1:4">
      <c r="A13968" s="6"/>
      <c r="B13968" s="6"/>
      <c r="C13968" s="139"/>
      <c r="D13968" s="139"/>
    </row>
    <row r="13969" spans="1:4">
      <c r="A13969" s="6"/>
      <c r="B13969" s="6"/>
      <c r="C13969" s="139"/>
      <c r="D13969" s="139"/>
    </row>
    <row r="13970" spans="1:4">
      <c r="A13970" s="6"/>
      <c r="B13970" s="6"/>
      <c r="C13970" s="139"/>
      <c r="D13970" s="139"/>
    </row>
    <row r="13971" spans="1:4">
      <c r="A13971" s="6"/>
      <c r="B13971" s="6"/>
      <c r="C13971" s="139"/>
      <c r="D13971" s="139"/>
    </row>
    <row r="13972" spans="1:4">
      <c r="A13972" s="6"/>
      <c r="B13972" s="6"/>
      <c r="C13972" s="139"/>
      <c r="D13972" s="139"/>
    </row>
    <row r="13973" spans="1:4">
      <c r="A13973" s="6"/>
      <c r="B13973" s="6"/>
      <c r="C13973" s="139"/>
      <c r="D13973" s="139"/>
    </row>
    <row r="13974" spans="1:4">
      <c r="A13974" s="6"/>
      <c r="B13974" s="6"/>
      <c r="C13974" s="139"/>
      <c r="D13974" s="139"/>
    </row>
    <row r="13975" spans="1:4">
      <c r="A13975" s="6"/>
      <c r="B13975" s="6"/>
      <c r="C13975" s="139"/>
      <c r="D13975" s="139"/>
    </row>
    <row r="13976" spans="1:4">
      <c r="A13976" s="6"/>
      <c r="B13976" s="6"/>
      <c r="C13976" s="139"/>
      <c r="D13976" s="139"/>
    </row>
    <row r="13977" spans="1:4">
      <c r="A13977" s="6"/>
      <c r="B13977" s="6"/>
      <c r="C13977" s="139"/>
      <c r="D13977" s="139"/>
    </row>
    <row r="13978" spans="1:4">
      <c r="A13978" s="6"/>
      <c r="B13978" s="6"/>
      <c r="C13978" s="139"/>
      <c r="D13978" s="139"/>
    </row>
    <row r="13979" spans="1:4">
      <c r="A13979" s="6"/>
      <c r="B13979" s="6"/>
      <c r="C13979" s="139"/>
      <c r="D13979" s="139"/>
    </row>
    <row r="13980" spans="1:4">
      <c r="A13980" s="6"/>
      <c r="B13980" s="6"/>
      <c r="C13980" s="139"/>
      <c r="D13980" s="139"/>
    </row>
    <row r="13981" spans="1:4">
      <c r="A13981" s="6"/>
      <c r="B13981" s="6"/>
      <c r="C13981" s="139"/>
      <c r="D13981" s="139"/>
    </row>
    <row r="13982" spans="1:4">
      <c r="A13982" s="6"/>
      <c r="B13982" s="6"/>
      <c r="C13982" s="139"/>
      <c r="D13982" s="139"/>
    </row>
    <row r="13983" spans="1:4">
      <c r="A13983" s="6"/>
      <c r="B13983" s="6"/>
      <c r="C13983" s="139"/>
      <c r="D13983" s="139"/>
    </row>
    <row r="13984" spans="1:4">
      <c r="A13984" s="6"/>
      <c r="B13984" s="6"/>
      <c r="C13984" s="139"/>
      <c r="D13984" s="139"/>
    </row>
    <row r="13985" spans="1:4">
      <c r="A13985" s="6"/>
      <c r="B13985" s="6"/>
      <c r="C13985" s="139"/>
      <c r="D13985" s="139"/>
    </row>
    <row r="13986" spans="1:4">
      <c r="A13986" s="6"/>
      <c r="B13986" s="6"/>
      <c r="C13986" s="139"/>
      <c r="D13986" s="139"/>
    </row>
    <row r="13987" spans="1:4">
      <c r="A13987" s="6"/>
      <c r="B13987" s="6"/>
      <c r="C13987" s="139"/>
      <c r="D13987" s="139"/>
    </row>
    <row r="13988" spans="1:4">
      <c r="A13988" s="6"/>
      <c r="B13988" s="6"/>
      <c r="C13988" s="139"/>
      <c r="D13988" s="139"/>
    </row>
    <row r="13989" spans="1:4">
      <c r="A13989" s="6"/>
      <c r="B13989" s="6"/>
      <c r="C13989" s="139"/>
      <c r="D13989" s="139"/>
    </row>
    <row r="13990" spans="1:4">
      <c r="A13990" s="6"/>
      <c r="B13990" s="6"/>
      <c r="C13990" s="139"/>
      <c r="D13990" s="139"/>
    </row>
    <row r="13991" spans="1:4">
      <c r="A13991" s="6"/>
      <c r="B13991" s="6"/>
      <c r="C13991" s="139"/>
      <c r="D13991" s="139"/>
    </row>
    <row r="13992" spans="1:4">
      <c r="A13992" s="6"/>
      <c r="B13992" s="6"/>
      <c r="C13992" s="139"/>
      <c r="D13992" s="139"/>
    </row>
    <row r="13993" spans="1:4">
      <c r="A13993" s="6"/>
      <c r="B13993" s="6"/>
      <c r="C13993" s="139"/>
      <c r="D13993" s="139"/>
    </row>
    <row r="13994" spans="1:4">
      <c r="A13994" s="6"/>
      <c r="B13994" s="6"/>
      <c r="C13994" s="139"/>
      <c r="D13994" s="139"/>
    </row>
    <row r="13995" spans="1:4">
      <c r="A13995" s="6"/>
      <c r="B13995" s="6"/>
      <c r="C13995" s="139"/>
      <c r="D13995" s="139"/>
    </row>
    <row r="13996" spans="1:4">
      <c r="A13996" s="6"/>
      <c r="B13996" s="6"/>
      <c r="C13996" s="139"/>
      <c r="D13996" s="139"/>
    </row>
    <row r="13997" spans="1:4">
      <c r="A13997" s="6"/>
      <c r="B13997" s="6"/>
      <c r="C13997" s="139"/>
      <c r="D13997" s="139"/>
    </row>
    <row r="13998" spans="1:4">
      <c r="A13998" s="6"/>
      <c r="B13998" s="6"/>
      <c r="C13998" s="139"/>
      <c r="D13998" s="139"/>
    </row>
    <row r="13999" spans="1:4">
      <c r="A13999" s="6"/>
      <c r="B13999" s="6"/>
      <c r="C13999" s="139"/>
      <c r="D13999" s="139"/>
    </row>
    <row r="14000" spans="1:4">
      <c r="A14000" s="6"/>
      <c r="B14000" s="6"/>
      <c r="C14000" s="139"/>
      <c r="D14000" s="139"/>
    </row>
    <row r="14001" spans="1:4">
      <c r="A14001" s="6"/>
      <c r="B14001" s="6"/>
      <c r="C14001" s="139"/>
      <c r="D14001" s="139"/>
    </row>
    <row r="14002" spans="1:4">
      <c r="A14002" s="6"/>
      <c r="B14002" s="6"/>
      <c r="C14002" s="139"/>
      <c r="D14002" s="139"/>
    </row>
    <row r="14003" spans="1:4">
      <c r="A14003" s="6"/>
      <c r="B14003" s="6"/>
      <c r="C14003" s="139"/>
      <c r="D14003" s="139"/>
    </row>
    <row r="14004" spans="1:4">
      <c r="A14004" s="6"/>
      <c r="B14004" s="6"/>
      <c r="C14004" s="139"/>
      <c r="D14004" s="139"/>
    </row>
    <row r="14005" spans="1:4">
      <c r="A14005" s="6"/>
      <c r="B14005" s="6"/>
      <c r="C14005" s="139"/>
      <c r="D14005" s="139"/>
    </row>
    <row r="14006" spans="1:4">
      <c r="A14006" s="6"/>
      <c r="B14006" s="6"/>
      <c r="C14006" s="139"/>
      <c r="D14006" s="139"/>
    </row>
    <row r="14007" spans="1:4">
      <c r="A14007" s="6"/>
      <c r="B14007" s="6"/>
      <c r="C14007" s="139"/>
      <c r="D14007" s="139"/>
    </row>
    <row r="14008" spans="1:4">
      <c r="A14008" s="6"/>
      <c r="B14008" s="6"/>
      <c r="C14008" s="139"/>
      <c r="D14008" s="139"/>
    </row>
    <row r="14009" spans="1:4">
      <c r="A14009" s="6"/>
      <c r="B14009" s="6"/>
      <c r="C14009" s="139"/>
      <c r="D14009" s="139"/>
    </row>
    <row r="14010" spans="1:4">
      <c r="A14010" s="6"/>
      <c r="B14010" s="6"/>
      <c r="C14010" s="139"/>
      <c r="D14010" s="139"/>
    </row>
    <row r="14011" spans="1:4">
      <c r="A14011" s="6"/>
      <c r="B14011" s="6"/>
      <c r="C14011" s="139"/>
      <c r="D14011" s="139"/>
    </row>
    <row r="14012" spans="1:4">
      <c r="A14012" s="6"/>
      <c r="B14012" s="6"/>
      <c r="C14012" s="139"/>
      <c r="D14012" s="139"/>
    </row>
    <row r="14013" spans="1:4">
      <c r="A14013" s="6"/>
      <c r="B14013" s="6"/>
      <c r="C14013" s="139"/>
      <c r="D14013" s="139"/>
    </row>
    <row r="14014" spans="1:4">
      <c r="A14014" s="6"/>
      <c r="B14014" s="6"/>
      <c r="C14014" s="139"/>
      <c r="D14014" s="139"/>
    </row>
    <row r="14015" spans="1:4">
      <c r="A14015" s="6"/>
      <c r="B14015" s="6"/>
      <c r="C14015" s="139"/>
      <c r="D14015" s="139"/>
    </row>
    <row r="14016" spans="1:4">
      <c r="A14016" s="6"/>
      <c r="B14016" s="6"/>
      <c r="C14016" s="139"/>
      <c r="D14016" s="139"/>
    </row>
    <row r="14017" spans="1:4">
      <c r="A14017" s="6"/>
      <c r="B14017" s="6"/>
      <c r="C14017" s="139"/>
      <c r="D14017" s="139"/>
    </row>
    <row r="14018" spans="1:4">
      <c r="A14018" s="6"/>
      <c r="B14018" s="6"/>
      <c r="C14018" s="139"/>
      <c r="D14018" s="139"/>
    </row>
    <row r="14019" spans="1:4">
      <c r="A14019" s="6"/>
      <c r="B14019" s="6"/>
      <c r="C14019" s="139"/>
      <c r="D14019" s="139"/>
    </row>
    <row r="14020" spans="1:4">
      <c r="A14020" s="6"/>
      <c r="B14020" s="6"/>
      <c r="C14020" s="139"/>
      <c r="D14020" s="139"/>
    </row>
    <row r="14021" spans="1:4">
      <c r="A14021" s="6"/>
      <c r="B14021" s="6"/>
      <c r="C14021" s="139"/>
      <c r="D14021" s="139"/>
    </row>
    <row r="14022" spans="1:4">
      <c r="A14022" s="6"/>
      <c r="B14022" s="6"/>
      <c r="C14022" s="139"/>
      <c r="D14022" s="139"/>
    </row>
    <row r="14023" spans="1:4">
      <c r="A14023" s="6"/>
      <c r="B14023" s="6"/>
      <c r="C14023" s="139"/>
      <c r="D14023" s="139"/>
    </row>
    <row r="14024" spans="1:4">
      <c r="A14024" s="6"/>
      <c r="B14024" s="6"/>
      <c r="C14024" s="139"/>
      <c r="D14024" s="139"/>
    </row>
    <row r="14025" spans="1:4">
      <c r="A14025" s="6"/>
      <c r="B14025" s="6"/>
      <c r="C14025" s="139"/>
      <c r="D14025" s="139"/>
    </row>
    <row r="14026" spans="1:4">
      <c r="A14026" s="6"/>
      <c r="B14026" s="6"/>
      <c r="C14026" s="139"/>
      <c r="D14026" s="139"/>
    </row>
    <row r="14027" spans="1:4">
      <c r="A14027" s="6"/>
      <c r="B14027" s="6"/>
      <c r="C14027" s="139"/>
      <c r="D14027" s="139"/>
    </row>
    <row r="14028" spans="1:4">
      <c r="A14028" s="6"/>
      <c r="B14028" s="6"/>
      <c r="C14028" s="139"/>
      <c r="D14028" s="139"/>
    </row>
    <row r="14029" spans="1:4">
      <c r="A14029" s="6"/>
      <c r="B14029" s="6"/>
      <c r="C14029" s="139"/>
      <c r="D14029" s="139"/>
    </row>
    <row r="14030" spans="1:4">
      <c r="A14030" s="6"/>
      <c r="B14030" s="6"/>
      <c r="C14030" s="139"/>
      <c r="D14030" s="139"/>
    </row>
    <row r="14031" spans="1:4">
      <c r="A14031" s="6"/>
      <c r="B14031" s="6"/>
      <c r="C14031" s="139"/>
      <c r="D14031" s="139"/>
    </row>
    <row r="14032" spans="1:4">
      <c r="A14032" s="6"/>
      <c r="B14032" s="6"/>
      <c r="C14032" s="139"/>
      <c r="D14032" s="139"/>
    </row>
    <row r="14033" spans="1:4">
      <c r="A14033" s="6"/>
      <c r="B14033" s="6"/>
      <c r="C14033" s="139"/>
      <c r="D14033" s="139"/>
    </row>
    <row r="14034" spans="1:4">
      <c r="A14034" s="6"/>
      <c r="B14034" s="6"/>
      <c r="C14034" s="139"/>
      <c r="D14034" s="139"/>
    </row>
    <row r="14035" spans="1:4">
      <c r="A14035" s="6"/>
      <c r="B14035" s="6"/>
      <c r="C14035" s="139"/>
      <c r="D14035" s="139"/>
    </row>
    <row r="14036" spans="1:4">
      <c r="A14036" s="6"/>
      <c r="B14036" s="6"/>
      <c r="C14036" s="139"/>
      <c r="D14036" s="139"/>
    </row>
    <row r="14037" spans="1:4">
      <c r="A14037" s="6"/>
      <c r="B14037" s="6"/>
      <c r="C14037" s="139"/>
      <c r="D14037" s="139"/>
    </row>
    <row r="14038" spans="1:4">
      <c r="A14038" s="6"/>
      <c r="B14038" s="6"/>
      <c r="C14038" s="139"/>
      <c r="D14038" s="139"/>
    </row>
    <row r="14039" spans="1:4">
      <c r="A14039" s="6"/>
      <c r="B14039" s="6"/>
      <c r="C14039" s="139"/>
      <c r="D14039" s="139"/>
    </row>
    <row r="14040" spans="1:4">
      <c r="A14040" s="6"/>
      <c r="B14040" s="6"/>
      <c r="C14040" s="139"/>
      <c r="D14040" s="139"/>
    </row>
    <row r="14041" spans="1:4">
      <c r="A14041" s="6"/>
      <c r="B14041" s="6"/>
      <c r="C14041" s="139"/>
      <c r="D14041" s="139"/>
    </row>
    <row r="14042" spans="1:4">
      <c r="A14042" s="6"/>
      <c r="B14042" s="6"/>
      <c r="C14042" s="139"/>
      <c r="D14042" s="139"/>
    </row>
    <row r="14043" spans="1:4">
      <c r="A14043" s="6"/>
      <c r="B14043" s="6"/>
      <c r="C14043" s="139"/>
      <c r="D14043" s="139"/>
    </row>
    <row r="14044" spans="1:4">
      <c r="A14044" s="6"/>
      <c r="B14044" s="6"/>
      <c r="C14044" s="139"/>
      <c r="D14044" s="139"/>
    </row>
    <row r="14045" spans="1:4">
      <c r="A14045" s="6"/>
      <c r="B14045" s="6"/>
      <c r="C14045" s="139"/>
      <c r="D14045" s="139"/>
    </row>
    <row r="14046" spans="1:4">
      <c r="A14046" s="6"/>
      <c r="B14046" s="6"/>
      <c r="C14046" s="139"/>
      <c r="D14046" s="139"/>
    </row>
    <row r="14047" spans="1:4">
      <c r="A14047" s="6"/>
      <c r="B14047" s="6"/>
      <c r="C14047" s="139"/>
      <c r="D14047" s="139"/>
    </row>
    <row r="14048" spans="1:4">
      <c r="A14048" s="6"/>
      <c r="B14048" s="6"/>
      <c r="C14048" s="139"/>
      <c r="D14048" s="139"/>
    </row>
    <row r="14049" spans="1:4">
      <c r="A14049" s="6"/>
      <c r="B14049" s="6"/>
      <c r="C14049" s="139"/>
      <c r="D14049" s="139"/>
    </row>
    <row r="14050" spans="1:4">
      <c r="A14050" s="6"/>
      <c r="B14050" s="6"/>
      <c r="C14050" s="139"/>
      <c r="D14050" s="139"/>
    </row>
    <row r="14051" spans="1:4">
      <c r="A14051" s="6"/>
      <c r="B14051" s="6"/>
      <c r="C14051" s="139"/>
      <c r="D14051" s="139"/>
    </row>
    <row r="14052" spans="1:4">
      <c r="A14052" s="6"/>
      <c r="B14052" s="6"/>
      <c r="C14052" s="139"/>
      <c r="D14052" s="139"/>
    </row>
    <row r="14053" spans="1:4">
      <c r="A14053" s="6"/>
      <c r="B14053" s="6"/>
      <c r="C14053" s="139"/>
      <c r="D14053" s="139"/>
    </row>
    <row r="14054" spans="1:4">
      <c r="A14054" s="6"/>
      <c r="B14054" s="6"/>
      <c r="C14054" s="139"/>
      <c r="D14054" s="139"/>
    </row>
    <row r="14055" spans="1:4">
      <c r="A14055" s="6"/>
      <c r="B14055" s="6"/>
      <c r="C14055" s="139"/>
      <c r="D14055" s="139"/>
    </row>
    <row r="14056" spans="1:4">
      <c r="A14056" s="6"/>
      <c r="B14056" s="6"/>
      <c r="C14056" s="139"/>
      <c r="D14056" s="139"/>
    </row>
    <row r="14057" spans="1:4">
      <c r="A14057" s="6"/>
      <c r="B14057" s="6"/>
      <c r="C14057" s="139"/>
      <c r="D14057" s="139"/>
    </row>
    <row r="14058" spans="1:4">
      <c r="A14058" s="6"/>
      <c r="B14058" s="6"/>
      <c r="C14058" s="139"/>
      <c r="D14058" s="139"/>
    </row>
    <row r="14059" spans="1:4">
      <c r="A14059" s="6"/>
      <c r="B14059" s="6"/>
      <c r="C14059" s="139"/>
      <c r="D14059" s="139"/>
    </row>
    <row r="14060" spans="1:4">
      <c r="A14060" s="6"/>
      <c r="B14060" s="6"/>
      <c r="C14060" s="139"/>
      <c r="D14060" s="139"/>
    </row>
    <row r="14061" spans="1:4">
      <c r="A14061" s="6"/>
      <c r="B14061" s="6"/>
      <c r="C14061" s="139"/>
      <c r="D14061" s="139"/>
    </row>
    <row r="14062" spans="1:4">
      <c r="A14062" s="6"/>
      <c r="B14062" s="6"/>
      <c r="C14062" s="139"/>
      <c r="D14062" s="139"/>
    </row>
    <row r="14063" spans="1:4">
      <c r="A14063" s="6"/>
      <c r="B14063" s="6"/>
      <c r="C14063" s="139"/>
      <c r="D14063" s="139"/>
    </row>
    <row r="14064" spans="1:4">
      <c r="A14064" s="6"/>
      <c r="B14064" s="6"/>
      <c r="C14064" s="139"/>
      <c r="D14064" s="139"/>
    </row>
    <row r="14065" spans="1:4">
      <c r="A14065" s="6"/>
      <c r="B14065" s="6"/>
      <c r="C14065" s="139"/>
      <c r="D14065" s="139"/>
    </row>
    <row r="14066" spans="1:4">
      <c r="A14066" s="6"/>
      <c r="B14066" s="6"/>
      <c r="C14066" s="139"/>
      <c r="D14066" s="139"/>
    </row>
    <row r="14067" spans="1:4">
      <c r="A14067" s="6"/>
      <c r="B14067" s="6"/>
      <c r="C14067" s="139"/>
      <c r="D14067" s="139"/>
    </row>
    <row r="14068" spans="1:4">
      <c r="A14068" s="6"/>
      <c r="B14068" s="6"/>
      <c r="C14068" s="139"/>
      <c r="D14068" s="139"/>
    </row>
    <row r="14069" spans="1:4">
      <c r="A14069" s="6"/>
      <c r="B14069" s="6"/>
      <c r="C14069" s="139"/>
      <c r="D14069" s="139"/>
    </row>
    <row r="14070" spans="1:4">
      <c r="A14070" s="6"/>
      <c r="B14070" s="6"/>
      <c r="C14070" s="139"/>
      <c r="D14070" s="139"/>
    </row>
    <row r="14071" spans="1:4">
      <c r="A14071" s="6"/>
      <c r="B14071" s="6"/>
      <c r="C14071" s="139"/>
      <c r="D14071" s="139"/>
    </row>
    <row r="14072" spans="1:4">
      <c r="A14072" s="6"/>
      <c r="B14072" s="6"/>
      <c r="C14072" s="139"/>
      <c r="D14072" s="139"/>
    </row>
    <row r="14073" spans="1:4">
      <c r="A14073" s="6"/>
      <c r="B14073" s="6"/>
      <c r="C14073" s="139"/>
      <c r="D14073" s="139"/>
    </row>
    <row r="14074" spans="1:4">
      <c r="A14074" s="6"/>
      <c r="B14074" s="6"/>
      <c r="C14074" s="139"/>
      <c r="D14074" s="139"/>
    </row>
    <row r="14075" spans="1:4">
      <c r="A14075" s="6"/>
      <c r="B14075" s="6"/>
      <c r="C14075" s="139"/>
      <c r="D14075" s="139"/>
    </row>
    <row r="14076" spans="1:4">
      <c r="A14076" s="6"/>
      <c r="B14076" s="6"/>
      <c r="C14076" s="139"/>
      <c r="D14076" s="139"/>
    </row>
    <row r="14077" spans="1:4">
      <c r="A14077" s="6"/>
      <c r="B14077" s="6"/>
      <c r="C14077" s="139"/>
      <c r="D14077" s="139"/>
    </row>
    <row r="14078" spans="1:4">
      <c r="A14078" s="6"/>
      <c r="B14078" s="6"/>
      <c r="C14078" s="139"/>
      <c r="D14078" s="139"/>
    </row>
    <row r="14079" spans="1:4">
      <c r="A14079" s="6"/>
      <c r="B14079" s="6"/>
      <c r="C14079" s="139"/>
      <c r="D14079" s="139"/>
    </row>
    <row r="14080" spans="1:4">
      <c r="A14080" s="6"/>
      <c r="B14080" s="6"/>
      <c r="C14080" s="139"/>
      <c r="D14080" s="139"/>
    </row>
    <row r="14081" spans="1:4">
      <c r="A14081" s="6"/>
      <c r="B14081" s="6"/>
      <c r="C14081" s="139"/>
      <c r="D14081" s="139"/>
    </row>
    <row r="14082" spans="1:4">
      <c r="A14082" s="6"/>
      <c r="B14082" s="6"/>
      <c r="C14082" s="139"/>
      <c r="D14082" s="139"/>
    </row>
    <row r="14083" spans="1:4">
      <c r="A14083" s="6"/>
      <c r="B14083" s="6"/>
      <c r="C14083" s="139"/>
      <c r="D14083" s="139"/>
    </row>
    <row r="14084" spans="1:4">
      <c r="A14084" s="6"/>
      <c r="B14084" s="6"/>
      <c r="C14084" s="139"/>
      <c r="D14084" s="139"/>
    </row>
    <row r="14085" spans="1:4">
      <c r="A14085" s="6"/>
      <c r="B14085" s="6"/>
      <c r="C14085" s="139"/>
      <c r="D14085" s="139"/>
    </row>
    <row r="14086" spans="1:4">
      <c r="A14086" s="6"/>
      <c r="B14086" s="6"/>
      <c r="C14086" s="139"/>
      <c r="D14086" s="139"/>
    </row>
    <row r="14087" spans="1:4">
      <c r="A14087" s="6"/>
      <c r="B14087" s="6"/>
      <c r="C14087" s="139"/>
      <c r="D14087" s="139"/>
    </row>
    <row r="14088" spans="1:4">
      <c r="A14088" s="6"/>
      <c r="B14088" s="6"/>
      <c r="C14088" s="139"/>
      <c r="D14088" s="139"/>
    </row>
    <row r="14089" spans="1:4">
      <c r="A14089" s="6"/>
      <c r="B14089" s="6"/>
      <c r="C14089" s="139"/>
      <c r="D14089" s="139"/>
    </row>
    <row r="14090" spans="1:4">
      <c r="A14090" s="6"/>
      <c r="B14090" s="6"/>
      <c r="C14090" s="139"/>
      <c r="D14090" s="139"/>
    </row>
    <row r="14091" spans="1:4">
      <c r="A14091" s="6"/>
      <c r="B14091" s="6"/>
      <c r="C14091" s="139"/>
      <c r="D14091" s="139"/>
    </row>
    <row r="14092" spans="1:4">
      <c r="A14092" s="6"/>
      <c r="B14092" s="6"/>
      <c r="C14092" s="139"/>
      <c r="D14092" s="139"/>
    </row>
    <row r="14093" spans="1:4">
      <c r="A14093" s="6"/>
      <c r="B14093" s="6"/>
      <c r="C14093" s="139"/>
      <c r="D14093" s="139"/>
    </row>
    <row r="14094" spans="1:4">
      <c r="A14094" s="6"/>
      <c r="B14094" s="6"/>
      <c r="C14094" s="139"/>
      <c r="D14094" s="139"/>
    </row>
    <row r="14095" spans="1:4">
      <c r="A14095" s="6"/>
      <c r="B14095" s="6"/>
      <c r="C14095" s="139"/>
      <c r="D14095" s="139"/>
    </row>
    <row r="14096" spans="1:4">
      <c r="A14096" s="6"/>
      <c r="B14096" s="6"/>
      <c r="C14096" s="139"/>
      <c r="D14096" s="139"/>
    </row>
    <row r="14097" spans="1:4">
      <c r="A14097" s="6"/>
      <c r="B14097" s="6"/>
      <c r="C14097" s="139"/>
      <c r="D14097" s="139"/>
    </row>
    <row r="14098" spans="1:4">
      <c r="A14098" s="6"/>
      <c r="B14098" s="6"/>
      <c r="C14098" s="139"/>
      <c r="D14098" s="139"/>
    </row>
    <row r="14099" spans="1:4">
      <c r="A14099" s="6"/>
      <c r="B14099" s="6"/>
      <c r="C14099" s="139"/>
      <c r="D14099" s="139"/>
    </row>
    <row r="14100" spans="1:4">
      <c r="A14100" s="6"/>
      <c r="B14100" s="6"/>
      <c r="C14100" s="139"/>
      <c r="D14100" s="139"/>
    </row>
    <row r="14101" spans="1:4">
      <c r="A14101" s="6"/>
      <c r="B14101" s="6"/>
      <c r="C14101" s="139"/>
      <c r="D14101" s="139"/>
    </row>
    <row r="14102" spans="1:4">
      <c r="A14102" s="6"/>
      <c r="B14102" s="6"/>
      <c r="C14102" s="139"/>
      <c r="D14102" s="139"/>
    </row>
    <row r="14103" spans="1:4">
      <c r="A14103" s="6"/>
      <c r="B14103" s="6"/>
      <c r="C14103" s="139"/>
      <c r="D14103" s="139"/>
    </row>
    <row r="14104" spans="1:4">
      <c r="A14104" s="6"/>
      <c r="B14104" s="6"/>
      <c r="C14104" s="139"/>
      <c r="D14104" s="139"/>
    </row>
    <row r="14105" spans="1:4">
      <c r="A14105" s="6"/>
      <c r="B14105" s="6"/>
      <c r="C14105" s="139"/>
      <c r="D14105" s="139"/>
    </row>
    <row r="14106" spans="1:4">
      <c r="A14106" s="6"/>
      <c r="B14106" s="6"/>
      <c r="C14106" s="139"/>
      <c r="D14106" s="139"/>
    </row>
    <row r="14107" spans="1:4">
      <c r="A14107" s="6"/>
      <c r="B14107" s="6"/>
      <c r="C14107" s="139"/>
      <c r="D14107" s="139"/>
    </row>
    <row r="14108" spans="1:4">
      <c r="A14108" s="6"/>
      <c r="B14108" s="6"/>
      <c r="C14108" s="139"/>
      <c r="D14108" s="139"/>
    </row>
    <row r="14109" spans="1:4">
      <c r="A14109" s="6"/>
      <c r="B14109" s="6"/>
      <c r="C14109" s="139"/>
      <c r="D14109" s="139"/>
    </row>
    <row r="14110" spans="1:4">
      <c r="A14110" s="6"/>
      <c r="B14110" s="6"/>
      <c r="C14110" s="139"/>
      <c r="D14110" s="139"/>
    </row>
    <row r="14111" spans="1:4">
      <c r="A14111" s="6"/>
      <c r="B14111" s="6"/>
      <c r="C14111" s="139"/>
      <c r="D14111" s="139"/>
    </row>
    <row r="14112" spans="1:4">
      <c r="A14112" s="6"/>
      <c r="B14112" s="6"/>
      <c r="C14112" s="139"/>
      <c r="D14112" s="139"/>
    </row>
    <row r="14113" spans="1:4">
      <c r="A14113" s="6"/>
      <c r="B14113" s="6"/>
      <c r="C14113" s="139"/>
      <c r="D14113" s="139"/>
    </row>
    <row r="14114" spans="1:4">
      <c r="A14114" s="6"/>
      <c r="B14114" s="6"/>
      <c r="C14114" s="139"/>
      <c r="D14114" s="139"/>
    </row>
    <row r="14115" spans="1:4">
      <c r="A14115" s="6"/>
      <c r="B14115" s="6"/>
      <c r="C14115" s="139"/>
      <c r="D14115" s="139"/>
    </row>
    <row r="14116" spans="1:4">
      <c r="A14116" s="6"/>
      <c r="B14116" s="6"/>
      <c r="C14116" s="139"/>
      <c r="D14116" s="139"/>
    </row>
    <row r="14117" spans="1:4">
      <c r="A14117" s="6"/>
      <c r="B14117" s="6"/>
      <c r="C14117" s="139"/>
      <c r="D14117" s="139"/>
    </row>
    <row r="14118" spans="1:4">
      <c r="A14118" s="6"/>
      <c r="B14118" s="6"/>
      <c r="C14118" s="139"/>
      <c r="D14118" s="139"/>
    </row>
    <row r="14119" spans="1:4">
      <c r="A14119" s="6"/>
      <c r="B14119" s="6"/>
      <c r="C14119" s="139"/>
      <c r="D14119" s="139"/>
    </row>
    <row r="14120" spans="1:4">
      <c r="A14120" s="6"/>
      <c r="B14120" s="6"/>
      <c r="C14120" s="139"/>
      <c r="D14120" s="139"/>
    </row>
    <row r="14121" spans="1:4">
      <c r="A14121" s="6"/>
      <c r="B14121" s="6"/>
      <c r="C14121" s="139"/>
      <c r="D14121" s="139"/>
    </row>
    <row r="14122" spans="1:4">
      <c r="A14122" s="6"/>
      <c r="B14122" s="6"/>
      <c r="C14122" s="139"/>
      <c r="D14122" s="139"/>
    </row>
    <row r="14123" spans="1:4">
      <c r="A14123" s="6"/>
      <c r="B14123" s="6"/>
      <c r="C14123" s="139"/>
      <c r="D14123" s="139"/>
    </row>
    <row r="14124" spans="1:4">
      <c r="A14124" s="6"/>
      <c r="B14124" s="6"/>
      <c r="C14124" s="139"/>
      <c r="D14124" s="139"/>
    </row>
    <row r="14125" spans="1:4">
      <c r="A14125" s="6"/>
      <c r="B14125" s="6"/>
      <c r="C14125" s="139"/>
      <c r="D14125" s="139"/>
    </row>
    <row r="14126" spans="1:4">
      <c r="A14126" s="6"/>
      <c r="B14126" s="6"/>
      <c r="C14126" s="139"/>
      <c r="D14126" s="139"/>
    </row>
    <row r="14127" spans="1:4">
      <c r="A14127" s="6"/>
      <c r="B14127" s="6"/>
      <c r="C14127" s="139"/>
      <c r="D14127" s="139"/>
    </row>
    <row r="14128" spans="1:4">
      <c r="A14128" s="6"/>
      <c r="B14128" s="6"/>
      <c r="C14128" s="139"/>
      <c r="D14128" s="139"/>
    </row>
    <row r="14129" spans="1:4">
      <c r="A14129" s="6"/>
      <c r="B14129" s="6"/>
      <c r="C14129" s="139"/>
      <c r="D14129" s="139"/>
    </row>
    <row r="14130" spans="1:4">
      <c r="A14130" s="6"/>
      <c r="B14130" s="6"/>
      <c r="C14130" s="139"/>
      <c r="D14130" s="139"/>
    </row>
    <row r="14131" spans="1:4">
      <c r="A14131" s="6"/>
      <c r="B14131" s="6"/>
      <c r="C14131" s="139"/>
      <c r="D14131" s="139"/>
    </row>
    <row r="14132" spans="1:4">
      <c r="A14132" s="6"/>
      <c r="B14132" s="6"/>
      <c r="C14132" s="139"/>
      <c r="D14132" s="139"/>
    </row>
    <row r="14133" spans="1:4">
      <c r="A14133" s="6"/>
      <c r="B14133" s="6"/>
      <c r="C14133" s="139"/>
      <c r="D14133" s="139"/>
    </row>
    <row r="14134" spans="1:4">
      <c r="A14134" s="6"/>
      <c r="B14134" s="6"/>
      <c r="C14134" s="139"/>
      <c r="D14134" s="139"/>
    </row>
    <row r="14135" spans="1:4">
      <c r="A14135" s="6"/>
      <c r="B14135" s="6"/>
      <c r="C14135" s="139"/>
      <c r="D14135" s="139"/>
    </row>
    <row r="14136" spans="1:4">
      <c r="A14136" s="6"/>
      <c r="B14136" s="6"/>
      <c r="C14136" s="139"/>
      <c r="D14136" s="139"/>
    </row>
    <row r="14137" spans="1:4">
      <c r="A14137" s="6"/>
      <c r="B14137" s="6"/>
      <c r="C14137" s="139"/>
      <c r="D14137" s="139"/>
    </row>
    <row r="14138" spans="1:4">
      <c r="A14138" s="6"/>
      <c r="B14138" s="6"/>
      <c r="C14138" s="139"/>
      <c r="D14138" s="139"/>
    </row>
    <row r="14139" spans="1:4">
      <c r="A14139" s="6"/>
      <c r="B14139" s="6"/>
      <c r="C14139" s="139"/>
      <c r="D14139" s="139"/>
    </row>
    <row r="14140" spans="1:4">
      <c r="A14140" s="6"/>
      <c r="B14140" s="6"/>
      <c r="C14140" s="139"/>
      <c r="D14140" s="139"/>
    </row>
    <row r="14141" spans="1:4">
      <c r="A14141" s="6"/>
      <c r="B14141" s="6"/>
      <c r="C14141" s="139"/>
      <c r="D14141" s="139"/>
    </row>
    <row r="14142" spans="1:4">
      <c r="A14142" s="6"/>
      <c r="B14142" s="6"/>
      <c r="C14142" s="139"/>
      <c r="D14142" s="139"/>
    </row>
    <row r="14143" spans="1:4">
      <c r="A14143" s="6"/>
      <c r="B14143" s="6"/>
      <c r="C14143" s="139"/>
      <c r="D14143" s="139"/>
    </row>
    <row r="14144" spans="1:4">
      <c r="A14144" s="6"/>
      <c r="B14144" s="6"/>
      <c r="C14144" s="139"/>
      <c r="D14144" s="139"/>
    </row>
    <row r="14145" spans="1:4">
      <c r="A14145" s="6"/>
      <c r="B14145" s="6"/>
      <c r="C14145" s="139"/>
      <c r="D14145" s="139"/>
    </row>
    <row r="14146" spans="1:4">
      <c r="A14146" s="6"/>
      <c r="B14146" s="6"/>
      <c r="C14146" s="139"/>
      <c r="D14146" s="139"/>
    </row>
    <row r="14147" spans="1:4">
      <c r="A14147" s="6"/>
      <c r="B14147" s="6"/>
      <c r="C14147" s="139"/>
      <c r="D14147" s="139"/>
    </row>
    <row r="14148" spans="1:4">
      <c r="A14148" s="6"/>
      <c r="B14148" s="6"/>
      <c r="C14148" s="139"/>
      <c r="D14148" s="139"/>
    </row>
    <row r="14149" spans="1:4">
      <c r="A14149" s="6"/>
      <c r="B14149" s="6"/>
      <c r="C14149" s="139"/>
      <c r="D14149" s="139"/>
    </row>
    <row r="14150" spans="1:4">
      <c r="A14150" s="6"/>
      <c r="B14150" s="6"/>
      <c r="C14150" s="139"/>
      <c r="D14150" s="139"/>
    </row>
    <row r="14151" spans="1:4">
      <c r="A14151" s="6"/>
      <c r="B14151" s="6"/>
      <c r="C14151" s="139"/>
      <c r="D14151" s="139"/>
    </row>
    <row r="14152" spans="1:4">
      <c r="A14152" s="6"/>
      <c r="B14152" s="6"/>
      <c r="C14152" s="139"/>
      <c r="D14152" s="139"/>
    </row>
    <row r="14153" spans="1:4">
      <c r="A14153" s="6"/>
      <c r="B14153" s="6"/>
      <c r="C14153" s="139"/>
      <c r="D14153" s="139"/>
    </row>
    <row r="14154" spans="1:4">
      <c r="A14154" s="6"/>
      <c r="B14154" s="6"/>
      <c r="C14154" s="139"/>
      <c r="D14154" s="139"/>
    </row>
    <row r="14155" spans="1:4">
      <c r="A14155" s="6"/>
      <c r="B14155" s="6"/>
      <c r="C14155" s="139"/>
      <c r="D14155" s="139"/>
    </row>
    <row r="14156" spans="1:4">
      <c r="A14156" s="6"/>
      <c r="B14156" s="6"/>
      <c r="C14156" s="139"/>
      <c r="D14156" s="139"/>
    </row>
    <row r="14157" spans="1:4">
      <c r="A14157" s="6"/>
      <c r="B14157" s="6"/>
      <c r="C14157" s="139"/>
      <c r="D14157" s="139"/>
    </row>
    <row r="14158" spans="1:4">
      <c r="A14158" s="6"/>
      <c r="B14158" s="6"/>
      <c r="C14158" s="139"/>
      <c r="D14158" s="139"/>
    </row>
    <row r="14159" spans="1:4">
      <c r="A14159" s="6"/>
      <c r="B14159" s="6"/>
      <c r="C14159" s="139"/>
      <c r="D14159" s="139"/>
    </row>
    <row r="14160" spans="1:4">
      <c r="A14160" s="6"/>
      <c r="B14160" s="6"/>
      <c r="C14160" s="139"/>
      <c r="D14160" s="139"/>
    </row>
    <row r="14161" spans="1:4">
      <c r="A14161" s="6"/>
      <c r="B14161" s="6"/>
      <c r="C14161" s="139"/>
      <c r="D14161" s="139"/>
    </row>
    <row r="14162" spans="1:4">
      <c r="A14162" s="6"/>
      <c r="B14162" s="6"/>
      <c r="C14162" s="139"/>
      <c r="D14162" s="139"/>
    </row>
    <row r="14163" spans="1:4">
      <c r="A14163" s="6"/>
      <c r="B14163" s="6"/>
      <c r="C14163" s="139"/>
      <c r="D14163" s="139"/>
    </row>
    <row r="14164" spans="1:4">
      <c r="A14164" s="6"/>
      <c r="B14164" s="6"/>
      <c r="C14164" s="139"/>
      <c r="D14164" s="139"/>
    </row>
    <row r="14165" spans="1:4">
      <c r="A14165" s="6"/>
      <c r="B14165" s="6"/>
      <c r="C14165" s="139"/>
      <c r="D14165" s="139"/>
    </row>
    <row r="14166" spans="1:4">
      <c r="A14166" s="6"/>
      <c r="B14166" s="6"/>
      <c r="C14166" s="139"/>
      <c r="D14166" s="139"/>
    </row>
    <row r="14167" spans="1:4">
      <c r="A14167" s="6"/>
      <c r="B14167" s="6"/>
      <c r="C14167" s="139"/>
      <c r="D14167" s="139"/>
    </row>
    <row r="14168" spans="1:4">
      <c r="A14168" s="6"/>
      <c r="B14168" s="6"/>
      <c r="C14168" s="139"/>
      <c r="D14168" s="139"/>
    </row>
    <row r="14169" spans="1:4">
      <c r="A14169" s="6"/>
      <c r="B14169" s="6"/>
      <c r="C14169" s="139"/>
      <c r="D14169" s="139"/>
    </row>
    <row r="14170" spans="1:4">
      <c r="A14170" s="6"/>
      <c r="B14170" s="6"/>
      <c r="C14170" s="139"/>
      <c r="D14170" s="139"/>
    </row>
    <row r="14171" spans="1:4">
      <c r="A14171" s="6"/>
      <c r="B14171" s="6"/>
      <c r="C14171" s="139"/>
      <c r="D14171" s="139"/>
    </row>
    <row r="14172" spans="1:4">
      <c r="A14172" s="6"/>
      <c r="B14172" s="6"/>
      <c r="C14172" s="139"/>
      <c r="D14172" s="139"/>
    </row>
    <row r="14173" spans="1:4">
      <c r="A14173" s="6"/>
      <c r="B14173" s="6"/>
      <c r="C14173" s="139"/>
      <c r="D14173" s="139"/>
    </row>
    <row r="14174" spans="1:4">
      <c r="A14174" s="6"/>
      <c r="B14174" s="6"/>
      <c r="C14174" s="139"/>
      <c r="D14174" s="139"/>
    </row>
    <row r="14175" spans="1:4">
      <c r="A14175" s="6"/>
      <c r="B14175" s="6"/>
      <c r="C14175" s="139"/>
      <c r="D14175" s="139"/>
    </row>
    <row r="14176" spans="1:4">
      <c r="A14176" s="6"/>
      <c r="B14176" s="6"/>
      <c r="C14176" s="139"/>
      <c r="D14176" s="139"/>
    </row>
    <row r="14177" spans="1:4">
      <c r="A14177" s="6"/>
      <c r="B14177" s="6"/>
      <c r="C14177" s="139"/>
      <c r="D14177" s="139"/>
    </row>
    <row r="14178" spans="1:4">
      <c r="A14178" s="6"/>
      <c r="B14178" s="6"/>
      <c r="C14178" s="139"/>
      <c r="D14178" s="139"/>
    </row>
    <row r="14179" spans="1:4">
      <c r="A14179" s="6"/>
      <c r="B14179" s="6"/>
      <c r="C14179" s="139"/>
      <c r="D14179" s="139"/>
    </row>
    <row r="14180" spans="1:4">
      <c r="A14180" s="6"/>
      <c r="B14180" s="6"/>
      <c r="C14180" s="139"/>
      <c r="D14180" s="139"/>
    </row>
    <row r="14181" spans="1:4">
      <c r="A14181" s="6"/>
      <c r="B14181" s="6"/>
      <c r="C14181" s="139"/>
      <c r="D14181" s="139"/>
    </row>
    <row r="14182" spans="1:4">
      <c r="A14182" s="6"/>
      <c r="B14182" s="6"/>
      <c r="C14182" s="139"/>
      <c r="D14182" s="139"/>
    </row>
    <row r="14183" spans="1:4">
      <c r="A14183" s="6"/>
      <c r="B14183" s="6"/>
      <c r="C14183" s="139"/>
      <c r="D14183" s="139"/>
    </row>
    <row r="14184" spans="1:4">
      <c r="A14184" s="6"/>
      <c r="B14184" s="6"/>
      <c r="C14184" s="139"/>
      <c r="D14184" s="139"/>
    </row>
    <row r="14185" spans="1:4">
      <c r="A14185" s="6"/>
      <c r="B14185" s="6"/>
      <c r="C14185" s="139"/>
      <c r="D14185" s="139"/>
    </row>
    <row r="14186" spans="1:4">
      <c r="A14186" s="6"/>
      <c r="B14186" s="6"/>
      <c r="C14186" s="139"/>
      <c r="D14186" s="139"/>
    </row>
    <row r="14187" spans="1:4">
      <c r="A14187" s="6"/>
      <c r="B14187" s="6"/>
      <c r="C14187" s="139"/>
      <c r="D14187" s="139"/>
    </row>
    <row r="14188" spans="1:4">
      <c r="A14188" s="6"/>
      <c r="B14188" s="6"/>
      <c r="C14188" s="139"/>
      <c r="D14188" s="139"/>
    </row>
    <row r="14189" spans="1:4">
      <c r="A14189" s="6"/>
      <c r="B14189" s="6"/>
      <c r="C14189" s="139"/>
      <c r="D14189" s="139"/>
    </row>
    <row r="14190" spans="1:4">
      <c r="A14190" s="6"/>
      <c r="B14190" s="6"/>
      <c r="C14190" s="139"/>
      <c r="D14190" s="139"/>
    </row>
    <row r="14191" spans="1:4">
      <c r="A14191" s="6"/>
      <c r="B14191" s="6"/>
      <c r="C14191" s="139"/>
      <c r="D14191" s="139"/>
    </row>
    <row r="14192" spans="1:4">
      <c r="A14192" s="6"/>
      <c r="B14192" s="6"/>
      <c r="C14192" s="139"/>
      <c r="D14192" s="139"/>
    </row>
    <row r="14193" spans="1:4">
      <c r="A14193" s="6"/>
      <c r="B14193" s="6"/>
      <c r="C14193" s="139"/>
      <c r="D14193" s="139"/>
    </row>
    <row r="14194" spans="1:4">
      <c r="A14194" s="6"/>
      <c r="B14194" s="6"/>
      <c r="C14194" s="139"/>
      <c r="D14194" s="139"/>
    </row>
    <row r="14195" spans="1:4">
      <c r="A14195" s="6"/>
      <c r="B14195" s="6"/>
      <c r="C14195" s="139"/>
      <c r="D14195" s="139"/>
    </row>
    <row r="14196" spans="1:4">
      <c r="A14196" s="6"/>
      <c r="B14196" s="6"/>
      <c r="C14196" s="139"/>
      <c r="D14196" s="139"/>
    </row>
    <row r="14197" spans="1:4">
      <c r="A14197" s="6"/>
      <c r="B14197" s="6"/>
      <c r="C14197" s="139"/>
      <c r="D14197" s="139"/>
    </row>
    <row r="14198" spans="1:4">
      <c r="A14198" s="6"/>
      <c r="B14198" s="6"/>
      <c r="C14198" s="139"/>
      <c r="D14198" s="139"/>
    </row>
    <row r="14199" spans="1:4">
      <c r="A14199" s="6"/>
      <c r="B14199" s="6"/>
      <c r="C14199" s="139"/>
      <c r="D14199" s="139"/>
    </row>
    <row r="14200" spans="1:4">
      <c r="A14200" s="6"/>
      <c r="B14200" s="6"/>
      <c r="C14200" s="139"/>
      <c r="D14200" s="139"/>
    </row>
    <row r="14201" spans="1:4">
      <c r="A14201" s="6"/>
      <c r="B14201" s="6"/>
      <c r="C14201" s="139"/>
      <c r="D14201" s="139"/>
    </row>
    <row r="14202" spans="1:4">
      <c r="A14202" s="6"/>
      <c r="B14202" s="6"/>
      <c r="C14202" s="139"/>
      <c r="D14202" s="139"/>
    </row>
    <row r="14203" spans="1:4">
      <c r="A14203" s="6"/>
      <c r="B14203" s="6"/>
      <c r="C14203" s="139"/>
      <c r="D14203" s="139"/>
    </row>
    <row r="14204" spans="1:4">
      <c r="A14204" s="6"/>
      <c r="B14204" s="6"/>
      <c r="C14204" s="139"/>
      <c r="D14204" s="139"/>
    </row>
    <row r="14205" spans="1:4">
      <c r="A14205" s="6"/>
      <c r="B14205" s="6"/>
      <c r="C14205" s="139"/>
      <c r="D14205" s="139"/>
    </row>
    <row r="14206" spans="1:4">
      <c r="A14206" s="6"/>
      <c r="B14206" s="6"/>
      <c r="C14206" s="139"/>
      <c r="D14206" s="139"/>
    </row>
    <row r="14207" spans="1:4">
      <c r="A14207" s="6"/>
      <c r="B14207" s="6"/>
      <c r="C14207" s="139"/>
      <c r="D14207" s="139"/>
    </row>
    <row r="14208" spans="1:4">
      <c r="A14208" s="6"/>
      <c r="B14208" s="6"/>
      <c r="C14208" s="139"/>
      <c r="D14208" s="139"/>
    </row>
    <row r="14209" spans="1:4">
      <c r="A14209" s="6"/>
      <c r="B14209" s="6"/>
      <c r="C14209" s="139"/>
      <c r="D14209" s="139"/>
    </row>
    <row r="14210" spans="1:4">
      <c r="A14210" s="6"/>
      <c r="B14210" s="6"/>
      <c r="C14210" s="139"/>
      <c r="D14210" s="139"/>
    </row>
    <row r="14211" spans="1:4">
      <c r="A14211" s="6"/>
      <c r="B14211" s="6"/>
      <c r="C14211" s="139"/>
      <c r="D14211" s="139"/>
    </row>
    <row r="14212" spans="1:4">
      <c r="A14212" s="6"/>
      <c r="B14212" s="6"/>
      <c r="C14212" s="139"/>
      <c r="D14212" s="139"/>
    </row>
    <row r="14213" spans="1:4">
      <c r="A14213" s="6"/>
      <c r="B14213" s="6"/>
      <c r="C14213" s="139"/>
      <c r="D14213" s="139"/>
    </row>
    <row r="14214" spans="1:4">
      <c r="A14214" s="6"/>
      <c r="B14214" s="6"/>
      <c r="C14214" s="139"/>
      <c r="D14214" s="139"/>
    </row>
    <row r="14215" spans="1:4">
      <c r="A14215" s="6"/>
      <c r="B14215" s="6"/>
      <c r="C14215" s="139"/>
      <c r="D14215" s="139"/>
    </row>
    <row r="14216" spans="1:4">
      <c r="A14216" s="6"/>
      <c r="B14216" s="6"/>
      <c r="C14216" s="139"/>
      <c r="D14216" s="139"/>
    </row>
    <row r="14217" spans="1:4">
      <c r="A14217" s="6"/>
      <c r="B14217" s="6"/>
      <c r="C14217" s="139"/>
      <c r="D14217" s="139"/>
    </row>
    <row r="14218" spans="1:4">
      <c r="A14218" s="6"/>
      <c r="B14218" s="6"/>
      <c r="C14218" s="139"/>
      <c r="D14218" s="139"/>
    </row>
    <row r="14219" spans="1:4">
      <c r="A14219" s="6"/>
      <c r="B14219" s="6"/>
      <c r="C14219" s="139"/>
      <c r="D14219" s="139"/>
    </row>
    <row r="14220" spans="1:4">
      <c r="A14220" s="6"/>
      <c r="B14220" s="6"/>
      <c r="C14220" s="139"/>
      <c r="D14220" s="139"/>
    </row>
    <row r="14221" spans="1:4">
      <c r="A14221" s="6"/>
      <c r="B14221" s="6"/>
      <c r="C14221" s="139"/>
      <c r="D14221" s="139"/>
    </row>
    <row r="14222" spans="1:4">
      <c r="A14222" s="6"/>
      <c r="B14222" s="6"/>
      <c r="C14222" s="139"/>
      <c r="D14222" s="139"/>
    </row>
    <row r="14223" spans="1:4">
      <c r="A14223" s="6"/>
      <c r="B14223" s="6"/>
      <c r="C14223" s="139"/>
      <c r="D14223" s="139"/>
    </row>
    <row r="14224" spans="1:4">
      <c r="A14224" s="6"/>
      <c r="B14224" s="6"/>
      <c r="C14224" s="139"/>
      <c r="D14224" s="139"/>
    </row>
    <row r="14225" spans="1:4">
      <c r="A14225" s="6"/>
      <c r="B14225" s="6"/>
      <c r="C14225" s="139"/>
      <c r="D14225" s="139"/>
    </row>
    <row r="14226" spans="1:4">
      <c r="A14226" s="6"/>
      <c r="B14226" s="6"/>
      <c r="C14226" s="139"/>
      <c r="D14226" s="139"/>
    </row>
    <row r="14227" spans="1:4">
      <c r="A14227" s="6"/>
      <c r="B14227" s="6"/>
      <c r="C14227" s="139"/>
      <c r="D14227" s="139"/>
    </row>
    <row r="14228" spans="1:4">
      <c r="A14228" s="6"/>
      <c r="B14228" s="6"/>
      <c r="C14228" s="139"/>
      <c r="D14228" s="139"/>
    </row>
    <row r="14229" spans="1:4">
      <c r="A14229" s="6"/>
      <c r="B14229" s="6"/>
      <c r="C14229" s="139"/>
      <c r="D14229" s="139"/>
    </row>
    <row r="14230" spans="1:4">
      <c r="A14230" s="6"/>
      <c r="B14230" s="6"/>
      <c r="C14230" s="139"/>
      <c r="D14230" s="139"/>
    </row>
    <row r="14231" spans="1:4">
      <c r="A14231" s="6"/>
      <c r="B14231" s="6"/>
      <c r="C14231" s="139"/>
      <c r="D14231" s="139"/>
    </row>
    <row r="14232" spans="1:4">
      <c r="A14232" s="6"/>
      <c r="B14232" s="6"/>
      <c r="C14232" s="139"/>
      <c r="D14232" s="139"/>
    </row>
    <row r="14233" spans="1:4">
      <c r="A14233" s="6"/>
      <c r="B14233" s="6"/>
      <c r="C14233" s="139"/>
      <c r="D14233" s="139"/>
    </row>
    <row r="14234" spans="1:4">
      <c r="A14234" s="6"/>
      <c r="B14234" s="6"/>
      <c r="C14234" s="139"/>
      <c r="D14234" s="139"/>
    </row>
    <row r="14235" spans="1:4">
      <c r="A14235" s="6"/>
      <c r="B14235" s="6"/>
      <c r="C14235" s="139"/>
      <c r="D14235" s="139"/>
    </row>
    <row r="14236" spans="1:4">
      <c r="A14236" s="6"/>
      <c r="B14236" s="6"/>
      <c r="C14236" s="139"/>
      <c r="D14236" s="139"/>
    </row>
    <row r="14237" spans="1:4">
      <c r="A14237" s="6"/>
      <c r="B14237" s="6"/>
      <c r="C14237" s="139"/>
      <c r="D14237" s="139"/>
    </row>
    <row r="14238" spans="1:4">
      <c r="A14238" s="6"/>
      <c r="B14238" s="6"/>
      <c r="C14238" s="139"/>
      <c r="D14238" s="139"/>
    </row>
    <row r="14239" spans="1:4">
      <c r="A14239" s="6"/>
      <c r="B14239" s="6"/>
      <c r="C14239" s="139"/>
      <c r="D14239" s="139"/>
    </row>
    <row r="14240" spans="1:4">
      <c r="A14240" s="6"/>
      <c r="B14240" s="6"/>
      <c r="C14240" s="139"/>
      <c r="D14240" s="139"/>
    </row>
    <row r="14241" spans="1:4">
      <c r="A14241" s="6"/>
      <c r="B14241" s="6"/>
      <c r="C14241" s="139"/>
      <c r="D14241" s="139"/>
    </row>
    <row r="14242" spans="1:4">
      <c r="A14242" s="6"/>
      <c r="B14242" s="6"/>
      <c r="C14242" s="139"/>
      <c r="D14242" s="139"/>
    </row>
    <row r="14243" spans="1:4">
      <c r="A14243" s="6"/>
      <c r="B14243" s="6"/>
      <c r="C14243" s="139"/>
      <c r="D14243" s="139"/>
    </row>
    <row r="14244" spans="1:4">
      <c r="A14244" s="6"/>
      <c r="B14244" s="6"/>
      <c r="C14244" s="139"/>
      <c r="D14244" s="139"/>
    </row>
    <row r="14245" spans="1:4">
      <c r="A14245" s="6"/>
      <c r="B14245" s="6"/>
      <c r="C14245" s="139"/>
      <c r="D14245" s="139"/>
    </row>
    <row r="14246" spans="1:4">
      <c r="A14246" s="6"/>
      <c r="B14246" s="6"/>
      <c r="C14246" s="139"/>
      <c r="D14246" s="139"/>
    </row>
    <row r="14247" spans="1:4">
      <c r="A14247" s="6"/>
      <c r="B14247" s="6"/>
      <c r="C14247" s="139"/>
      <c r="D14247" s="139"/>
    </row>
    <row r="14248" spans="1:4">
      <c r="A14248" s="6"/>
      <c r="B14248" s="6"/>
      <c r="C14248" s="139"/>
      <c r="D14248" s="139"/>
    </row>
    <row r="14249" spans="1:4">
      <c r="A14249" s="6"/>
      <c r="B14249" s="6"/>
      <c r="C14249" s="139"/>
      <c r="D14249" s="139"/>
    </row>
    <row r="14250" spans="1:4">
      <c r="A14250" s="6"/>
      <c r="B14250" s="6"/>
      <c r="C14250" s="139"/>
      <c r="D14250" s="139"/>
    </row>
    <row r="14251" spans="1:4">
      <c r="A14251" s="6"/>
      <c r="B14251" s="6"/>
      <c r="C14251" s="139"/>
      <c r="D14251" s="139"/>
    </row>
    <row r="14252" spans="1:4">
      <c r="A14252" s="6"/>
      <c r="B14252" s="6"/>
      <c r="C14252" s="139"/>
      <c r="D14252" s="139"/>
    </row>
    <row r="14253" spans="1:4">
      <c r="A14253" s="6"/>
      <c r="B14253" s="6"/>
      <c r="C14253" s="139"/>
      <c r="D14253" s="139"/>
    </row>
    <row r="14254" spans="1:4">
      <c r="A14254" s="6"/>
      <c r="B14254" s="6"/>
      <c r="C14254" s="139"/>
      <c r="D14254" s="139"/>
    </row>
    <row r="14255" spans="1:4">
      <c r="A14255" s="6"/>
      <c r="B14255" s="6"/>
      <c r="C14255" s="139"/>
      <c r="D14255" s="139"/>
    </row>
    <row r="14256" spans="1:4">
      <c r="A14256" s="6"/>
      <c r="B14256" s="6"/>
      <c r="C14256" s="139"/>
      <c r="D14256" s="139"/>
    </row>
    <row r="14257" spans="1:4">
      <c r="A14257" s="6"/>
      <c r="B14257" s="6"/>
      <c r="C14257" s="139"/>
      <c r="D14257" s="139"/>
    </row>
    <row r="14258" spans="1:4">
      <c r="A14258" s="6"/>
      <c r="B14258" s="6"/>
      <c r="C14258" s="139"/>
      <c r="D14258" s="139"/>
    </row>
    <row r="14259" spans="1:4">
      <c r="A14259" s="6"/>
      <c r="B14259" s="6"/>
      <c r="C14259" s="139"/>
      <c r="D14259" s="139"/>
    </row>
    <row r="14260" spans="1:4">
      <c r="A14260" s="6"/>
      <c r="B14260" s="6"/>
      <c r="C14260" s="139"/>
      <c r="D14260" s="139"/>
    </row>
    <row r="14261" spans="1:4">
      <c r="A14261" s="6"/>
      <c r="B14261" s="6"/>
      <c r="C14261" s="139"/>
      <c r="D14261" s="139"/>
    </row>
    <row r="14262" spans="1:4">
      <c r="A14262" s="6"/>
      <c r="B14262" s="6"/>
      <c r="C14262" s="139"/>
      <c r="D14262" s="139"/>
    </row>
    <row r="14263" spans="1:4">
      <c r="A14263" s="6"/>
      <c r="B14263" s="6"/>
      <c r="C14263" s="139"/>
      <c r="D14263" s="139"/>
    </row>
    <row r="14264" spans="1:4">
      <c r="A14264" s="6"/>
      <c r="B14264" s="6"/>
      <c r="C14264" s="139"/>
      <c r="D14264" s="139"/>
    </row>
    <row r="14265" spans="1:4">
      <c r="A14265" s="6"/>
      <c r="B14265" s="6"/>
      <c r="C14265" s="139"/>
      <c r="D14265" s="139"/>
    </row>
    <row r="14266" spans="1:4">
      <c r="A14266" s="6"/>
      <c r="B14266" s="6"/>
      <c r="C14266" s="139"/>
      <c r="D14266" s="139"/>
    </row>
    <row r="14267" spans="1:4">
      <c r="A14267" s="6"/>
      <c r="B14267" s="6"/>
      <c r="C14267" s="139"/>
      <c r="D14267" s="139"/>
    </row>
    <row r="14268" spans="1:4">
      <c r="A14268" s="6"/>
      <c r="B14268" s="6"/>
      <c r="C14268" s="139"/>
      <c r="D14268" s="139"/>
    </row>
    <row r="14269" spans="1:4">
      <c r="A14269" s="6"/>
      <c r="B14269" s="6"/>
      <c r="C14269" s="139"/>
      <c r="D14269" s="139"/>
    </row>
    <row r="14270" spans="1:4">
      <c r="A14270" s="6"/>
      <c r="B14270" s="6"/>
      <c r="C14270" s="139"/>
      <c r="D14270" s="139"/>
    </row>
    <row r="14271" spans="1:4">
      <c r="A14271" s="6"/>
      <c r="B14271" s="6"/>
      <c r="C14271" s="139"/>
      <c r="D14271" s="139"/>
    </row>
    <row r="14272" spans="1:4">
      <c r="A14272" s="6"/>
      <c r="B14272" s="6"/>
      <c r="C14272" s="139"/>
      <c r="D14272" s="139"/>
    </row>
    <row r="14273" spans="1:4">
      <c r="A14273" s="6"/>
      <c r="B14273" s="6"/>
      <c r="C14273" s="139"/>
      <c r="D14273" s="139"/>
    </row>
    <row r="14274" spans="1:4">
      <c r="A14274" s="6"/>
      <c r="B14274" s="6"/>
      <c r="C14274" s="139"/>
      <c r="D14274" s="139"/>
    </row>
    <row r="14275" spans="1:4">
      <c r="A14275" s="6"/>
      <c r="B14275" s="6"/>
      <c r="C14275" s="139"/>
      <c r="D14275" s="139"/>
    </row>
    <row r="14276" spans="1:4">
      <c r="A14276" s="6"/>
      <c r="B14276" s="6"/>
      <c r="C14276" s="139"/>
      <c r="D14276" s="139"/>
    </row>
    <row r="14277" spans="1:4">
      <c r="A14277" s="6"/>
      <c r="B14277" s="6"/>
      <c r="C14277" s="139"/>
      <c r="D14277" s="139"/>
    </row>
    <row r="14278" spans="1:4">
      <c r="A14278" s="6"/>
      <c r="B14278" s="6"/>
      <c r="C14278" s="139"/>
      <c r="D14278" s="139"/>
    </row>
    <row r="14279" spans="1:4">
      <c r="A14279" s="6"/>
      <c r="B14279" s="6"/>
      <c r="C14279" s="139"/>
      <c r="D14279" s="139"/>
    </row>
    <row r="14280" spans="1:4">
      <c r="A14280" s="6"/>
      <c r="B14280" s="6"/>
      <c r="C14280" s="139"/>
      <c r="D14280" s="139"/>
    </row>
    <row r="14281" spans="1:4">
      <c r="A14281" s="6"/>
      <c r="B14281" s="6"/>
      <c r="C14281" s="139"/>
      <c r="D14281" s="139"/>
    </row>
    <row r="14282" spans="1:4">
      <c r="A14282" s="6"/>
      <c r="B14282" s="6"/>
      <c r="C14282" s="139"/>
      <c r="D14282" s="139"/>
    </row>
    <row r="14283" spans="1:4">
      <c r="A14283" s="6"/>
      <c r="B14283" s="6"/>
      <c r="C14283" s="139"/>
      <c r="D14283" s="139"/>
    </row>
    <row r="14284" spans="1:4">
      <c r="A14284" s="6"/>
      <c r="B14284" s="6"/>
      <c r="C14284" s="139"/>
      <c r="D14284" s="139"/>
    </row>
    <row r="14285" spans="1:4">
      <c r="A14285" s="6"/>
      <c r="B14285" s="6"/>
      <c r="C14285" s="139"/>
      <c r="D14285" s="139"/>
    </row>
    <row r="14286" spans="1:4">
      <c r="A14286" s="6"/>
      <c r="B14286" s="6"/>
      <c r="C14286" s="139"/>
      <c r="D14286" s="139"/>
    </row>
    <row r="14287" spans="1:4">
      <c r="A14287" s="6"/>
      <c r="B14287" s="6"/>
      <c r="C14287" s="139"/>
      <c r="D14287" s="139"/>
    </row>
    <row r="14288" spans="1:4">
      <c r="A14288" s="6"/>
      <c r="B14288" s="6"/>
      <c r="C14288" s="139"/>
      <c r="D14288" s="139"/>
    </row>
    <row r="14289" spans="1:4">
      <c r="A14289" s="6"/>
      <c r="B14289" s="6"/>
      <c r="C14289" s="139"/>
      <c r="D14289" s="139"/>
    </row>
    <row r="14290" spans="1:4">
      <c r="A14290" s="6"/>
      <c r="B14290" s="6"/>
      <c r="C14290" s="139"/>
      <c r="D14290" s="139"/>
    </row>
    <row r="14291" spans="1:4">
      <c r="A14291" s="6"/>
      <c r="B14291" s="6"/>
      <c r="C14291" s="139"/>
      <c r="D14291" s="139"/>
    </row>
    <row r="14292" spans="1:4">
      <c r="A14292" s="6"/>
      <c r="B14292" s="6"/>
      <c r="C14292" s="139"/>
      <c r="D14292" s="139"/>
    </row>
    <row r="14293" spans="1:4">
      <c r="A14293" s="6"/>
      <c r="B14293" s="6"/>
      <c r="C14293" s="139"/>
      <c r="D14293" s="139"/>
    </row>
    <row r="14294" spans="1:4">
      <c r="A14294" s="6"/>
      <c r="B14294" s="6"/>
      <c r="C14294" s="139"/>
      <c r="D14294" s="139"/>
    </row>
    <row r="14295" spans="1:4">
      <c r="A14295" s="6"/>
      <c r="B14295" s="6"/>
      <c r="C14295" s="139"/>
      <c r="D14295" s="139"/>
    </row>
    <row r="14296" spans="1:4">
      <c r="A14296" s="6"/>
      <c r="B14296" s="6"/>
      <c r="C14296" s="139"/>
      <c r="D14296" s="139"/>
    </row>
    <row r="14297" spans="1:4">
      <c r="A14297" s="6"/>
      <c r="B14297" s="6"/>
      <c r="C14297" s="139"/>
      <c r="D14297" s="139"/>
    </row>
    <row r="14298" spans="1:4">
      <c r="A14298" s="6"/>
      <c r="B14298" s="6"/>
      <c r="C14298" s="139"/>
      <c r="D14298" s="139"/>
    </row>
    <row r="14299" spans="1:4">
      <c r="A14299" s="6"/>
      <c r="B14299" s="6"/>
      <c r="C14299" s="139"/>
      <c r="D14299" s="139"/>
    </row>
    <row r="14300" spans="1:4">
      <c r="A14300" s="6"/>
      <c r="B14300" s="6"/>
      <c r="C14300" s="139"/>
      <c r="D14300" s="139"/>
    </row>
    <row r="14301" spans="1:4">
      <c r="A14301" s="6"/>
      <c r="B14301" s="6"/>
      <c r="C14301" s="139"/>
      <c r="D14301" s="139"/>
    </row>
    <row r="14302" spans="1:4">
      <c r="A14302" s="6"/>
      <c r="B14302" s="6"/>
      <c r="C14302" s="139"/>
      <c r="D14302" s="139"/>
    </row>
    <row r="14303" spans="1:4">
      <c r="A14303" s="6"/>
      <c r="B14303" s="6"/>
      <c r="C14303" s="139"/>
      <c r="D14303" s="139"/>
    </row>
    <row r="14304" spans="1:4">
      <c r="A14304" s="6"/>
      <c r="B14304" s="6"/>
      <c r="C14304" s="139"/>
      <c r="D14304" s="139"/>
    </row>
    <row r="14305" spans="1:4">
      <c r="A14305" s="6"/>
      <c r="B14305" s="6"/>
      <c r="C14305" s="139"/>
      <c r="D14305" s="139"/>
    </row>
    <row r="14306" spans="1:4">
      <c r="A14306" s="6"/>
      <c r="B14306" s="6"/>
      <c r="C14306" s="139"/>
      <c r="D14306" s="139"/>
    </row>
    <row r="14307" spans="1:4">
      <c r="A14307" s="6"/>
      <c r="B14307" s="6"/>
      <c r="C14307" s="139"/>
      <c r="D14307" s="139"/>
    </row>
    <row r="14308" spans="1:4">
      <c r="A14308" s="6"/>
      <c r="B14308" s="6"/>
      <c r="C14308" s="139"/>
      <c r="D14308" s="139"/>
    </row>
    <row r="14309" spans="1:4">
      <c r="A14309" s="6"/>
      <c r="B14309" s="6"/>
      <c r="C14309" s="139"/>
      <c r="D14309" s="139"/>
    </row>
    <row r="14310" spans="1:4">
      <c r="A14310" s="6"/>
      <c r="B14310" s="6"/>
      <c r="C14310" s="139"/>
      <c r="D14310" s="139"/>
    </row>
    <row r="14311" spans="1:4">
      <c r="A14311" s="6"/>
      <c r="B14311" s="6"/>
      <c r="C14311" s="139"/>
      <c r="D14311" s="139"/>
    </row>
    <row r="14312" spans="1:4">
      <c r="A14312" s="6"/>
      <c r="B14312" s="6"/>
      <c r="C14312" s="139"/>
      <c r="D14312" s="139"/>
    </row>
    <row r="14313" spans="1:4">
      <c r="A14313" s="6"/>
      <c r="B14313" s="6"/>
      <c r="C14313" s="139"/>
      <c r="D14313" s="139"/>
    </row>
    <row r="14314" spans="1:4">
      <c r="A14314" s="6"/>
      <c r="B14314" s="6"/>
      <c r="C14314" s="139"/>
      <c r="D14314" s="139"/>
    </row>
    <row r="14315" spans="1:4">
      <c r="A14315" s="6"/>
      <c r="B14315" s="6"/>
      <c r="C14315" s="139"/>
      <c r="D14315" s="139"/>
    </row>
    <row r="14316" spans="1:4">
      <c r="A14316" s="6"/>
      <c r="B14316" s="6"/>
      <c r="C14316" s="139"/>
      <c r="D14316" s="139"/>
    </row>
    <row r="14317" spans="1:4">
      <c r="A14317" s="6"/>
      <c r="B14317" s="6"/>
      <c r="C14317" s="139"/>
      <c r="D14317" s="139"/>
    </row>
    <row r="14318" spans="1:4">
      <c r="A14318" s="6"/>
      <c r="B14318" s="6"/>
      <c r="C14318" s="139"/>
      <c r="D14318" s="139"/>
    </row>
    <row r="14319" spans="1:4">
      <c r="A14319" s="6"/>
      <c r="B14319" s="6"/>
      <c r="C14319" s="139"/>
      <c r="D14319" s="139"/>
    </row>
    <row r="14320" spans="1:4">
      <c r="A14320" s="6"/>
      <c r="B14320" s="6"/>
      <c r="C14320" s="139"/>
      <c r="D14320" s="139"/>
    </row>
    <row r="14321" spans="1:4">
      <c r="A14321" s="6"/>
      <c r="B14321" s="6"/>
      <c r="C14321" s="139"/>
      <c r="D14321" s="139"/>
    </row>
    <row r="14322" spans="1:4">
      <c r="A14322" s="6"/>
      <c r="B14322" s="6"/>
      <c r="C14322" s="139"/>
      <c r="D14322" s="139"/>
    </row>
    <row r="14323" spans="1:4">
      <c r="A14323" s="6"/>
      <c r="B14323" s="6"/>
      <c r="C14323" s="139"/>
      <c r="D14323" s="139"/>
    </row>
    <row r="14324" spans="1:4">
      <c r="A14324" s="6"/>
      <c r="B14324" s="6"/>
      <c r="C14324" s="139"/>
      <c r="D14324" s="139"/>
    </row>
    <row r="14325" spans="1:4">
      <c r="A14325" s="6"/>
      <c r="B14325" s="6"/>
      <c r="C14325" s="139"/>
      <c r="D14325" s="139"/>
    </row>
    <row r="14326" spans="1:4">
      <c r="A14326" s="6"/>
      <c r="B14326" s="6"/>
      <c r="C14326" s="139"/>
      <c r="D14326" s="139"/>
    </row>
    <row r="14327" spans="1:4">
      <c r="A14327" s="6"/>
      <c r="B14327" s="6"/>
      <c r="C14327" s="139"/>
      <c r="D14327" s="139"/>
    </row>
    <row r="14328" spans="1:4">
      <c r="A14328" s="6"/>
      <c r="B14328" s="6"/>
      <c r="C14328" s="139"/>
      <c r="D14328" s="139"/>
    </row>
    <row r="14329" spans="1:4">
      <c r="A14329" s="6"/>
      <c r="B14329" s="6"/>
      <c r="C14329" s="139"/>
      <c r="D14329" s="139"/>
    </row>
    <row r="14330" spans="1:4">
      <c r="A14330" s="6"/>
      <c r="B14330" s="6"/>
      <c r="C14330" s="139"/>
      <c r="D14330" s="139"/>
    </row>
    <row r="14331" spans="1:4">
      <c r="A14331" s="6"/>
      <c r="B14331" s="6"/>
      <c r="C14331" s="139"/>
      <c r="D14331" s="139"/>
    </row>
    <row r="14332" spans="1:4">
      <c r="A14332" s="6"/>
      <c r="B14332" s="6"/>
      <c r="C14332" s="139"/>
      <c r="D14332" s="139"/>
    </row>
    <row r="14333" spans="1:4">
      <c r="A14333" s="6"/>
      <c r="B14333" s="6"/>
      <c r="C14333" s="139"/>
      <c r="D14333" s="139"/>
    </row>
    <row r="14334" spans="1:4">
      <c r="A14334" s="6"/>
      <c r="B14334" s="6"/>
      <c r="C14334" s="139"/>
      <c r="D14334" s="139"/>
    </row>
    <row r="14335" spans="1:4">
      <c r="A14335" s="6"/>
      <c r="B14335" s="6"/>
      <c r="C14335" s="139"/>
      <c r="D14335" s="139"/>
    </row>
    <row r="14336" spans="1:4">
      <c r="A14336" s="6"/>
      <c r="B14336" s="6"/>
      <c r="C14336" s="139"/>
      <c r="D14336" s="139"/>
    </row>
    <row r="14337" spans="1:4">
      <c r="A14337" s="6"/>
      <c r="B14337" s="6"/>
      <c r="C14337" s="139"/>
      <c r="D14337" s="139"/>
    </row>
    <row r="14338" spans="1:4">
      <c r="A14338" s="6"/>
      <c r="B14338" s="6"/>
      <c r="C14338" s="139"/>
      <c r="D14338" s="139"/>
    </row>
    <row r="14339" spans="1:4">
      <c r="A14339" s="6"/>
      <c r="B14339" s="6"/>
      <c r="C14339" s="139"/>
      <c r="D14339" s="139"/>
    </row>
    <row r="14340" spans="1:4">
      <c r="A14340" s="6"/>
      <c r="B14340" s="6"/>
      <c r="C14340" s="139"/>
      <c r="D14340" s="139"/>
    </row>
    <row r="14341" spans="1:4">
      <c r="A14341" s="6"/>
      <c r="B14341" s="6"/>
      <c r="C14341" s="139"/>
      <c r="D14341" s="139"/>
    </row>
    <row r="14342" spans="1:4">
      <c r="A14342" s="6"/>
      <c r="B14342" s="6"/>
      <c r="C14342" s="139"/>
      <c r="D14342" s="139"/>
    </row>
    <row r="14343" spans="1:4">
      <c r="A14343" s="6"/>
      <c r="B14343" s="6"/>
      <c r="C14343" s="139"/>
      <c r="D14343" s="139"/>
    </row>
    <row r="14344" spans="1:4">
      <c r="A14344" s="6"/>
      <c r="B14344" s="6"/>
      <c r="C14344" s="139"/>
      <c r="D14344" s="139"/>
    </row>
    <row r="14345" spans="1:4">
      <c r="A14345" s="6"/>
      <c r="B14345" s="6"/>
      <c r="C14345" s="139"/>
      <c r="D14345" s="139"/>
    </row>
    <row r="14346" spans="1:4">
      <c r="A14346" s="6"/>
      <c r="B14346" s="6"/>
      <c r="C14346" s="139"/>
      <c r="D14346" s="139"/>
    </row>
    <row r="14347" spans="1:4">
      <c r="A14347" s="6"/>
      <c r="B14347" s="6"/>
      <c r="C14347" s="139"/>
      <c r="D14347" s="139"/>
    </row>
    <row r="14348" spans="1:4">
      <c r="A14348" s="6"/>
      <c r="B14348" s="6"/>
      <c r="C14348" s="139"/>
      <c r="D14348" s="139"/>
    </row>
    <row r="14349" spans="1:4">
      <c r="A14349" s="6"/>
      <c r="B14349" s="6"/>
      <c r="C14349" s="139"/>
      <c r="D14349" s="139"/>
    </row>
    <row r="14350" spans="1:4">
      <c r="A14350" s="6"/>
      <c r="B14350" s="6"/>
      <c r="C14350" s="139"/>
      <c r="D14350" s="139"/>
    </row>
    <row r="14351" spans="1:4">
      <c r="A14351" s="6"/>
      <c r="B14351" s="6"/>
      <c r="C14351" s="139"/>
      <c r="D14351" s="139"/>
    </row>
    <row r="14352" spans="1:4">
      <c r="A14352" s="6"/>
      <c r="B14352" s="6"/>
      <c r="C14352" s="139"/>
      <c r="D14352" s="139"/>
    </row>
    <row r="14353" spans="1:4">
      <c r="A14353" s="6"/>
      <c r="B14353" s="6"/>
      <c r="C14353" s="139"/>
      <c r="D14353" s="139"/>
    </row>
    <row r="14354" spans="1:4">
      <c r="A14354" s="6"/>
      <c r="B14354" s="6"/>
      <c r="C14354" s="139"/>
      <c r="D14354" s="139"/>
    </row>
    <row r="14355" spans="1:4">
      <c r="A14355" s="6"/>
      <c r="B14355" s="6"/>
      <c r="C14355" s="139"/>
      <c r="D14355" s="139"/>
    </row>
    <row r="14356" spans="1:4">
      <c r="A14356" s="6"/>
      <c r="B14356" s="6"/>
      <c r="C14356" s="139"/>
      <c r="D14356" s="139"/>
    </row>
    <row r="14357" spans="1:4">
      <c r="A14357" s="6"/>
      <c r="B14357" s="6"/>
      <c r="C14357" s="139"/>
      <c r="D14357" s="139"/>
    </row>
    <row r="14358" spans="1:4">
      <c r="A14358" s="6"/>
      <c r="B14358" s="6"/>
      <c r="C14358" s="139"/>
      <c r="D14358" s="139"/>
    </row>
    <row r="14359" spans="1:4">
      <c r="A14359" s="6"/>
      <c r="B14359" s="6"/>
      <c r="C14359" s="139"/>
      <c r="D14359" s="139"/>
    </row>
    <row r="14360" spans="1:4">
      <c r="A14360" s="6"/>
      <c r="B14360" s="6"/>
      <c r="C14360" s="139"/>
      <c r="D14360" s="139"/>
    </row>
    <row r="14361" spans="1:4">
      <c r="A14361" s="6"/>
      <c r="B14361" s="6"/>
      <c r="C14361" s="139"/>
      <c r="D14361" s="139"/>
    </row>
    <row r="14362" spans="1:4">
      <c r="A14362" s="6"/>
      <c r="B14362" s="6"/>
      <c r="C14362" s="139"/>
      <c r="D14362" s="139"/>
    </row>
    <row r="14363" spans="1:4">
      <c r="A14363" s="6"/>
      <c r="B14363" s="6"/>
      <c r="C14363" s="139"/>
      <c r="D14363" s="139"/>
    </row>
    <row r="14364" spans="1:4">
      <c r="A14364" s="6"/>
      <c r="B14364" s="6"/>
      <c r="C14364" s="139"/>
      <c r="D14364" s="139"/>
    </row>
    <row r="14365" spans="1:4">
      <c r="A14365" s="6"/>
      <c r="B14365" s="6"/>
      <c r="C14365" s="139"/>
      <c r="D14365" s="139"/>
    </row>
    <row r="14366" spans="1:4">
      <c r="A14366" s="6"/>
      <c r="B14366" s="6"/>
      <c r="C14366" s="139"/>
      <c r="D14366" s="139"/>
    </row>
    <row r="14367" spans="1:4">
      <c r="A14367" s="6"/>
      <c r="B14367" s="6"/>
      <c r="C14367" s="139"/>
      <c r="D14367" s="139"/>
    </row>
    <row r="14368" spans="1:4">
      <c r="A14368" s="6"/>
      <c r="B14368" s="6"/>
      <c r="C14368" s="139"/>
      <c r="D14368" s="139"/>
    </row>
    <row r="14369" spans="1:4">
      <c r="A14369" s="6"/>
      <c r="B14369" s="6"/>
      <c r="C14369" s="139"/>
      <c r="D14369" s="139"/>
    </row>
    <row r="14370" spans="1:4">
      <c r="A14370" s="6"/>
      <c r="B14370" s="6"/>
      <c r="C14370" s="139"/>
      <c r="D14370" s="139"/>
    </row>
    <row r="14371" spans="1:4">
      <c r="A14371" s="6"/>
      <c r="B14371" s="6"/>
      <c r="C14371" s="139"/>
      <c r="D14371" s="139"/>
    </row>
    <row r="14372" spans="1:4">
      <c r="A14372" s="6"/>
      <c r="B14372" s="6"/>
      <c r="C14372" s="139"/>
      <c r="D14372" s="139"/>
    </row>
    <row r="14373" spans="1:4">
      <c r="A14373" s="6"/>
      <c r="B14373" s="6"/>
      <c r="C14373" s="139"/>
      <c r="D14373" s="139"/>
    </row>
    <row r="14374" spans="1:4">
      <c r="A14374" s="6"/>
      <c r="B14374" s="6"/>
      <c r="C14374" s="139"/>
      <c r="D14374" s="139"/>
    </row>
    <row r="14375" spans="1:4">
      <c r="A14375" s="6"/>
      <c r="B14375" s="6"/>
      <c r="C14375" s="139"/>
      <c r="D14375" s="139"/>
    </row>
    <row r="14376" spans="1:4">
      <c r="A14376" s="6"/>
      <c r="B14376" s="6"/>
      <c r="C14376" s="139"/>
      <c r="D14376" s="139"/>
    </row>
    <row r="14377" spans="1:4">
      <c r="A14377" s="6"/>
      <c r="B14377" s="6"/>
      <c r="C14377" s="139"/>
      <c r="D14377" s="139"/>
    </row>
    <row r="14378" spans="1:4">
      <c r="A14378" s="6"/>
      <c r="B14378" s="6"/>
      <c r="C14378" s="139"/>
      <c r="D14378" s="139"/>
    </row>
    <row r="14379" spans="1:4">
      <c r="A14379" s="6"/>
      <c r="B14379" s="6"/>
      <c r="C14379" s="139"/>
      <c r="D14379" s="139"/>
    </row>
    <row r="14380" spans="1:4">
      <c r="A14380" s="6"/>
      <c r="B14380" s="6"/>
      <c r="C14380" s="139"/>
      <c r="D14380" s="139"/>
    </row>
    <row r="14381" spans="1:4">
      <c r="A14381" s="6"/>
      <c r="B14381" s="6"/>
      <c r="C14381" s="139"/>
      <c r="D14381" s="139"/>
    </row>
    <row r="14382" spans="1:4">
      <c r="A14382" s="6"/>
      <c r="B14382" s="6"/>
      <c r="C14382" s="139"/>
      <c r="D14382" s="139"/>
    </row>
    <row r="14383" spans="1:4">
      <c r="A14383" s="6"/>
      <c r="B14383" s="6"/>
      <c r="C14383" s="139"/>
      <c r="D14383" s="139"/>
    </row>
    <row r="14384" spans="1:4">
      <c r="A14384" s="6"/>
      <c r="B14384" s="6"/>
      <c r="C14384" s="139"/>
      <c r="D14384" s="139"/>
    </row>
    <row r="14385" spans="1:4">
      <c r="A14385" s="6"/>
      <c r="B14385" s="6"/>
      <c r="C14385" s="139"/>
      <c r="D14385" s="139"/>
    </row>
    <row r="14386" spans="1:4">
      <c r="A14386" s="6"/>
      <c r="B14386" s="6"/>
      <c r="C14386" s="139"/>
      <c r="D14386" s="139"/>
    </row>
    <row r="14387" spans="1:4">
      <c r="A14387" s="6"/>
      <c r="B14387" s="6"/>
      <c r="C14387" s="139"/>
      <c r="D14387" s="139"/>
    </row>
    <row r="14388" spans="1:4">
      <c r="A14388" s="6"/>
      <c r="B14388" s="6"/>
      <c r="C14388" s="139"/>
      <c r="D14388" s="139"/>
    </row>
    <row r="14389" spans="1:4">
      <c r="A14389" s="6"/>
      <c r="B14389" s="6"/>
      <c r="C14389" s="139"/>
      <c r="D14389" s="139"/>
    </row>
    <row r="14390" spans="1:4">
      <c r="A14390" s="6"/>
      <c r="B14390" s="6"/>
      <c r="C14390" s="139"/>
      <c r="D14390" s="139"/>
    </row>
    <row r="14391" spans="1:4">
      <c r="A14391" s="6"/>
      <c r="B14391" s="6"/>
      <c r="C14391" s="139"/>
      <c r="D14391" s="139"/>
    </row>
    <row r="14392" spans="1:4">
      <c r="A14392" s="6"/>
      <c r="B14392" s="6"/>
      <c r="C14392" s="139"/>
      <c r="D14392" s="139"/>
    </row>
    <row r="14393" spans="1:4">
      <c r="A14393" s="6"/>
      <c r="B14393" s="6"/>
      <c r="C14393" s="139"/>
      <c r="D14393" s="139"/>
    </row>
    <row r="14394" spans="1:4">
      <c r="A14394" s="6"/>
      <c r="B14394" s="6"/>
      <c r="C14394" s="139"/>
      <c r="D14394" s="139"/>
    </row>
    <row r="14395" spans="1:4">
      <c r="A14395" s="6"/>
      <c r="B14395" s="6"/>
      <c r="C14395" s="139"/>
      <c r="D14395" s="139"/>
    </row>
    <row r="14396" spans="1:4">
      <c r="A14396" s="6"/>
      <c r="B14396" s="6"/>
      <c r="C14396" s="139"/>
      <c r="D14396" s="139"/>
    </row>
    <row r="14397" spans="1:4">
      <c r="A14397" s="6"/>
      <c r="B14397" s="6"/>
      <c r="C14397" s="139"/>
      <c r="D14397" s="139"/>
    </row>
    <row r="14398" spans="1:4">
      <c r="A14398" s="6"/>
      <c r="B14398" s="6"/>
      <c r="C14398" s="139"/>
      <c r="D14398" s="139"/>
    </row>
    <row r="14399" spans="1:4">
      <c r="A14399" s="6"/>
      <c r="B14399" s="6"/>
      <c r="C14399" s="139"/>
      <c r="D14399" s="139"/>
    </row>
    <row r="14400" spans="1:4">
      <c r="A14400" s="6"/>
      <c r="B14400" s="6"/>
      <c r="C14400" s="139"/>
      <c r="D14400" s="139"/>
    </row>
    <row r="14401" spans="1:4">
      <c r="A14401" s="6"/>
      <c r="B14401" s="6"/>
      <c r="C14401" s="139"/>
      <c r="D14401" s="139"/>
    </row>
    <row r="14402" spans="1:4">
      <c r="A14402" s="6"/>
      <c r="B14402" s="6"/>
      <c r="C14402" s="139"/>
      <c r="D14402" s="139"/>
    </row>
    <row r="14403" spans="1:4">
      <c r="A14403" s="6"/>
      <c r="B14403" s="6"/>
      <c r="C14403" s="139"/>
      <c r="D14403" s="139"/>
    </row>
    <row r="14404" spans="1:4">
      <c r="A14404" s="6"/>
      <c r="B14404" s="6"/>
      <c r="C14404" s="139"/>
      <c r="D14404" s="139"/>
    </row>
    <row r="14405" spans="1:4">
      <c r="A14405" s="6"/>
      <c r="B14405" s="6"/>
      <c r="C14405" s="139"/>
      <c r="D14405" s="139"/>
    </row>
    <row r="14406" spans="1:4">
      <c r="A14406" s="6"/>
      <c r="B14406" s="6"/>
      <c r="C14406" s="139"/>
      <c r="D14406" s="139"/>
    </row>
    <row r="14407" spans="1:4">
      <c r="A14407" s="6"/>
      <c r="B14407" s="6"/>
      <c r="C14407" s="139"/>
      <c r="D14407" s="139"/>
    </row>
    <row r="14408" spans="1:4">
      <c r="A14408" s="6"/>
      <c r="B14408" s="6"/>
      <c r="C14408" s="139"/>
      <c r="D14408" s="139"/>
    </row>
    <row r="14409" spans="1:4">
      <c r="A14409" s="6"/>
      <c r="B14409" s="6"/>
      <c r="C14409" s="139"/>
      <c r="D14409" s="139"/>
    </row>
    <row r="14410" spans="1:4">
      <c r="A14410" s="6"/>
      <c r="B14410" s="6"/>
      <c r="C14410" s="139"/>
      <c r="D14410" s="139"/>
    </row>
    <row r="14411" spans="1:4">
      <c r="A14411" s="6"/>
      <c r="B14411" s="6"/>
      <c r="C14411" s="139"/>
      <c r="D14411" s="139"/>
    </row>
    <row r="14412" spans="1:4">
      <c r="A14412" s="6"/>
      <c r="B14412" s="6"/>
      <c r="C14412" s="139"/>
      <c r="D14412" s="139"/>
    </row>
    <row r="14413" spans="1:4">
      <c r="A14413" s="6"/>
      <c r="B14413" s="6"/>
      <c r="C14413" s="139"/>
      <c r="D14413" s="139"/>
    </row>
    <row r="14414" spans="1:4">
      <c r="A14414" s="6"/>
      <c r="B14414" s="6"/>
      <c r="C14414" s="139"/>
      <c r="D14414" s="139"/>
    </row>
    <row r="14415" spans="1:4">
      <c r="A14415" s="6"/>
      <c r="B14415" s="6"/>
      <c r="C14415" s="139"/>
      <c r="D14415" s="139"/>
    </row>
    <row r="14416" spans="1:4">
      <c r="A14416" s="6"/>
      <c r="B14416" s="6"/>
      <c r="C14416" s="139"/>
      <c r="D14416" s="139"/>
    </row>
    <row r="14417" spans="1:4">
      <c r="A14417" s="6"/>
      <c r="B14417" s="6"/>
      <c r="C14417" s="139"/>
      <c r="D14417" s="139"/>
    </row>
    <row r="14418" spans="1:4">
      <c r="A14418" s="6"/>
      <c r="B14418" s="6"/>
      <c r="C14418" s="139"/>
      <c r="D14418" s="139"/>
    </row>
    <row r="14419" spans="1:4">
      <c r="A14419" s="6"/>
      <c r="B14419" s="6"/>
      <c r="C14419" s="139"/>
      <c r="D14419" s="139"/>
    </row>
    <row r="14420" spans="1:4">
      <c r="A14420" s="6"/>
      <c r="B14420" s="6"/>
      <c r="C14420" s="139"/>
      <c r="D14420" s="139"/>
    </row>
    <row r="14421" spans="1:4">
      <c r="A14421" s="6"/>
      <c r="B14421" s="6"/>
      <c r="C14421" s="139"/>
      <c r="D14421" s="139"/>
    </row>
    <row r="14422" spans="1:4">
      <c r="A14422" s="6"/>
      <c r="B14422" s="6"/>
      <c r="C14422" s="139"/>
      <c r="D14422" s="139"/>
    </row>
    <row r="14423" spans="1:4">
      <c r="A14423" s="6"/>
      <c r="B14423" s="6"/>
      <c r="C14423" s="139"/>
      <c r="D14423" s="139"/>
    </row>
    <row r="14424" spans="1:4">
      <c r="A14424" s="6"/>
      <c r="B14424" s="6"/>
      <c r="C14424" s="139"/>
      <c r="D14424" s="139"/>
    </row>
    <row r="14425" spans="1:4">
      <c r="A14425" s="6"/>
      <c r="B14425" s="6"/>
      <c r="C14425" s="139"/>
      <c r="D14425" s="139"/>
    </row>
    <row r="14426" spans="1:4">
      <c r="A14426" s="6"/>
      <c r="B14426" s="6"/>
      <c r="C14426" s="139"/>
      <c r="D14426" s="139"/>
    </row>
    <row r="14427" spans="1:4">
      <c r="A14427" s="6"/>
      <c r="B14427" s="6"/>
      <c r="C14427" s="139"/>
      <c r="D14427" s="139"/>
    </row>
    <row r="14428" spans="1:4">
      <c r="A14428" s="6"/>
      <c r="B14428" s="6"/>
      <c r="C14428" s="139"/>
      <c r="D14428" s="139"/>
    </row>
    <row r="14429" spans="1:4">
      <c r="A14429" s="6"/>
      <c r="B14429" s="6"/>
      <c r="C14429" s="139"/>
      <c r="D14429" s="139"/>
    </row>
    <row r="14430" spans="1:4">
      <c r="A14430" s="6"/>
      <c r="B14430" s="6"/>
      <c r="C14430" s="139"/>
      <c r="D14430" s="139"/>
    </row>
    <row r="14431" spans="1:4">
      <c r="A14431" s="6"/>
      <c r="B14431" s="6"/>
      <c r="C14431" s="139"/>
      <c r="D14431" s="139"/>
    </row>
    <row r="14432" spans="1:4">
      <c r="A14432" s="6"/>
      <c r="B14432" s="6"/>
      <c r="C14432" s="139"/>
      <c r="D14432" s="139"/>
    </row>
    <row r="14433" spans="1:4">
      <c r="A14433" s="6"/>
      <c r="B14433" s="6"/>
      <c r="C14433" s="139"/>
      <c r="D14433" s="139"/>
    </row>
    <row r="14434" spans="1:4">
      <c r="A14434" s="6"/>
      <c r="B14434" s="6"/>
      <c r="C14434" s="139"/>
      <c r="D14434" s="139"/>
    </row>
    <row r="14435" spans="1:4">
      <c r="A14435" s="6"/>
      <c r="B14435" s="6"/>
      <c r="C14435" s="139"/>
      <c r="D14435" s="139"/>
    </row>
    <row r="14436" spans="1:4">
      <c r="A14436" s="6"/>
      <c r="B14436" s="6"/>
      <c r="C14436" s="139"/>
      <c r="D14436" s="139"/>
    </row>
    <row r="14437" spans="1:4">
      <c r="A14437" s="6"/>
      <c r="B14437" s="6"/>
      <c r="C14437" s="139"/>
      <c r="D14437" s="139"/>
    </row>
    <row r="14438" spans="1:4">
      <c r="A14438" s="6"/>
      <c r="B14438" s="6"/>
      <c r="C14438" s="139"/>
      <c r="D14438" s="139"/>
    </row>
    <row r="14439" spans="1:4">
      <c r="A14439" s="6"/>
      <c r="B14439" s="6"/>
      <c r="C14439" s="139"/>
      <c r="D14439" s="139"/>
    </row>
    <row r="14440" spans="1:4">
      <c r="A14440" s="6"/>
      <c r="B14440" s="6"/>
      <c r="C14440" s="139"/>
      <c r="D14440" s="139"/>
    </row>
    <row r="14441" spans="1:4">
      <c r="A14441" s="6"/>
      <c r="B14441" s="6"/>
      <c r="C14441" s="139"/>
      <c r="D14441" s="139"/>
    </row>
    <row r="14442" spans="1:4">
      <c r="A14442" s="6"/>
      <c r="B14442" s="6"/>
      <c r="C14442" s="139"/>
      <c r="D14442" s="139"/>
    </row>
    <row r="14443" spans="1:4">
      <c r="A14443" s="6"/>
      <c r="B14443" s="6"/>
      <c r="C14443" s="139"/>
      <c r="D14443" s="139"/>
    </row>
    <row r="14444" spans="1:4">
      <c r="A14444" s="6"/>
      <c r="B14444" s="6"/>
      <c r="C14444" s="139"/>
      <c r="D14444" s="139"/>
    </row>
    <row r="14445" spans="1:4">
      <c r="A14445" s="6"/>
      <c r="B14445" s="6"/>
      <c r="C14445" s="139"/>
      <c r="D14445" s="139"/>
    </row>
    <row r="14446" spans="1:4">
      <c r="A14446" s="6"/>
      <c r="B14446" s="6"/>
      <c r="C14446" s="139"/>
      <c r="D14446" s="139"/>
    </row>
    <row r="14447" spans="1:4">
      <c r="A14447" s="6"/>
      <c r="B14447" s="6"/>
      <c r="C14447" s="139"/>
      <c r="D14447" s="139"/>
    </row>
    <row r="14448" spans="1:4">
      <c r="A14448" s="6"/>
      <c r="B14448" s="6"/>
      <c r="C14448" s="139"/>
      <c r="D14448" s="139"/>
    </row>
    <row r="14449" spans="1:4">
      <c r="A14449" s="6"/>
      <c r="B14449" s="6"/>
      <c r="C14449" s="139"/>
      <c r="D14449" s="139"/>
    </row>
    <row r="14450" spans="1:4">
      <c r="A14450" s="6"/>
      <c r="B14450" s="6"/>
      <c r="C14450" s="139"/>
      <c r="D14450" s="139"/>
    </row>
    <row r="14451" spans="1:4">
      <c r="A14451" s="6"/>
      <c r="B14451" s="6"/>
      <c r="C14451" s="139"/>
      <c r="D14451" s="139"/>
    </row>
    <row r="14452" spans="1:4">
      <c r="A14452" s="6"/>
      <c r="B14452" s="6"/>
      <c r="C14452" s="139"/>
      <c r="D14452" s="139"/>
    </row>
    <row r="14453" spans="1:4">
      <c r="A14453" s="6"/>
      <c r="B14453" s="6"/>
      <c r="C14453" s="139"/>
      <c r="D14453" s="139"/>
    </row>
    <row r="14454" spans="1:4">
      <c r="A14454" s="6"/>
      <c r="B14454" s="6"/>
      <c r="C14454" s="139"/>
      <c r="D14454" s="139"/>
    </row>
    <row r="14455" spans="1:4">
      <c r="A14455" s="6"/>
      <c r="B14455" s="6"/>
      <c r="C14455" s="139"/>
      <c r="D14455" s="139"/>
    </row>
    <row r="14456" spans="1:4">
      <c r="A14456" s="6"/>
      <c r="B14456" s="6"/>
      <c r="C14456" s="139"/>
      <c r="D14456" s="139"/>
    </row>
    <row r="14457" spans="1:4">
      <c r="A14457" s="6"/>
      <c r="B14457" s="6"/>
      <c r="C14457" s="139"/>
      <c r="D14457" s="139"/>
    </row>
    <row r="14458" spans="1:4">
      <c r="A14458" s="6"/>
      <c r="B14458" s="6"/>
      <c r="C14458" s="139"/>
      <c r="D14458" s="139"/>
    </row>
    <row r="14459" spans="1:4">
      <c r="A14459" s="6"/>
      <c r="B14459" s="6"/>
      <c r="C14459" s="139"/>
      <c r="D14459" s="139"/>
    </row>
    <row r="14460" spans="1:4">
      <c r="A14460" s="6"/>
      <c r="B14460" s="6"/>
      <c r="C14460" s="139"/>
      <c r="D14460" s="139"/>
    </row>
    <row r="14461" spans="1:4">
      <c r="A14461" s="6"/>
      <c r="B14461" s="6"/>
      <c r="C14461" s="139"/>
      <c r="D14461" s="139"/>
    </row>
    <row r="14462" spans="1:4">
      <c r="A14462" s="6"/>
      <c r="B14462" s="6"/>
      <c r="C14462" s="139"/>
      <c r="D14462" s="139"/>
    </row>
    <row r="14463" spans="1:4">
      <c r="A14463" s="6"/>
      <c r="B14463" s="6"/>
      <c r="C14463" s="139"/>
      <c r="D14463" s="139"/>
    </row>
    <row r="14464" spans="1:4">
      <c r="A14464" s="6"/>
      <c r="B14464" s="6"/>
      <c r="C14464" s="139"/>
      <c r="D14464" s="139"/>
    </row>
    <row r="14465" spans="1:4">
      <c r="A14465" s="6"/>
      <c r="B14465" s="6"/>
      <c r="C14465" s="139"/>
      <c r="D14465" s="139"/>
    </row>
    <row r="14466" spans="1:4">
      <c r="A14466" s="6"/>
      <c r="B14466" s="6"/>
      <c r="C14466" s="139"/>
      <c r="D14466" s="139"/>
    </row>
    <row r="14467" spans="1:4">
      <c r="A14467" s="6"/>
      <c r="B14467" s="6"/>
      <c r="C14467" s="139"/>
      <c r="D14467" s="139"/>
    </row>
    <row r="14468" spans="1:4">
      <c r="A14468" s="6"/>
      <c r="B14468" s="6"/>
      <c r="C14468" s="139"/>
      <c r="D14468" s="139"/>
    </row>
    <row r="14469" spans="1:4">
      <c r="A14469" s="6"/>
      <c r="B14469" s="6"/>
      <c r="C14469" s="139"/>
      <c r="D14469" s="139"/>
    </row>
    <row r="14470" spans="1:4">
      <c r="A14470" s="6"/>
      <c r="B14470" s="6"/>
      <c r="C14470" s="139"/>
      <c r="D14470" s="139"/>
    </row>
    <row r="14471" spans="1:4">
      <c r="A14471" s="6"/>
      <c r="B14471" s="6"/>
      <c r="C14471" s="139"/>
      <c r="D14471" s="139"/>
    </row>
    <row r="14472" spans="1:4">
      <c r="A14472" s="6"/>
      <c r="B14472" s="6"/>
      <c r="C14472" s="139"/>
      <c r="D14472" s="139"/>
    </row>
    <row r="14473" spans="1:4">
      <c r="A14473" s="6"/>
      <c r="B14473" s="6"/>
      <c r="C14473" s="139"/>
      <c r="D14473" s="139"/>
    </row>
    <row r="14474" spans="1:4">
      <c r="A14474" s="6"/>
      <c r="B14474" s="6"/>
      <c r="C14474" s="139"/>
      <c r="D14474" s="139"/>
    </row>
    <row r="14475" spans="1:4">
      <c r="A14475" s="6"/>
      <c r="B14475" s="6"/>
      <c r="C14475" s="139"/>
      <c r="D14475" s="139"/>
    </row>
    <row r="14476" spans="1:4">
      <c r="A14476" s="6"/>
      <c r="B14476" s="6"/>
      <c r="C14476" s="139"/>
      <c r="D14476" s="139"/>
    </row>
    <row r="14477" spans="1:4">
      <c r="A14477" s="6"/>
      <c r="B14477" s="6"/>
      <c r="C14477" s="139"/>
      <c r="D14477" s="139"/>
    </row>
    <row r="14478" spans="1:4">
      <c r="A14478" s="6"/>
      <c r="B14478" s="6"/>
      <c r="C14478" s="139"/>
      <c r="D14478" s="139"/>
    </row>
    <row r="14479" spans="1:4">
      <c r="A14479" s="6"/>
      <c r="B14479" s="6"/>
      <c r="C14479" s="139"/>
      <c r="D14479" s="139"/>
    </row>
    <row r="14480" spans="1:4">
      <c r="A14480" s="6"/>
      <c r="B14480" s="6"/>
      <c r="C14480" s="139"/>
      <c r="D14480" s="139"/>
    </row>
    <row r="14481" spans="1:4">
      <c r="A14481" s="6"/>
      <c r="B14481" s="6"/>
      <c r="C14481" s="139"/>
      <c r="D14481" s="139"/>
    </row>
    <row r="14482" spans="1:4">
      <c r="A14482" s="6"/>
      <c r="B14482" s="6"/>
      <c r="C14482" s="139"/>
      <c r="D14482" s="139"/>
    </row>
    <row r="14483" spans="1:4">
      <c r="A14483" s="6"/>
      <c r="B14483" s="6"/>
      <c r="C14483" s="139"/>
      <c r="D14483" s="139"/>
    </row>
    <row r="14484" spans="1:4">
      <c r="A14484" s="6"/>
      <c r="B14484" s="6"/>
      <c r="C14484" s="139"/>
      <c r="D14484" s="139"/>
    </row>
    <row r="14485" spans="1:4">
      <c r="A14485" s="6"/>
      <c r="B14485" s="6"/>
      <c r="C14485" s="139"/>
      <c r="D14485" s="139"/>
    </row>
    <row r="14486" spans="1:4">
      <c r="A14486" s="6"/>
      <c r="B14486" s="6"/>
      <c r="C14486" s="139"/>
      <c r="D14486" s="139"/>
    </row>
    <row r="14487" spans="1:4">
      <c r="A14487" s="6"/>
      <c r="B14487" s="6"/>
      <c r="C14487" s="139"/>
      <c r="D14487" s="139"/>
    </row>
    <row r="14488" spans="1:4">
      <c r="A14488" s="6"/>
      <c r="B14488" s="6"/>
      <c r="C14488" s="139"/>
      <c r="D14488" s="139"/>
    </row>
    <row r="14489" spans="1:4">
      <c r="A14489" s="6"/>
      <c r="B14489" s="6"/>
      <c r="C14489" s="139"/>
      <c r="D14489" s="139"/>
    </row>
    <row r="14490" spans="1:4">
      <c r="A14490" s="6"/>
      <c r="B14490" s="6"/>
      <c r="C14490" s="139"/>
      <c r="D14490" s="139"/>
    </row>
    <row r="14491" spans="1:4">
      <c r="A14491" s="6"/>
      <c r="B14491" s="6"/>
      <c r="C14491" s="139"/>
      <c r="D14491" s="139"/>
    </row>
    <row r="14492" spans="1:4">
      <c r="A14492" s="6"/>
      <c r="B14492" s="6"/>
      <c r="C14492" s="139"/>
      <c r="D14492" s="139"/>
    </row>
    <row r="14493" spans="1:4">
      <c r="A14493" s="6"/>
      <c r="B14493" s="6"/>
      <c r="C14493" s="139"/>
      <c r="D14493" s="139"/>
    </row>
    <row r="14494" spans="1:4">
      <c r="A14494" s="6"/>
      <c r="B14494" s="6"/>
      <c r="C14494" s="139"/>
      <c r="D14494" s="139"/>
    </row>
    <row r="14495" spans="1:4">
      <c r="A14495" s="6"/>
      <c r="B14495" s="6"/>
      <c r="C14495" s="139"/>
      <c r="D14495" s="139"/>
    </row>
    <row r="14496" spans="1:4">
      <c r="A14496" s="6"/>
      <c r="B14496" s="6"/>
      <c r="C14496" s="139"/>
      <c r="D14496" s="139"/>
    </row>
    <row r="14497" spans="1:4">
      <c r="A14497" s="6"/>
      <c r="B14497" s="6"/>
      <c r="C14497" s="139"/>
      <c r="D14497" s="139"/>
    </row>
    <row r="14498" spans="1:4">
      <c r="A14498" s="6"/>
      <c r="B14498" s="6"/>
      <c r="C14498" s="139"/>
      <c r="D14498" s="139"/>
    </row>
    <row r="14499" spans="1:4">
      <c r="A14499" s="6"/>
      <c r="B14499" s="6"/>
      <c r="C14499" s="139"/>
      <c r="D14499" s="139"/>
    </row>
    <row r="14500" spans="1:4">
      <c r="A14500" s="6"/>
      <c r="B14500" s="6"/>
      <c r="C14500" s="139"/>
      <c r="D14500" s="139"/>
    </row>
    <row r="14501" spans="1:4">
      <c r="A14501" s="6"/>
      <c r="B14501" s="6"/>
      <c r="C14501" s="139"/>
      <c r="D14501" s="139"/>
    </row>
    <row r="14502" spans="1:4">
      <c r="A14502" s="6"/>
      <c r="B14502" s="6"/>
      <c r="C14502" s="139"/>
      <c r="D14502" s="139"/>
    </row>
    <row r="14503" spans="1:4">
      <c r="A14503" s="6"/>
      <c r="B14503" s="6"/>
      <c r="C14503" s="139"/>
      <c r="D14503" s="139"/>
    </row>
    <row r="14504" spans="1:4">
      <c r="A14504" s="6"/>
      <c r="B14504" s="6"/>
      <c r="C14504" s="139"/>
      <c r="D14504" s="139"/>
    </row>
    <row r="14505" spans="1:4">
      <c r="A14505" s="6"/>
      <c r="B14505" s="6"/>
      <c r="C14505" s="139"/>
      <c r="D14505" s="139"/>
    </row>
    <row r="14506" spans="1:4">
      <c r="A14506" s="6"/>
      <c r="B14506" s="6"/>
      <c r="C14506" s="139"/>
      <c r="D14506" s="139"/>
    </row>
    <row r="14507" spans="1:4">
      <c r="A14507" s="6"/>
      <c r="B14507" s="6"/>
      <c r="C14507" s="139"/>
      <c r="D14507" s="139"/>
    </row>
    <row r="14508" spans="1:4">
      <c r="A14508" s="6"/>
      <c r="B14508" s="6"/>
      <c r="C14508" s="139"/>
      <c r="D14508" s="139"/>
    </row>
    <row r="14509" spans="1:4">
      <c r="A14509" s="6"/>
      <c r="B14509" s="6"/>
      <c r="C14509" s="139"/>
      <c r="D14509" s="139"/>
    </row>
    <row r="14510" spans="1:4">
      <c r="A14510" s="6"/>
      <c r="B14510" s="6"/>
      <c r="C14510" s="139"/>
      <c r="D14510" s="139"/>
    </row>
    <row r="14511" spans="1:4">
      <c r="A14511" s="6"/>
      <c r="B14511" s="6"/>
      <c r="C14511" s="139"/>
      <c r="D14511" s="139"/>
    </row>
    <row r="14512" spans="1:4">
      <c r="A14512" s="6"/>
      <c r="B14512" s="6"/>
      <c r="C14512" s="139"/>
      <c r="D14512" s="139"/>
    </row>
    <row r="14513" spans="1:4">
      <c r="A14513" s="6"/>
      <c r="B14513" s="6"/>
      <c r="C14513" s="139"/>
      <c r="D14513" s="139"/>
    </row>
    <row r="14514" spans="1:4">
      <c r="A14514" s="6"/>
      <c r="B14514" s="6"/>
      <c r="C14514" s="139"/>
      <c r="D14514" s="139"/>
    </row>
    <row r="14515" spans="1:4">
      <c r="A14515" s="6"/>
      <c r="B14515" s="6"/>
      <c r="C14515" s="139"/>
      <c r="D14515" s="139"/>
    </row>
    <row r="14516" spans="1:4">
      <c r="A14516" s="6"/>
      <c r="B14516" s="6"/>
      <c r="C14516" s="139"/>
      <c r="D14516" s="139"/>
    </row>
    <row r="14517" spans="1:4">
      <c r="A14517" s="6"/>
      <c r="B14517" s="6"/>
      <c r="C14517" s="139"/>
      <c r="D14517" s="139"/>
    </row>
    <row r="14518" spans="1:4">
      <c r="A14518" s="6"/>
      <c r="B14518" s="6"/>
      <c r="C14518" s="139"/>
      <c r="D14518" s="139"/>
    </row>
    <row r="14519" spans="1:4">
      <c r="A14519" s="6"/>
      <c r="B14519" s="6"/>
      <c r="C14519" s="139"/>
      <c r="D14519" s="139"/>
    </row>
    <row r="14520" spans="1:4">
      <c r="A14520" s="6"/>
      <c r="B14520" s="6"/>
      <c r="C14520" s="139"/>
      <c r="D14520" s="139"/>
    </row>
    <row r="14521" spans="1:4">
      <c r="A14521" s="6"/>
      <c r="B14521" s="6"/>
      <c r="C14521" s="139"/>
      <c r="D14521" s="139"/>
    </row>
    <row r="14522" spans="1:4">
      <c r="A14522" s="6"/>
      <c r="B14522" s="6"/>
      <c r="C14522" s="139"/>
      <c r="D14522" s="139"/>
    </row>
    <row r="14523" spans="1:4">
      <c r="A14523" s="6"/>
      <c r="B14523" s="6"/>
      <c r="C14523" s="139"/>
      <c r="D14523" s="139"/>
    </row>
    <row r="14524" spans="1:4">
      <c r="A14524" s="6"/>
      <c r="B14524" s="6"/>
      <c r="C14524" s="139"/>
      <c r="D14524" s="139"/>
    </row>
    <row r="14525" spans="1:4">
      <c r="A14525" s="6"/>
      <c r="B14525" s="6"/>
      <c r="C14525" s="139"/>
      <c r="D14525" s="139"/>
    </row>
    <row r="14526" spans="1:4">
      <c r="A14526" s="6"/>
      <c r="B14526" s="6"/>
      <c r="C14526" s="139"/>
      <c r="D14526" s="139"/>
    </row>
    <row r="14527" spans="1:4">
      <c r="A14527" s="6"/>
      <c r="B14527" s="6"/>
      <c r="C14527" s="139"/>
      <c r="D14527" s="139"/>
    </row>
    <row r="14528" spans="1:4">
      <c r="A14528" s="6"/>
      <c r="B14528" s="6"/>
      <c r="C14528" s="139"/>
      <c r="D14528" s="139"/>
    </row>
    <row r="14529" spans="1:4">
      <c r="A14529" s="6"/>
      <c r="B14529" s="6"/>
      <c r="C14529" s="139"/>
      <c r="D14529" s="139"/>
    </row>
    <row r="14530" spans="1:4">
      <c r="A14530" s="6"/>
      <c r="B14530" s="6"/>
      <c r="C14530" s="139"/>
      <c r="D14530" s="139"/>
    </row>
    <row r="14531" spans="1:4">
      <c r="A14531" s="6"/>
      <c r="B14531" s="6"/>
      <c r="C14531" s="139"/>
      <c r="D14531" s="139"/>
    </row>
    <row r="14532" spans="1:4">
      <c r="A14532" s="6"/>
      <c r="B14532" s="6"/>
      <c r="C14532" s="139"/>
      <c r="D14532" s="139"/>
    </row>
    <row r="14533" spans="1:4">
      <c r="A14533" s="6"/>
      <c r="B14533" s="6"/>
      <c r="C14533" s="139"/>
      <c r="D14533" s="139"/>
    </row>
    <row r="14534" spans="1:4">
      <c r="A14534" s="6"/>
      <c r="B14534" s="6"/>
      <c r="C14534" s="139"/>
      <c r="D14534" s="139"/>
    </row>
    <row r="14535" spans="1:4">
      <c r="A14535" s="6"/>
      <c r="B14535" s="6"/>
      <c r="C14535" s="139"/>
      <c r="D14535" s="139"/>
    </row>
    <row r="14536" spans="1:4">
      <c r="A14536" s="6"/>
      <c r="B14536" s="6"/>
      <c r="C14536" s="139"/>
      <c r="D14536" s="139"/>
    </row>
    <row r="14537" spans="1:4">
      <c r="A14537" s="6"/>
      <c r="B14537" s="6"/>
      <c r="C14537" s="139"/>
      <c r="D14537" s="139"/>
    </row>
    <row r="14538" spans="1:4">
      <c r="A14538" s="6"/>
      <c r="B14538" s="6"/>
      <c r="C14538" s="139"/>
      <c r="D14538" s="139"/>
    </row>
    <row r="14539" spans="1:4">
      <c r="A14539" s="6"/>
      <c r="B14539" s="6"/>
      <c r="C14539" s="139"/>
      <c r="D14539" s="139"/>
    </row>
    <row r="14540" spans="1:4">
      <c r="A14540" s="6"/>
      <c r="B14540" s="6"/>
      <c r="C14540" s="139"/>
      <c r="D14540" s="139"/>
    </row>
    <row r="14541" spans="1:4">
      <c r="A14541" s="6"/>
      <c r="B14541" s="6"/>
      <c r="C14541" s="139"/>
      <c r="D14541" s="139"/>
    </row>
    <row r="14542" spans="1:4">
      <c r="A14542" s="6"/>
      <c r="B14542" s="6"/>
      <c r="C14542" s="139"/>
      <c r="D14542" s="139"/>
    </row>
    <row r="14543" spans="1:4">
      <c r="A14543" s="6"/>
      <c r="B14543" s="6"/>
      <c r="C14543" s="139"/>
      <c r="D14543" s="139"/>
    </row>
    <row r="14544" spans="1:4">
      <c r="A14544" s="6"/>
      <c r="B14544" s="6"/>
      <c r="C14544" s="139"/>
      <c r="D14544" s="139"/>
    </row>
    <row r="14545" spans="1:4">
      <c r="A14545" s="6"/>
      <c r="B14545" s="6"/>
      <c r="C14545" s="139"/>
      <c r="D14545" s="139"/>
    </row>
    <row r="14546" spans="1:4">
      <c r="A14546" s="6"/>
      <c r="B14546" s="6"/>
      <c r="C14546" s="139"/>
      <c r="D14546" s="139"/>
    </row>
    <row r="14547" spans="1:4">
      <c r="A14547" s="6"/>
      <c r="B14547" s="6"/>
      <c r="C14547" s="139"/>
      <c r="D14547" s="139"/>
    </row>
    <row r="14548" spans="1:4">
      <c r="A14548" s="6"/>
      <c r="B14548" s="6"/>
      <c r="C14548" s="139"/>
      <c r="D14548" s="139"/>
    </row>
    <row r="14549" spans="1:4">
      <c r="A14549" s="6"/>
      <c r="B14549" s="6"/>
      <c r="C14549" s="139"/>
      <c r="D14549" s="139"/>
    </row>
    <row r="14550" spans="1:4">
      <c r="A14550" s="6"/>
      <c r="B14550" s="6"/>
      <c r="C14550" s="139"/>
      <c r="D14550" s="139"/>
    </row>
    <row r="14551" spans="1:4">
      <c r="A14551" s="6"/>
      <c r="B14551" s="6"/>
      <c r="C14551" s="139"/>
      <c r="D14551" s="139"/>
    </row>
    <row r="14552" spans="1:4">
      <c r="A14552" s="6"/>
      <c r="B14552" s="6"/>
      <c r="C14552" s="139"/>
      <c r="D14552" s="139"/>
    </row>
    <row r="14553" spans="1:4">
      <c r="A14553" s="6"/>
      <c r="B14553" s="6"/>
      <c r="C14553" s="139"/>
      <c r="D14553" s="139"/>
    </row>
    <row r="14554" spans="1:4">
      <c r="A14554" s="6"/>
      <c r="B14554" s="6"/>
      <c r="C14554" s="139"/>
      <c r="D14554" s="139"/>
    </row>
    <row r="14555" spans="1:4">
      <c r="A14555" s="6"/>
      <c r="B14555" s="6"/>
      <c r="C14555" s="139"/>
      <c r="D14555" s="139"/>
    </row>
    <row r="14556" spans="1:4">
      <c r="A14556" s="6"/>
      <c r="B14556" s="6"/>
      <c r="C14556" s="139"/>
      <c r="D14556" s="139"/>
    </row>
    <row r="14557" spans="1:4">
      <c r="A14557" s="6"/>
      <c r="B14557" s="6"/>
      <c r="C14557" s="139"/>
      <c r="D14557" s="139"/>
    </row>
    <row r="14558" spans="1:4">
      <c r="A14558" s="6"/>
      <c r="B14558" s="6"/>
      <c r="C14558" s="139"/>
      <c r="D14558" s="139"/>
    </row>
    <row r="14559" spans="1:4">
      <c r="A14559" s="6"/>
      <c r="B14559" s="6"/>
      <c r="C14559" s="139"/>
      <c r="D14559" s="139"/>
    </row>
    <row r="14560" spans="1:4">
      <c r="A14560" s="6"/>
      <c r="B14560" s="6"/>
      <c r="C14560" s="139"/>
      <c r="D14560" s="139"/>
    </row>
    <row r="14561" spans="1:4">
      <c r="A14561" s="6"/>
      <c r="B14561" s="6"/>
      <c r="C14561" s="139"/>
      <c r="D14561" s="139"/>
    </row>
    <row r="14562" spans="1:4">
      <c r="A14562" s="6"/>
      <c r="B14562" s="6"/>
      <c r="C14562" s="139"/>
      <c r="D14562" s="139"/>
    </row>
    <row r="14563" spans="1:4">
      <c r="A14563" s="6"/>
      <c r="B14563" s="6"/>
      <c r="C14563" s="139"/>
      <c r="D14563" s="139"/>
    </row>
    <row r="14564" spans="1:4">
      <c r="A14564" s="6"/>
      <c r="B14564" s="6"/>
      <c r="C14564" s="139"/>
      <c r="D14564" s="139"/>
    </row>
    <row r="14565" spans="1:4">
      <c r="A14565" s="6"/>
      <c r="B14565" s="6"/>
      <c r="C14565" s="139"/>
      <c r="D14565" s="139"/>
    </row>
    <row r="14566" spans="1:4">
      <c r="A14566" s="6"/>
      <c r="B14566" s="6"/>
      <c r="C14566" s="139"/>
      <c r="D14566" s="139"/>
    </row>
    <row r="14567" spans="1:4">
      <c r="A14567" s="6"/>
      <c r="B14567" s="6"/>
      <c r="C14567" s="139"/>
      <c r="D14567" s="139"/>
    </row>
    <row r="14568" spans="1:4">
      <c r="A14568" s="6"/>
      <c r="B14568" s="6"/>
      <c r="C14568" s="139"/>
      <c r="D14568" s="139"/>
    </row>
    <row r="14569" spans="1:4">
      <c r="A14569" s="6"/>
      <c r="B14569" s="6"/>
      <c r="C14569" s="139"/>
      <c r="D14569" s="139"/>
    </row>
    <row r="14570" spans="1:4">
      <c r="A14570" s="6"/>
      <c r="B14570" s="6"/>
      <c r="C14570" s="139"/>
      <c r="D14570" s="139"/>
    </row>
    <row r="14571" spans="1:4">
      <c r="A14571" s="6"/>
      <c r="B14571" s="6"/>
      <c r="C14571" s="139"/>
      <c r="D14571" s="139"/>
    </row>
    <row r="14572" spans="1:4">
      <c r="A14572" s="6"/>
      <c r="B14572" s="6"/>
      <c r="C14572" s="139"/>
      <c r="D14572" s="139"/>
    </row>
    <row r="14573" spans="1:4">
      <c r="A14573" s="6"/>
      <c r="B14573" s="6"/>
      <c r="C14573" s="139"/>
      <c r="D14573" s="139"/>
    </row>
    <row r="14574" spans="1:4">
      <c r="A14574" s="6"/>
      <c r="B14574" s="6"/>
      <c r="C14574" s="139"/>
      <c r="D14574" s="139"/>
    </row>
    <row r="14575" spans="1:4">
      <c r="A14575" s="6"/>
      <c r="B14575" s="6"/>
      <c r="C14575" s="139"/>
      <c r="D14575" s="139"/>
    </row>
    <row r="14576" spans="1:4">
      <c r="A14576" s="6"/>
      <c r="B14576" s="6"/>
      <c r="C14576" s="139"/>
      <c r="D14576" s="139"/>
    </row>
    <row r="14577" spans="1:4">
      <c r="A14577" s="6"/>
      <c r="B14577" s="6"/>
      <c r="C14577" s="139"/>
      <c r="D14577" s="139"/>
    </row>
    <row r="14578" spans="1:4">
      <c r="A14578" s="6"/>
      <c r="B14578" s="6"/>
      <c r="C14578" s="139"/>
      <c r="D14578" s="139"/>
    </row>
    <row r="14579" spans="1:4">
      <c r="A14579" s="6"/>
      <c r="B14579" s="6"/>
      <c r="C14579" s="139"/>
      <c r="D14579" s="139"/>
    </row>
    <row r="14580" spans="1:4">
      <c r="A14580" s="6"/>
      <c r="B14580" s="6"/>
      <c r="C14580" s="139"/>
      <c r="D14580" s="139"/>
    </row>
    <row r="14581" spans="1:4">
      <c r="A14581" s="6"/>
      <c r="B14581" s="6"/>
      <c r="C14581" s="139"/>
      <c r="D14581" s="139"/>
    </row>
    <row r="14582" spans="1:4">
      <c r="A14582" s="6"/>
      <c r="B14582" s="6"/>
      <c r="C14582" s="139"/>
      <c r="D14582" s="139"/>
    </row>
    <row r="14583" spans="1:4">
      <c r="A14583" s="6"/>
      <c r="B14583" s="6"/>
      <c r="C14583" s="139"/>
      <c r="D14583" s="139"/>
    </row>
    <row r="14584" spans="1:4">
      <c r="A14584" s="6"/>
      <c r="B14584" s="6"/>
      <c r="C14584" s="139"/>
      <c r="D14584" s="139"/>
    </row>
    <row r="14585" spans="1:4">
      <c r="A14585" s="6"/>
      <c r="B14585" s="6"/>
      <c r="C14585" s="139"/>
      <c r="D14585" s="139"/>
    </row>
    <row r="14586" spans="1:4">
      <c r="A14586" s="6"/>
      <c r="B14586" s="6"/>
      <c r="C14586" s="139"/>
      <c r="D14586" s="139"/>
    </row>
    <row r="14587" spans="1:4">
      <c r="A14587" s="6"/>
      <c r="B14587" s="6"/>
      <c r="C14587" s="139"/>
      <c r="D14587" s="139"/>
    </row>
    <row r="14588" spans="1:4">
      <c r="A14588" s="6"/>
      <c r="B14588" s="6"/>
      <c r="C14588" s="139"/>
      <c r="D14588" s="139"/>
    </row>
    <row r="14589" spans="1:4">
      <c r="A14589" s="6"/>
      <c r="B14589" s="6"/>
      <c r="C14589" s="139"/>
      <c r="D14589" s="139"/>
    </row>
    <row r="14590" spans="1:4">
      <c r="A14590" s="6"/>
      <c r="B14590" s="6"/>
      <c r="C14590" s="139"/>
      <c r="D14590" s="139"/>
    </row>
    <row r="14591" spans="1:4">
      <c r="A14591" s="6"/>
      <c r="B14591" s="6"/>
      <c r="C14591" s="139"/>
      <c r="D14591" s="139"/>
    </row>
    <row r="14592" spans="1:4">
      <c r="A14592" s="6"/>
      <c r="B14592" s="6"/>
      <c r="C14592" s="139"/>
      <c r="D14592" s="139"/>
    </row>
    <row r="14593" spans="1:4">
      <c r="A14593" s="6"/>
      <c r="B14593" s="6"/>
      <c r="C14593" s="139"/>
      <c r="D14593" s="139"/>
    </row>
    <row r="14594" spans="1:4">
      <c r="A14594" s="6"/>
      <c r="B14594" s="6"/>
      <c r="C14594" s="139"/>
      <c r="D14594" s="139"/>
    </row>
    <row r="14595" spans="1:4">
      <c r="A14595" s="6"/>
      <c r="B14595" s="6"/>
      <c r="C14595" s="139"/>
      <c r="D14595" s="139"/>
    </row>
    <row r="14596" spans="1:4">
      <c r="A14596" s="6"/>
      <c r="B14596" s="6"/>
      <c r="C14596" s="139"/>
      <c r="D14596" s="139"/>
    </row>
    <row r="14597" spans="1:4">
      <c r="A14597" s="6"/>
      <c r="B14597" s="6"/>
      <c r="C14597" s="139"/>
      <c r="D14597" s="139"/>
    </row>
    <row r="14598" spans="1:4">
      <c r="A14598" s="6"/>
      <c r="B14598" s="6"/>
      <c r="C14598" s="139"/>
      <c r="D14598" s="139"/>
    </row>
    <row r="14599" spans="1:4">
      <c r="A14599" s="6"/>
      <c r="B14599" s="6"/>
      <c r="C14599" s="139"/>
      <c r="D14599" s="139"/>
    </row>
    <row r="14600" spans="1:4">
      <c r="A14600" s="6"/>
      <c r="B14600" s="6"/>
      <c r="C14600" s="139"/>
      <c r="D14600" s="139"/>
    </row>
    <row r="14601" spans="1:4">
      <c r="A14601" s="6"/>
      <c r="B14601" s="6"/>
      <c r="C14601" s="139"/>
      <c r="D14601" s="139"/>
    </row>
    <row r="14602" spans="1:4">
      <c r="A14602" s="6"/>
      <c r="B14602" s="6"/>
      <c r="C14602" s="139"/>
      <c r="D14602" s="139"/>
    </row>
    <row r="14603" spans="1:4">
      <c r="A14603" s="6"/>
      <c r="B14603" s="6"/>
      <c r="C14603" s="139"/>
      <c r="D14603" s="139"/>
    </row>
    <row r="14604" spans="1:4">
      <c r="A14604" s="6"/>
      <c r="B14604" s="6"/>
      <c r="C14604" s="139"/>
      <c r="D14604" s="139"/>
    </row>
    <row r="14605" spans="1:4">
      <c r="A14605" s="6"/>
      <c r="B14605" s="6"/>
      <c r="C14605" s="139"/>
      <c r="D14605" s="139"/>
    </row>
    <row r="14606" spans="1:4">
      <c r="A14606" s="6"/>
      <c r="B14606" s="6"/>
      <c r="C14606" s="139"/>
      <c r="D14606" s="139"/>
    </row>
    <row r="14607" spans="1:4">
      <c r="A14607" s="6"/>
      <c r="B14607" s="6"/>
      <c r="C14607" s="139"/>
      <c r="D14607" s="139"/>
    </row>
    <row r="14608" spans="1:4">
      <c r="A14608" s="6"/>
      <c r="B14608" s="6"/>
      <c r="C14608" s="139"/>
      <c r="D14608" s="139"/>
    </row>
    <row r="14609" spans="1:4">
      <c r="A14609" s="6"/>
      <c r="B14609" s="6"/>
      <c r="C14609" s="139"/>
      <c r="D14609" s="139"/>
    </row>
    <row r="14610" spans="1:4">
      <c r="A14610" s="6"/>
      <c r="B14610" s="6"/>
      <c r="C14610" s="139"/>
      <c r="D14610" s="139"/>
    </row>
    <row r="14611" spans="1:4">
      <c r="A14611" s="6"/>
      <c r="B14611" s="6"/>
      <c r="C14611" s="139"/>
      <c r="D14611" s="139"/>
    </row>
    <row r="14612" spans="1:4">
      <c r="A14612" s="6"/>
      <c r="B14612" s="6"/>
      <c r="C14612" s="139"/>
      <c r="D14612" s="139"/>
    </row>
    <row r="14613" spans="1:4">
      <c r="A14613" s="6"/>
      <c r="B14613" s="6"/>
      <c r="C14613" s="139"/>
      <c r="D14613" s="139"/>
    </row>
    <row r="14614" spans="1:4">
      <c r="A14614" s="6"/>
      <c r="B14614" s="6"/>
      <c r="C14614" s="139"/>
      <c r="D14614" s="139"/>
    </row>
    <row r="14615" spans="1:4">
      <c r="A14615" s="6"/>
      <c r="B14615" s="6"/>
      <c r="C14615" s="139"/>
      <c r="D14615" s="139"/>
    </row>
    <row r="14616" spans="1:4">
      <c r="A14616" s="6"/>
      <c r="B14616" s="6"/>
      <c r="C14616" s="139"/>
      <c r="D14616" s="139"/>
    </row>
    <row r="14617" spans="1:4">
      <c r="A14617" s="6"/>
      <c r="B14617" s="6"/>
      <c r="C14617" s="139"/>
      <c r="D14617" s="139"/>
    </row>
    <row r="14618" spans="1:4">
      <c r="A14618" s="6"/>
      <c r="B14618" s="6"/>
      <c r="C14618" s="139"/>
      <c r="D14618" s="139"/>
    </row>
    <row r="14619" spans="1:4">
      <c r="A14619" s="6"/>
      <c r="B14619" s="6"/>
      <c r="C14619" s="139"/>
      <c r="D14619" s="139"/>
    </row>
    <row r="14620" spans="1:4">
      <c r="A14620" s="6"/>
      <c r="B14620" s="6"/>
      <c r="C14620" s="139"/>
      <c r="D14620" s="139"/>
    </row>
    <row r="14621" spans="1:4">
      <c r="A14621" s="6"/>
      <c r="B14621" s="6"/>
      <c r="C14621" s="139"/>
      <c r="D14621" s="139"/>
    </row>
    <row r="14622" spans="1:4">
      <c r="A14622" s="6"/>
      <c r="B14622" s="6"/>
      <c r="C14622" s="139"/>
      <c r="D14622" s="139"/>
    </row>
    <row r="14623" spans="1:4">
      <c r="A14623" s="6"/>
      <c r="B14623" s="6"/>
      <c r="C14623" s="139"/>
      <c r="D14623" s="139"/>
    </row>
    <row r="14624" spans="1:4">
      <c r="A14624" s="6"/>
      <c r="B14624" s="6"/>
      <c r="C14624" s="139"/>
      <c r="D14624" s="139"/>
    </row>
    <row r="14625" spans="1:4">
      <c r="A14625" s="6"/>
      <c r="B14625" s="6"/>
      <c r="C14625" s="139"/>
      <c r="D14625" s="139"/>
    </row>
    <row r="14626" spans="1:4">
      <c r="A14626" s="6"/>
      <c r="B14626" s="6"/>
      <c r="C14626" s="139"/>
      <c r="D14626" s="139"/>
    </row>
    <row r="14627" spans="1:4">
      <c r="A14627" s="6"/>
      <c r="B14627" s="6"/>
      <c r="C14627" s="139"/>
      <c r="D14627" s="139"/>
    </row>
    <row r="14628" spans="1:4">
      <c r="A14628" s="6"/>
      <c r="B14628" s="6"/>
      <c r="C14628" s="139"/>
      <c r="D14628" s="139"/>
    </row>
    <row r="14629" spans="1:4">
      <c r="A14629" s="6"/>
      <c r="B14629" s="6"/>
      <c r="C14629" s="139"/>
      <c r="D14629" s="139"/>
    </row>
    <row r="14630" spans="1:4">
      <c r="A14630" s="6"/>
      <c r="B14630" s="6"/>
      <c r="C14630" s="139"/>
      <c r="D14630" s="139"/>
    </row>
    <row r="14631" spans="1:4">
      <c r="A14631" s="6"/>
      <c r="B14631" s="6"/>
      <c r="C14631" s="139"/>
      <c r="D14631" s="139"/>
    </row>
    <row r="14632" spans="1:4">
      <c r="A14632" s="6"/>
      <c r="B14632" s="6"/>
      <c r="C14632" s="139"/>
      <c r="D14632" s="139"/>
    </row>
    <row r="14633" spans="1:4">
      <c r="A14633" s="6"/>
      <c r="B14633" s="6"/>
      <c r="C14633" s="139"/>
      <c r="D14633" s="139"/>
    </row>
    <row r="14634" spans="1:4">
      <c r="A14634" s="6"/>
      <c r="B14634" s="6"/>
      <c r="C14634" s="139"/>
      <c r="D14634" s="139"/>
    </row>
    <row r="14635" spans="1:4">
      <c r="A14635" s="6"/>
      <c r="B14635" s="6"/>
      <c r="C14635" s="139"/>
      <c r="D14635" s="139"/>
    </row>
    <row r="14636" spans="1:4">
      <c r="A14636" s="6"/>
      <c r="B14636" s="6"/>
      <c r="C14636" s="139"/>
      <c r="D14636" s="139"/>
    </row>
    <row r="14637" spans="1:4">
      <c r="A14637" s="6"/>
      <c r="B14637" s="6"/>
      <c r="C14637" s="139"/>
      <c r="D14637" s="139"/>
    </row>
    <row r="14638" spans="1:4">
      <c r="A14638" s="6"/>
      <c r="B14638" s="6"/>
      <c r="C14638" s="139"/>
      <c r="D14638" s="139"/>
    </row>
    <row r="14639" spans="1:4">
      <c r="A14639" s="6"/>
      <c r="B14639" s="6"/>
      <c r="C14639" s="139"/>
      <c r="D14639" s="139"/>
    </row>
    <row r="14640" spans="1:4">
      <c r="A14640" s="6"/>
      <c r="B14640" s="6"/>
      <c r="C14640" s="139"/>
      <c r="D14640" s="139"/>
    </row>
    <row r="14641" spans="1:4">
      <c r="A14641" s="6"/>
      <c r="B14641" s="6"/>
      <c r="C14641" s="139"/>
      <c r="D14641" s="139"/>
    </row>
    <row r="14642" spans="1:4">
      <c r="A14642" s="6"/>
      <c r="B14642" s="6"/>
      <c r="C14642" s="139"/>
      <c r="D14642" s="139"/>
    </row>
    <row r="14643" spans="1:4">
      <c r="A14643" s="6"/>
      <c r="B14643" s="6"/>
      <c r="C14643" s="139"/>
      <c r="D14643" s="139"/>
    </row>
    <row r="14644" spans="1:4">
      <c r="A14644" s="6"/>
      <c r="B14644" s="6"/>
      <c r="C14644" s="139"/>
      <c r="D14644" s="139"/>
    </row>
    <row r="14645" spans="1:4">
      <c r="A14645" s="6"/>
      <c r="B14645" s="6"/>
      <c r="C14645" s="139"/>
      <c r="D14645" s="139"/>
    </row>
    <row r="14646" spans="1:4">
      <c r="A14646" s="6"/>
      <c r="B14646" s="6"/>
      <c r="C14646" s="139"/>
      <c r="D14646" s="139"/>
    </row>
    <row r="14647" spans="1:4">
      <c r="A14647" s="6"/>
      <c r="B14647" s="6"/>
      <c r="C14647" s="139"/>
      <c r="D14647" s="139"/>
    </row>
    <row r="14648" spans="1:4">
      <c r="A14648" s="6"/>
      <c r="B14648" s="6"/>
      <c r="C14648" s="139"/>
      <c r="D14648" s="139"/>
    </row>
    <row r="14649" spans="1:4">
      <c r="A14649" s="6"/>
      <c r="B14649" s="6"/>
      <c r="C14649" s="139"/>
      <c r="D14649" s="139"/>
    </row>
    <row r="14650" spans="1:4">
      <c r="A14650" s="6"/>
      <c r="B14650" s="6"/>
      <c r="C14650" s="139"/>
      <c r="D14650" s="139"/>
    </row>
    <row r="14651" spans="1:4">
      <c r="A14651" s="6"/>
      <c r="B14651" s="6"/>
      <c r="C14651" s="139"/>
      <c r="D14651" s="139"/>
    </row>
    <row r="14652" spans="1:4">
      <c r="A14652" s="6"/>
      <c r="B14652" s="6"/>
      <c r="C14652" s="139"/>
      <c r="D14652" s="139"/>
    </row>
    <row r="14653" spans="1:4">
      <c r="A14653" s="6"/>
      <c r="B14653" s="6"/>
      <c r="C14653" s="139"/>
      <c r="D14653" s="139"/>
    </row>
    <row r="14654" spans="1:4">
      <c r="A14654" s="6"/>
      <c r="B14654" s="6"/>
      <c r="C14654" s="139"/>
      <c r="D14654" s="139"/>
    </row>
    <row r="14655" spans="1:4">
      <c r="A14655" s="6"/>
      <c r="B14655" s="6"/>
      <c r="C14655" s="139"/>
      <c r="D14655" s="139"/>
    </row>
    <row r="14656" spans="1:4">
      <c r="A14656" s="6"/>
      <c r="B14656" s="6"/>
      <c r="C14656" s="139"/>
      <c r="D14656" s="139"/>
    </row>
    <row r="14657" spans="1:4">
      <c r="A14657" s="6"/>
      <c r="B14657" s="6"/>
      <c r="C14657" s="139"/>
      <c r="D14657" s="139"/>
    </row>
    <row r="14658" spans="1:4">
      <c r="A14658" s="6"/>
      <c r="B14658" s="6"/>
      <c r="C14658" s="139"/>
      <c r="D14658" s="139"/>
    </row>
    <row r="14659" spans="1:4">
      <c r="A14659" s="6"/>
      <c r="B14659" s="6"/>
      <c r="C14659" s="139"/>
      <c r="D14659" s="139"/>
    </row>
    <row r="14660" spans="1:4">
      <c r="A14660" s="6"/>
      <c r="B14660" s="6"/>
      <c r="C14660" s="139"/>
      <c r="D14660" s="139"/>
    </row>
    <row r="14661" spans="1:4">
      <c r="A14661" s="6"/>
      <c r="B14661" s="6"/>
      <c r="C14661" s="139"/>
      <c r="D14661" s="139"/>
    </row>
    <row r="14662" spans="1:4">
      <c r="A14662" s="6"/>
      <c r="B14662" s="6"/>
      <c r="C14662" s="139"/>
      <c r="D14662" s="139"/>
    </row>
    <row r="14663" spans="1:4">
      <c r="A14663" s="6"/>
      <c r="B14663" s="6"/>
      <c r="C14663" s="139"/>
      <c r="D14663" s="139"/>
    </row>
    <row r="14664" spans="1:4">
      <c r="A14664" s="6"/>
      <c r="B14664" s="6"/>
      <c r="C14664" s="139"/>
      <c r="D14664" s="139"/>
    </row>
    <row r="14665" spans="1:4">
      <c r="A14665" s="6"/>
      <c r="B14665" s="6"/>
      <c r="C14665" s="139"/>
      <c r="D14665" s="139"/>
    </row>
    <row r="14666" spans="1:4">
      <c r="A14666" s="6"/>
      <c r="B14666" s="6"/>
      <c r="C14666" s="139"/>
      <c r="D14666" s="139"/>
    </row>
    <row r="14667" spans="1:4">
      <c r="A14667" s="6"/>
      <c r="B14667" s="6"/>
      <c r="C14667" s="139"/>
      <c r="D14667" s="139"/>
    </row>
    <row r="14668" spans="1:4">
      <c r="A14668" s="6"/>
      <c r="B14668" s="6"/>
      <c r="C14668" s="139"/>
      <c r="D14668" s="139"/>
    </row>
    <row r="14669" spans="1:4">
      <c r="A14669" s="6"/>
      <c r="B14669" s="6"/>
      <c r="C14669" s="139"/>
      <c r="D14669" s="139"/>
    </row>
    <row r="14670" spans="1:4">
      <c r="A14670" s="6"/>
      <c r="B14670" s="6"/>
      <c r="C14670" s="139"/>
      <c r="D14670" s="139"/>
    </row>
    <row r="14671" spans="1:4">
      <c r="A14671" s="6"/>
      <c r="B14671" s="6"/>
      <c r="C14671" s="139"/>
      <c r="D14671" s="139"/>
    </row>
    <row r="14672" spans="1:4">
      <c r="A14672" s="6"/>
      <c r="B14672" s="6"/>
      <c r="C14672" s="139"/>
      <c r="D14672" s="139"/>
    </row>
    <row r="14673" spans="1:4">
      <c r="A14673" s="6"/>
      <c r="B14673" s="6"/>
      <c r="C14673" s="139"/>
      <c r="D14673" s="139"/>
    </row>
    <row r="14674" spans="1:4">
      <c r="A14674" s="6"/>
      <c r="B14674" s="6"/>
      <c r="C14674" s="139"/>
      <c r="D14674" s="139"/>
    </row>
    <row r="14675" spans="1:4">
      <c r="A14675" s="6"/>
      <c r="B14675" s="6"/>
      <c r="C14675" s="139"/>
      <c r="D14675" s="139"/>
    </row>
    <row r="14676" spans="1:4">
      <c r="A14676" s="6"/>
      <c r="B14676" s="6"/>
      <c r="C14676" s="139"/>
      <c r="D14676" s="139"/>
    </row>
    <row r="14677" spans="1:4">
      <c r="A14677" s="6"/>
      <c r="B14677" s="6"/>
      <c r="C14677" s="139"/>
      <c r="D14677" s="139"/>
    </row>
    <row r="14678" spans="1:4">
      <c r="A14678" s="6"/>
      <c r="B14678" s="6"/>
      <c r="C14678" s="139"/>
      <c r="D14678" s="139"/>
    </row>
    <row r="14679" spans="1:4">
      <c r="A14679" s="6"/>
      <c r="B14679" s="6"/>
      <c r="C14679" s="139"/>
      <c r="D14679" s="139"/>
    </row>
    <row r="14680" spans="1:4">
      <c r="A14680" s="6"/>
      <c r="B14680" s="6"/>
      <c r="C14680" s="139"/>
      <c r="D14680" s="139"/>
    </row>
    <row r="14681" spans="1:4">
      <c r="A14681" s="6"/>
      <c r="B14681" s="6"/>
      <c r="C14681" s="139"/>
      <c r="D14681" s="139"/>
    </row>
    <row r="14682" spans="1:4">
      <c r="A14682" s="6"/>
      <c r="B14682" s="6"/>
      <c r="C14682" s="139"/>
      <c r="D14682" s="139"/>
    </row>
    <row r="14683" spans="1:4">
      <c r="A14683" s="6"/>
      <c r="B14683" s="6"/>
      <c r="C14683" s="139"/>
      <c r="D14683" s="139"/>
    </row>
    <row r="14684" spans="1:4">
      <c r="A14684" s="6"/>
      <c r="B14684" s="6"/>
      <c r="C14684" s="139"/>
      <c r="D14684" s="139"/>
    </row>
    <row r="14685" spans="1:4">
      <c r="A14685" s="6"/>
      <c r="B14685" s="6"/>
      <c r="C14685" s="139"/>
      <c r="D14685" s="139"/>
    </row>
    <row r="14686" spans="1:4">
      <c r="A14686" s="6"/>
      <c r="B14686" s="6"/>
      <c r="C14686" s="139"/>
      <c r="D14686" s="139"/>
    </row>
    <row r="14687" spans="1:4">
      <c r="A14687" s="6"/>
      <c r="B14687" s="6"/>
      <c r="C14687" s="139"/>
      <c r="D14687" s="139"/>
    </row>
    <row r="14688" spans="1:4">
      <c r="A14688" s="6"/>
      <c r="B14688" s="6"/>
      <c r="C14688" s="139"/>
      <c r="D14688" s="139"/>
    </row>
    <row r="14689" spans="1:4">
      <c r="A14689" s="6"/>
      <c r="B14689" s="6"/>
      <c r="C14689" s="139"/>
      <c r="D14689" s="139"/>
    </row>
    <row r="14690" spans="1:4">
      <c r="A14690" s="6"/>
      <c r="B14690" s="6"/>
      <c r="C14690" s="139"/>
      <c r="D14690" s="139"/>
    </row>
    <row r="14691" spans="1:4">
      <c r="A14691" s="6"/>
      <c r="B14691" s="6"/>
      <c r="C14691" s="139"/>
      <c r="D14691" s="139"/>
    </row>
    <row r="14692" spans="1:4">
      <c r="A14692" s="6"/>
      <c r="B14692" s="6"/>
      <c r="C14692" s="139"/>
      <c r="D14692" s="139"/>
    </row>
    <row r="14693" spans="1:4">
      <c r="A14693" s="6"/>
      <c r="B14693" s="6"/>
      <c r="C14693" s="139"/>
      <c r="D14693" s="139"/>
    </row>
    <row r="14694" spans="1:4">
      <c r="A14694" s="6"/>
      <c r="B14694" s="6"/>
      <c r="C14694" s="139"/>
      <c r="D14694" s="139"/>
    </row>
    <row r="14695" spans="1:4">
      <c r="A14695" s="6"/>
      <c r="B14695" s="6"/>
      <c r="C14695" s="139"/>
      <c r="D14695" s="139"/>
    </row>
    <row r="14696" spans="1:4">
      <c r="A14696" s="6"/>
      <c r="B14696" s="6"/>
      <c r="C14696" s="139"/>
      <c r="D14696" s="139"/>
    </row>
    <row r="14697" spans="1:4">
      <c r="A14697" s="6"/>
      <c r="B14697" s="6"/>
      <c r="C14697" s="139"/>
      <c r="D14697" s="139"/>
    </row>
    <row r="14698" spans="1:4">
      <c r="A14698" s="6"/>
      <c r="B14698" s="6"/>
      <c r="C14698" s="139"/>
      <c r="D14698" s="139"/>
    </row>
    <row r="14699" spans="1:4">
      <c r="A14699" s="6"/>
      <c r="B14699" s="6"/>
      <c r="C14699" s="139"/>
      <c r="D14699" s="139"/>
    </row>
    <row r="14700" spans="1:4">
      <c r="A14700" s="6"/>
      <c r="B14700" s="6"/>
      <c r="C14700" s="139"/>
      <c r="D14700" s="139"/>
    </row>
    <row r="14701" spans="1:4">
      <c r="A14701" s="6"/>
      <c r="B14701" s="6"/>
      <c r="C14701" s="139"/>
      <c r="D14701" s="139"/>
    </row>
    <row r="14702" spans="1:4">
      <c r="A14702" s="6"/>
      <c r="B14702" s="6"/>
      <c r="C14702" s="139"/>
      <c r="D14702" s="139"/>
    </row>
    <row r="14703" spans="1:4">
      <c r="A14703" s="6"/>
      <c r="B14703" s="6"/>
      <c r="C14703" s="139"/>
      <c r="D14703" s="139"/>
    </row>
    <row r="14704" spans="1:4">
      <c r="A14704" s="6"/>
      <c r="B14704" s="6"/>
      <c r="C14704" s="139"/>
      <c r="D14704" s="139"/>
    </row>
    <row r="14705" spans="1:4">
      <c r="A14705" s="6"/>
      <c r="B14705" s="6"/>
      <c r="C14705" s="139"/>
      <c r="D14705" s="139"/>
    </row>
    <row r="14706" spans="1:4">
      <c r="A14706" s="6"/>
      <c r="B14706" s="6"/>
      <c r="C14706" s="139"/>
      <c r="D14706" s="139"/>
    </row>
    <row r="14707" spans="1:4">
      <c r="A14707" s="6"/>
      <c r="B14707" s="6"/>
      <c r="C14707" s="139"/>
      <c r="D14707" s="139"/>
    </row>
    <row r="14708" spans="1:4">
      <c r="A14708" s="6"/>
      <c r="B14708" s="6"/>
      <c r="C14708" s="139"/>
      <c r="D14708" s="139"/>
    </row>
    <row r="14709" spans="1:4">
      <c r="A14709" s="6"/>
      <c r="B14709" s="6"/>
      <c r="C14709" s="139"/>
      <c r="D14709" s="139"/>
    </row>
    <row r="14710" spans="1:4">
      <c r="A14710" s="6"/>
      <c r="B14710" s="6"/>
      <c r="C14710" s="139"/>
      <c r="D14710" s="139"/>
    </row>
    <row r="14711" spans="1:4">
      <c r="A14711" s="6"/>
      <c r="B14711" s="6"/>
      <c r="C14711" s="139"/>
      <c r="D14711" s="139"/>
    </row>
    <row r="14712" spans="1:4">
      <c r="A14712" s="6"/>
      <c r="B14712" s="6"/>
      <c r="C14712" s="139"/>
      <c r="D14712" s="139"/>
    </row>
    <row r="14713" spans="1:4">
      <c r="A14713" s="6"/>
      <c r="B14713" s="6"/>
      <c r="C14713" s="139"/>
      <c r="D14713" s="139"/>
    </row>
    <row r="14714" spans="1:4">
      <c r="A14714" s="6"/>
      <c r="B14714" s="6"/>
      <c r="C14714" s="139"/>
      <c r="D14714" s="139"/>
    </row>
    <row r="14715" spans="1:4">
      <c r="A14715" s="6"/>
      <c r="B14715" s="6"/>
      <c r="C14715" s="139"/>
      <c r="D14715" s="139"/>
    </row>
    <row r="14716" spans="1:4">
      <c r="A14716" s="6"/>
      <c r="B14716" s="6"/>
      <c r="C14716" s="139"/>
      <c r="D14716" s="139"/>
    </row>
    <row r="14717" spans="1:4">
      <c r="A14717" s="6"/>
      <c r="B14717" s="6"/>
      <c r="C14717" s="139"/>
      <c r="D14717" s="139"/>
    </row>
    <row r="14718" spans="1:4">
      <c r="A14718" s="6"/>
      <c r="B14718" s="6"/>
      <c r="C14718" s="139"/>
      <c r="D14718" s="139"/>
    </row>
    <row r="14719" spans="1:4">
      <c r="A14719" s="6"/>
      <c r="B14719" s="6"/>
      <c r="C14719" s="139"/>
      <c r="D14719" s="139"/>
    </row>
    <row r="14720" spans="1:4">
      <c r="A14720" s="6"/>
      <c r="B14720" s="6"/>
      <c r="C14720" s="139"/>
      <c r="D14720" s="139"/>
    </row>
    <row r="14721" spans="1:4">
      <c r="A14721" s="6"/>
      <c r="B14721" s="6"/>
      <c r="C14721" s="139"/>
      <c r="D14721" s="139"/>
    </row>
    <row r="14722" spans="1:4">
      <c r="A14722" s="6"/>
      <c r="B14722" s="6"/>
      <c r="C14722" s="139"/>
      <c r="D14722" s="139"/>
    </row>
    <row r="14723" spans="1:4">
      <c r="A14723" s="6"/>
      <c r="B14723" s="6"/>
      <c r="C14723" s="139"/>
      <c r="D14723" s="139"/>
    </row>
    <row r="14724" spans="1:4">
      <c r="A14724" s="6"/>
      <c r="B14724" s="6"/>
      <c r="C14724" s="139"/>
      <c r="D14724" s="139"/>
    </row>
    <row r="14725" spans="1:4">
      <c r="A14725" s="6"/>
      <c r="B14725" s="6"/>
      <c r="C14725" s="139"/>
      <c r="D14725" s="139"/>
    </row>
    <row r="14726" spans="1:4">
      <c r="A14726" s="6"/>
      <c r="B14726" s="6"/>
      <c r="C14726" s="139"/>
      <c r="D14726" s="139"/>
    </row>
    <row r="14727" spans="1:4">
      <c r="A14727" s="6"/>
      <c r="B14727" s="6"/>
      <c r="C14727" s="139"/>
      <c r="D14727" s="139"/>
    </row>
    <row r="14728" spans="1:4">
      <c r="A14728" s="6"/>
      <c r="B14728" s="6"/>
      <c r="C14728" s="139"/>
      <c r="D14728" s="139"/>
    </row>
    <row r="14729" spans="1:4">
      <c r="A14729" s="6"/>
      <c r="B14729" s="6"/>
      <c r="C14729" s="139"/>
      <c r="D14729" s="139"/>
    </row>
    <row r="14730" spans="1:4">
      <c r="A14730" s="6"/>
      <c r="B14730" s="6"/>
      <c r="C14730" s="139"/>
      <c r="D14730" s="139"/>
    </row>
    <row r="14731" spans="1:4">
      <c r="A14731" s="6"/>
      <c r="B14731" s="6"/>
      <c r="C14731" s="139"/>
      <c r="D14731" s="139"/>
    </row>
    <row r="14732" spans="1:4">
      <c r="A14732" s="6"/>
      <c r="B14732" s="6"/>
      <c r="C14732" s="139"/>
      <c r="D14732" s="139"/>
    </row>
    <row r="14733" spans="1:4">
      <c r="A14733" s="6"/>
      <c r="B14733" s="6"/>
      <c r="C14733" s="139"/>
      <c r="D14733" s="139"/>
    </row>
    <row r="14734" spans="1:4">
      <c r="A14734" s="6"/>
      <c r="B14734" s="6"/>
      <c r="C14734" s="139"/>
      <c r="D14734" s="139"/>
    </row>
    <row r="14735" spans="1:4">
      <c r="A14735" s="6"/>
      <c r="B14735" s="6"/>
      <c r="C14735" s="139"/>
      <c r="D14735" s="139"/>
    </row>
    <row r="14736" spans="1:4">
      <c r="A14736" s="6"/>
      <c r="B14736" s="6"/>
      <c r="C14736" s="139"/>
      <c r="D14736" s="139"/>
    </row>
    <row r="14737" spans="1:4">
      <c r="A14737" s="6"/>
      <c r="B14737" s="6"/>
      <c r="C14737" s="139"/>
      <c r="D14737" s="139"/>
    </row>
    <row r="14738" spans="1:4">
      <c r="A14738" s="6"/>
      <c r="B14738" s="6"/>
      <c r="C14738" s="139"/>
      <c r="D14738" s="139"/>
    </row>
    <row r="14739" spans="1:4">
      <c r="A14739" s="6"/>
      <c r="B14739" s="6"/>
      <c r="C14739" s="139"/>
      <c r="D14739" s="139"/>
    </row>
    <row r="14740" spans="1:4">
      <c r="A14740" s="6"/>
      <c r="B14740" s="6"/>
      <c r="C14740" s="139"/>
      <c r="D14740" s="139"/>
    </row>
    <row r="14741" spans="1:4">
      <c r="A14741" s="6"/>
      <c r="B14741" s="6"/>
      <c r="C14741" s="139"/>
      <c r="D14741" s="139"/>
    </row>
    <row r="14742" spans="1:4">
      <c r="A14742" s="6"/>
      <c r="B14742" s="6"/>
      <c r="C14742" s="139"/>
      <c r="D14742" s="139"/>
    </row>
    <row r="14743" spans="1:4">
      <c r="A14743" s="6"/>
      <c r="B14743" s="6"/>
      <c r="C14743" s="139"/>
      <c r="D14743" s="139"/>
    </row>
    <row r="14744" spans="1:4">
      <c r="A14744" s="6"/>
      <c r="B14744" s="6"/>
      <c r="C14744" s="139"/>
      <c r="D14744" s="139"/>
    </row>
    <row r="14745" spans="1:4">
      <c r="A14745" s="6"/>
      <c r="B14745" s="6"/>
      <c r="C14745" s="139"/>
      <c r="D14745" s="139"/>
    </row>
    <row r="14746" spans="1:4">
      <c r="A14746" s="6"/>
      <c r="B14746" s="6"/>
      <c r="C14746" s="139"/>
      <c r="D14746" s="139"/>
    </row>
    <row r="14747" spans="1:4">
      <c r="A14747" s="6"/>
      <c r="B14747" s="6"/>
      <c r="C14747" s="139"/>
      <c r="D14747" s="139"/>
    </row>
    <row r="14748" spans="1:4">
      <c r="A14748" s="6"/>
      <c r="B14748" s="6"/>
      <c r="C14748" s="139"/>
      <c r="D14748" s="139"/>
    </row>
    <row r="14749" spans="1:4">
      <c r="A14749" s="6"/>
      <c r="B14749" s="6"/>
      <c r="C14749" s="139"/>
      <c r="D14749" s="139"/>
    </row>
    <row r="14750" spans="1:4">
      <c r="A14750" s="6"/>
      <c r="B14750" s="6"/>
      <c r="C14750" s="139"/>
      <c r="D14750" s="139"/>
    </row>
    <row r="14751" spans="1:4">
      <c r="A14751" s="6"/>
      <c r="B14751" s="6"/>
      <c r="C14751" s="139"/>
      <c r="D14751" s="139"/>
    </row>
    <row r="14752" spans="1:4">
      <c r="A14752" s="6"/>
      <c r="B14752" s="6"/>
      <c r="C14752" s="139"/>
      <c r="D14752" s="139"/>
    </row>
    <row r="14753" spans="1:4">
      <c r="A14753" s="6"/>
      <c r="B14753" s="6"/>
      <c r="C14753" s="139"/>
      <c r="D14753" s="139"/>
    </row>
    <row r="14754" spans="1:4">
      <c r="A14754" s="6"/>
      <c r="B14754" s="6"/>
      <c r="C14754" s="139"/>
      <c r="D14754" s="139"/>
    </row>
    <row r="14755" spans="1:4">
      <c r="A14755" s="6"/>
      <c r="B14755" s="6"/>
      <c r="C14755" s="139"/>
      <c r="D14755" s="139"/>
    </row>
    <row r="14756" spans="1:4">
      <c r="A14756" s="6"/>
      <c r="B14756" s="6"/>
      <c r="C14756" s="139"/>
      <c r="D14756" s="139"/>
    </row>
    <row r="14757" spans="1:4">
      <c r="A14757" s="6"/>
      <c r="B14757" s="6"/>
      <c r="C14757" s="139"/>
      <c r="D14757" s="139"/>
    </row>
    <row r="14758" spans="1:4">
      <c r="A14758" s="6"/>
      <c r="B14758" s="6"/>
      <c r="C14758" s="139"/>
      <c r="D14758" s="139"/>
    </row>
    <row r="14759" spans="1:4">
      <c r="A14759" s="6"/>
      <c r="B14759" s="6"/>
      <c r="C14759" s="139"/>
      <c r="D14759" s="139"/>
    </row>
    <row r="14760" spans="1:4">
      <c r="A14760" s="6"/>
      <c r="B14760" s="6"/>
      <c r="C14760" s="139"/>
      <c r="D14760" s="139"/>
    </row>
    <row r="14761" spans="1:4">
      <c r="A14761" s="6"/>
      <c r="B14761" s="6"/>
      <c r="C14761" s="139"/>
      <c r="D14761" s="139"/>
    </row>
    <row r="14762" spans="1:4">
      <c r="A14762" s="6"/>
      <c r="B14762" s="6"/>
      <c r="C14762" s="139"/>
      <c r="D14762" s="139"/>
    </row>
    <row r="14763" spans="1:4">
      <c r="A14763" s="6"/>
      <c r="B14763" s="6"/>
      <c r="C14763" s="139"/>
      <c r="D14763" s="139"/>
    </row>
    <row r="14764" spans="1:4">
      <c r="A14764" s="6"/>
      <c r="B14764" s="6"/>
      <c r="C14764" s="139"/>
      <c r="D14764" s="139"/>
    </row>
    <row r="14765" spans="1:4">
      <c r="A14765" s="6"/>
      <c r="B14765" s="6"/>
      <c r="C14765" s="139"/>
      <c r="D14765" s="139"/>
    </row>
    <row r="14766" spans="1:4">
      <c r="A14766" s="6"/>
      <c r="B14766" s="6"/>
      <c r="C14766" s="139"/>
      <c r="D14766" s="139"/>
    </row>
    <row r="14767" spans="1:4">
      <c r="A14767" s="6"/>
      <c r="B14767" s="6"/>
      <c r="C14767" s="139"/>
      <c r="D14767" s="139"/>
    </row>
    <row r="14768" spans="1:4">
      <c r="A14768" s="6"/>
      <c r="B14768" s="6"/>
      <c r="C14768" s="139"/>
      <c r="D14768" s="139"/>
    </row>
    <row r="14769" spans="1:4">
      <c r="A14769" s="6"/>
      <c r="B14769" s="6"/>
      <c r="C14769" s="139"/>
      <c r="D14769" s="139"/>
    </row>
    <row r="14770" spans="1:4">
      <c r="A14770" s="6"/>
      <c r="B14770" s="6"/>
      <c r="C14770" s="139"/>
      <c r="D14770" s="139"/>
    </row>
    <row r="14771" spans="1:4">
      <c r="A14771" s="6"/>
      <c r="B14771" s="6"/>
      <c r="C14771" s="139"/>
      <c r="D14771" s="139"/>
    </row>
    <row r="14772" spans="1:4">
      <c r="A14772" s="6"/>
      <c r="B14772" s="6"/>
      <c r="C14772" s="139"/>
      <c r="D14772" s="139"/>
    </row>
    <row r="14773" spans="1:4">
      <c r="A14773" s="6"/>
      <c r="B14773" s="6"/>
      <c r="C14773" s="139"/>
      <c r="D14773" s="139"/>
    </row>
    <row r="14774" spans="1:4">
      <c r="A14774" s="6"/>
      <c r="B14774" s="6"/>
      <c r="C14774" s="139"/>
      <c r="D14774" s="139"/>
    </row>
    <row r="14775" spans="1:4">
      <c r="A14775" s="6"/>
      <c r="B14775" s="6"/>
      <c r="C14775" s="139"/>
      <c r="D14775" s="139"/>
    </row>
    <row r="14776" spans="1:4">
      <c r="A14776" s="6"/>
      <c r="B14776" s="6"/>
      <c r="C14776" s="139"/>
      <c r="D14776" s="139"/>
    </row>
    <row r="14777" spans="1:4">
      <c r="A14777" s="6"/>
      <c r="B14777" s="6"/>
      <c r="C14777" s="139"/>
      <c r="D14777" s="139"/>
    </row>
    <row r="14778" spans="1:4">
      <c r="A14778" s="6"/>
      <c r="B14778" s="6"/>
      <c r="C14778" s="139"/>
      <c r="D14778" s="139"/>
    </row>
    <row r="14779" spans="1:4">
      <c r="A14779" s="6"/>
      <c r="B14779" s="6"/>
      <c r="C14779" s="139"/>
      <c r="D14779" s="139"/>
    </row>
    <row r="14780" spans="1:4">
      <c r="A14780" s="6"/>
      <c r="B14780" s="6"/>
      <c r="C14780" s="139"/>
      <c r="D14780" s="139"/>
    </row>
    <row r="14781" spans="1:4">
      <c r="A14781" s="6"/>
      <c r="B14781" s="6"/>
      <c r="C14781" s="139"/>
      <c r="D14781" s="139"/>
    </row>
    <row r="14782" spans="1:4">
      <c r="A14782" s="6"/>
      <c r="B14782" s="6"/>
      <c r="C14782" s="139"/>
      <c r="D14782" s="139"/>
    </row>
    <row r="14783" spans="1:4">
      <c r="A14783" s="6"/>
      <c r="B14783" s="6"/>
      <c r="C14783" s="139"/>
      <c r="D14783" s="139"/>
    </row>
    <row r="14784" spans="1:4">
      <c r="A14784" s="6"/>
      <c r="B14784" s="6"/>
      <c r="C14784" s="139"/>
      <c r="D14784" s="139"/>
    </row>
    <row r="14785" spans="1:4">
      <c r="A14785" s="6"/>
      <c r="B14785" s="6"/>
      <c r="C14785" s="139"/>
      <c r="D14785" s="139"/>
    </row>
    <row r="14786" spans="1:4">
      <c r="A14786" s="6"/>
      <c r="B14786" s="6"/>
      <c r="C14786" s="139"/>
      <c r="D14786" s="139"/>
    </row>
    <row r="14787" spans="1:4">
      <c r="A14787" s="6"/>
      <c r="B14787" s="6"/>
      <c r="C14787" s="139"/>
      <c r="D14787" s="139"/>
    </row>
    <row r="14788" spans="1:4">
      <c r="A14788" s="6"/>
      <c r="B14788" s="6"/>
      <c r="C14788" s="139"/>
      <c r="D14788" s="139"/>
    </row>
    <row r="14789" spans="1:4">
      <c r="A14789" s="6"/>
      <c r="B14789" s="6"/>
      <c r="C14789" s="139"/>
      <c r="D14789" s="139"/>
    </row>
    <row r="14790" spans="1:4">
      <c r="A14790" s="6"/>
      <c r="B14790" s="6"/>
      <c r="C14790" s="139"/>
      <c r="D14790" s="139"/>
    </row>
    <row r="14791" spans="1:4">
      <c r="A14791" s="6"/>
      <c r="B14791" s="6"/>
      <c r="C14791" s="139"/>
      <c r="D14791" s="139"/>
    </row>
    <row r="14792" spans="1:4">
      <c r="A14792" s="6"/>
      <c r="B14792" s="6"/>
      <c r="C14792" s="139"/>
      <c r="D14792" s="139"/>
    </row>
    <row r="14793" spans="1:4">
      <c r="A14793" s="6"/>
      <c r="B14793" s="6"/>
      <c r="C14793" s="139"/>
      <c r="D14793" s="139"/>
    </row>
    <row r="14794" spans="1:4">
      <c r="A14794" s="6"/>
      <c r="B14794" s="6"/>
      <c r="C14794" s="139"/>
      <c r="D14794" s="139"/>
    </row>
    <row r="14795" spans="1:4">
      <c r="A14795" s="6"/>
      <c r="B14795" s="6"/>
      <c r="C14795" s="139"/>
      <c r="D14795" s="139"/>
    </row>
    <row r="14796" spans="1:4">
      <c r="A14796" s="6"/>
      <c r="B14796" s="6"/>
      <c r="C14796" s="139"/>
      <c r="D14796" s="139"/>
    </row>
    <row r="14797" spans="1:4">
      <c r="A14797" s="6"/>
      <c r="B14797" s="6"/>
      <c r="C14797" s="139"/>
      <c r="D14797" s="139"/>
    </row>
    <row r="14798" spans="1:4">
      <c r="A14798" s="6"/>
      <c r="B14798" s="6"/>
      <c r="C14798" s="139"/>
      <c r="D14798" s="139"/>
    </row>
    <row r="14799" spans="1:4">
      <c r="A14799" s="6"/>
      <c r="B14799" s="6"/>
      <c r="C14799" s="139"/>
      <c r="D14799" s="139"/>
    </row>
    <row r="14800" spans="1:4">
      <c r="A14800" s="6"/>
      <c r="B14800" s="6"/>
      <c r="C14800" s="139"/>
      <c r="D14800" s="139"/>
    </row>
    <row r="14801" spans="1:4">
      <c r="A14801" s="6"/>
      <c r="B14801" s="6"/>
      <c r="C14801" s="139"/>
      <c r="D14801" s="139"/>
    </row>
    <row r="14802" spans="1:4">
      <c r="A14802" s="6"/>
      <c r="B14802" s="6"/>
      <c r="C14802" s="139"/>
      <c r="D14802" s="139"/>
    </row>
    <row r="14803" spans="1:4">
      <c r="A14803" s="6"/>
      <c r="B14803" s="6"/>
      <c r="C14803" s="139"/>
      <c r="D14803" s="139"/>
    </row>
    <row r="14804" spans="1:4">
      <c r="A14804" s="6"/>
      <c r="B14804" s="6"/>
      <c r="C14804" s="139"/>
      <c r="D14804" s="139"/>
    </row>
    <row r="14805" spans="1:4">
      <c r="A14805" s="6"/>
      <c r="B14805" s="6"/>
      <c r="C14805" s="139"/>
      <c r="D14805" s="139"/>
    </row>
    <row r="14806" spans="1:4">
      <c r="A14806" s="6"/>
      <c r="B14806" s="6"/>
      <c r="C14806" s="139"/>
      <c r="D14806" s="139"/>
    </row>
    <row r="14807" spans="1:4">
      <c r="A14807" s="6"/>
      <c r="B14807" s="6"/>
      <c r="C14807" s="139"/>
      <c r="D14807" s="139"/>
    </row>
    <row r="14808" spans="1:4">
      <c r="A14808" s="6"/>
      <c r="B14808" s="6"/>
      <c r="C14808" s="139"/>
      <c r="D14808" s="139"/>
    </row>
    <row r="14809" spans="1:4">
      <c r="A14809" s="6"/>
      <c r="B14809" s="6"/>
      <c r="C14809" s="139"/>
      <c r="D14809" s="139"/>
    </row>
    <row r="14810" spans="1:4">
      <c r="A14810" s="6"/>
      <c r="B14810" s="6"/>
      <c r="C14810" s="139"/>
      <c r="D14810" s="139"/>
    </row>
    <row r="14811" spans="1:4">
      <c r="A14811" s="6"/>
      <c r="B14811" s="6"/>
      <c r="C14811" s="139"/>
      <c r="D14811" s="139"/>
    </row>
    <row r="14812" spans="1:4">
      <c r="A14812" s="6"/>
      <c r="B14812" s="6"/>
      <c r="C14812" s="139"/>
      <c r="D14812" s="139"/>
    </row>
    <row r="14813" spans="1:4">
      <c r="A14813" s="6"/>
      <c r="B14813" s="6"/>
      <c r="C14813" s="139"/>
      <c r="D14813" s="139"/>
    </row>
    <row r="14814" spans="1:4">
      <c r="A14814" s="6"/>
      <c r="B14814" s="6"/>
      <c r="C14814" s="139"/>
      <c r="D14814" s="139"/>
    </row>
    <row r="14815" spans="1:4">
      <c r="A14815" s="6"/>
      <c r="B14815" s="6"/>
      <c r="C14815" s="139"/>
      <c r="D14815" s="139"/>
    </row>
    <row r="14816" spans="1:4">
      <c r="A14816" s="6"/>
      <c r="B14816" s="6"/>
      <c r="C14816" s="139"/>
      <c r="D14816" s="139"/>
    </row>
    <row r="14817" spans="1:4">
      <c r="A14817" s="6"/>
      <c r="B14817" s="6"/>
      <c r="C14817" s="139"/>
      <c r="D14817" s="139"/>
    </row>
    <row r="14818" spans="1:4">
      <c r="A14818" s="6"/>
      <c r="B14818" s="6"/>
      <c r="C14818" s="139"/>
      <c r="D14818" s="139"/>
    </row>
    <row r="14819" spans="1:4">
      <c r="A14819" s="6"/>
      <c r="B14819" s="6"/>
      <c r="C14819" s="139"/>
      <c r="D14819" s="139"/>
    </row>
    <row r="14820" spans="1:4">
      <c r="A14820" s="6"/>
      <c r="B14820" s="6"/>
      <c r="C14820" s="139"/>
      <c r="D14820" s="139"/>
    </row>
    <row r="14821" spans="1:4">
      <c r="A14821" s="6"/>
      <c r="B14821" s="6"/>
      <c r="C14821" s="139"/>
      <c r="D14821" s="139"/>
    </row>
    <row r="14822" spans="1:4">
      <c r="A14822" s="6"/>
      <c r="B14822" s="6"/>
      <c r="C14822" s="139"/>
      <c r="D14822" s="139"/>
    </row>
    <row r="14823" spans="1:4">
      <c r="A14823" s="6"/>
      <c r="B14823" s="6"/>
      <c r="C14823" s="139"/>
      <c r="D14823" s="139"/>
    </row>
    <row r="14824" spans="1:4">
      <c r="A14824" s="6"/>
      <c r="B14824" s="6"/>
      <c r="C14824" s="139"/>
      <c r="D14824" s="139"/>
    </row>
    <row r="14825" spans="1:4">
      <c r="A14825" s="6"/>
      <c r="B14825" s="6"/>
      <c r="C14825" s="139"/>
      <c r="D14825" s="139"/>
    </row>
    <row r="14826" spans="1:4">
      <c r="A14826" s="6"/>
      <c r="B14826" s="6"/>
      <c r="C14826" s="139"/>
      <c r="D14826" s="139"/>
    </row>
    <row r="14827" spans="1:4">
      <c r="A14827" s="6"/>
      <c r="B14827" s="6"/>
      <c r="C14827" s="139"/>
      <c r="D14827" s="139"/>
    </row>
    <row r="14828" spans="1:4">
      <c r="A14828" s="6"/>
      <c r="B14828" s="6"/>
      <c r="C14828" s="139"/>
      <c r="D14828" s="139"/>
    </row>
    <row r="14829" spans="1:4">
      <c r="A14829" s="6"/>
      <c r="B14829" s="6"/>
      <c r="C14829" s="139"/>
      <c r="D14829" s="139"/>
    </row>
    <row r="14830" spans="1:4">
      <c r="A14830" s="6"/>
      <c r="B14830" s="6"/>
      <c r="C14830" s="139"/>
      <c r="D14830" s="139"/>
    </row>
    <row r="14831" spans="1:4">
      <c r="A14831" s="6"/>
      <c r="B14831" s="6"/>
      <c r="C14831" s="139"/>
      <c r="D14831" s="139"/>
    </row>
    <row r="14832" spans="1:4">
      <c r="A14832" s="6"/>
      <c r="B14832" s="6"/>
      <c r="C14832" s="139"/>
      <c r="D14832" s="139"/>
    </row>
    <row r="14833" spans="1:4">
      <c r="A14833" s="6"/>
      <c r="B14833" s="6"/>
      <c r="C14833" s="139"/>
      <c r="D14833" s="139"/>
    </row>
    <row r="14834" spans="1:4">
      <c r="A14834" s="6"/>
      <c r="B14834" s="6"/>
      <c r="C14834" s="139"/>
      <c r="D14834" s="139"/>
    </row>
    <row r="14835" spans="1:4">
      <c r="A14835" s="6"/>
      <c r="B14835" s="6"/>
      <c r="C14835" s="139"/>
      <c r="D14835" s="139"/>
    </row>
    <row r="14836" spans="1:4">
      <c r="A14836" s="6"/>
      <c r="B14836" s="6"/>
      <c r="C14836" s="139"/>
      <c r="D14836" s="139"/>
    </row>
    <row r="14837" spans="1:4">
      <c r="A14837" s="6"/>
      <c r="B14837" s="6"/>
      <c r="C14837" s="139"/>
      <c r="D14837" s="139"/>
    </row>
    <row r="14838" spans="1:4">
      <c r="A14838" s="6"/>
      <c r="B14838" s="6"/>
      <c r="C14838" s="139"/>
      <c r="D14838" s="139"/>
    </row>
    <row r="14839" spans="1:4">
      <c r="A14839" s="6"/>
      <c r="B14839" s="6"/>
      <c r="C14839" s="139"/>
      <c r="D14839" s="139"/>
    </row>
    <row r="14840" spans="1:4">
      <c r="A14840" s="6"/>
      <c r="B14840" s="6"/>
      <c r="C14840" s="139"/>
      <c r="D14840" s="139"/>
    </row>
    <row r="14841" spans="1:4">
      <c r="A14841" s="6"/>
      <c r="B14841" s="6"/>
      <c r="C14841" s="139"/>
      <c r="D14841" s="139"/>
    </row>
    <row r="14842" spans="1:4">
      <c r="A14842" s="6"/>
      <c r="B14842" s="6"/>
      <c r="C14842" s="139"/>
      <c r="D14842" s="139"/>
    </row>
    <row r="14843" spans="1:4">
      <c r="A14843" s="6"/>
      <c r="B14843" s="6"/>
      <c r="C14843" s="139"/>
      <c r="D14843" s="139"/>
    </row>
    <row r="14844" spans="1:4">
      <c r="A14844" s="6"/>
      <c r="B14844" s="6"/>
      <c r="C14844" s="139"/>
      <c r="D14844" s="139"/>
    </row>
    <row r="14845" spans="1:4">
      <c r="A14845" s="6"/>
      <c r="B14845" s="6"/>
      <c r="C14845" s="139"/>
      <c r="D14845" s="139"/>
    </row>
    <row r="14846" spans="1:4">
      <c r="A14846" s="6"/>
      <c r="B14846" s="6"/>
      <c r="C14846" s="139"/>
      <c r="D14846" s="139"/>
    </row>
    <row r="14847" spans="1:4">
      <c r="A14847" s="6"/>
      <c r="B14847" s="6"/>
      <c r="C14847" s="139"/>
      <c r="D14847" s="139"/>
    </row>
    <row r="14848" spans="1:4">
      <c r="A14848" s="6"/>
      <c r="B14848" s="6"/>
      <c r="C14848" s="139"/>
      <c r="D14848" s="139"/>
    </row>
    <row r="14849" spans="1:4">
      <c r="A14849" s="6"/>
      <c r="B14849" s="6"/>
      <c r="C14849" s="139"/>
      <c r="D14849" s="139"/>
    </row>
    <row r="14850" spans="1:4">
      <c r="A14850" s="6"/>
      <c r="B14850" s="6"/>
      <c r="C14850" s="139"/>
      <c r="D14850" s="139"/>
    </row>
    <row r="14851" spans="1:4">
      <c r="A14851" s="6"/>
      <c r="B14851" s="6"/>
      <c r="C14851" s="139"/>
      <c r="D14851" s="139"/>
    </row>
    <row r="14852" spans="1:4">
      <c r="A14852" s="6"/>
      <c r="B14852" s="6"/>
      <c r="C14852" s="139"/>
      <c r="D14852" s="139"/>
    </row>
    <row r="14853" spans="1:4">
      <c r="A14853" s="6"/>
      <c r="B14853" s="6"/>
      <c r="C14853" s="139"/>
      <c r="D14853" s="139"/>
    </row>
    <row r="14854" spans="1:4">
      <c r="A14854" s="6"/>
      <c r="B14854" s="6"/>
      <c r="C14854" s="139"/>
      <c r="D14854" s="139"/>
    </row>
    <row r="14855" spans="1:4">
      <c r="A14855" s="6"/>
      <c r="B14855" s="6"/>
      <c r="C14855" s="139"/>
      <c r="D14855" s="139"/>
    </row>
    <row r="14856" spans="1:4">
      <c r="A14856" s="6"/>
      <c r="B14856" s="6"/>
      <c r="C14856" s="139"/>
      <c r="D14856" s="139"/>
    </row>
    <row r="14857" spans="1:4">
      <c r="A14857" s="6"/>
      <c r="B14857" s="6"/>
      <c r="C14857" s="139"/>
      <c r="D14857" s="139"/>
    </row>
    <row r="14858" spans="1:4">
      <c r="A14858" s="6"/>
      <c r="B14858" s="6"/>
      <c r="C14858" s="139"/>
      <c r="D14858" s="139"/>
    </row>
    <row r="14859" spans="1:4">
      <c r="A14859" s="6"/>
      <c r="B14859" s="6"/>
      <c r="C14859" s="139"/>
      <c r="D14859" s="139"/>
    </row>
    <row r="14860" spans="1:4">
      <c r="A14860" s="6"/>
      <c r="B14860" s="6"/>
      <c r="C14860" s="139"/>
      <c r="D14860" s="139"/>
    </row>
    <row r="14861" spans="1:4">
      <c r="A14861" s="6"/>
      <c r="B14861" s="6"/>
      <c r="C14861" s="139"/>
      <c r="D14861" s="139"/>
    </row>
    <row r="14862" spans="1:4">
      <c r="A14862" s="6"/>
      <c r="B14862" s="6"/>
      <c r="C14862" s="139"/>
      <c r="D14862" s="139"/>
    </row>
    <row r="14863" spans="1:4">
      <c r="A14863" s="6"/>
      <c r="B14863" s="6"/>
      <c r="C14863" s="139"/>
      <c r="D14863" s="139"/>
    </row>
    <row r="14864" spans="1:4">
      <c r="A14864" s="6"/>
      <c r="B14864" s="6"/>
      <c r="C14864" s="139"/>
      <c r="D14864" s="139"/>
    </row>
    <row r="14865" spans="1:4">
      <c r="A14865" s="6"/>
      <c r="B14865" s="6"/>
      <c r="C14865" s="139"/>
      <c r="D14865" s="139"/>
    </row>
    <row r="14866" spans="1:4">
      <c r="A14866" s="6"/>
      <c r="B14866" s="6"/>
      <c r="C14866" s="139"/>
      <c r="D14866" s="139"/>
    </row>
    <row r="14867" spans="1:4">
      <c r="A14867" s="6"/>
      <c r="B14867" s="6"/>
      <c r="C14867" s="139"/>
      <c r="D14867" s="139"/>
    </row>
    <row r="14868" spans="1:4">
      <c r="A14868" s="6"/>
      <c r="B14868" s="6"/>
      <c r="C14868" s="139"/>
      <c r="D14868" s="139"/>
    </row>
    <row r="14869" spans="1:4">
      <c r="A14869" s="6"/>
      <c r="B14869" s="6"/>
      <c r="C14869" s="139"/>
      <c r="D14869" s="139"/>
    </row>
    <row r="14870" spans="1:4">
      <c r="A14870" s="6"/>
      <c r="B14870" s="6"/>
      <c r="C14870" s="139"/>
      <c r="D14870" s="139"/>
    </row>
    <row r="14871" spans="1:4">
      <c r="A14871" s="6"/>
      <c r="B14871" s="6"/>
      <c r="C14871" s="139"/>
      <c r="D14871" s="139"/>
    </row>
    <row r="14872" spans="1:4">
      <c r="A14872" s="6"/>
      <c r="B14872" s="6"/>
      <c r="C14872" s="139"/>
      <c r="D14872" s="139"/>
    </row>
    <row r="14873" spans="1:4">
      <c r="A14873" s="6"/>
      <c r="B14873" s="6"/>
      <c r="C14873" s="139"/>
      <c r="D14873" s="139"/>
    </row>
    <row r="14874" spans="1:4">
      <c r="A14874" s="6"/>
      <c r="B14874" s="6"/>
      <c r="C14874" s="139"/>
      <c r="D14874" s="139"/>
    </row>
    <row r="14875" spans="1:4">
      <c r="A14875" s="6"/>
      <c r="B14875" s="6"/>
      <c r="C14875" s="139"/>
      <c r="D14875" s="139"/>
    </row>
    <row r="14876" spans="1:4">
      <c r="A14876" s="6"/>
      <c r="B14876" s="6"/>
      <c r="C14876" s="139"/>
      <c r="D14876" s="139"/>
    </row>
    <row r="14877" spans="1:4">
      <c r="A14877" s="6"/>
      <c r="B14877" s="6"/>
      <c r="C14877" s="139"/>
      <c r="D14877" s="139"/>
    </row>
    <row r="14878" spans="1:4">
      <c r="A14878" s="6"/>
      <c r="B14878" s="6"/>
      <c r="C14878" s="139"/>
      <c r="D14878" s="139"/>
    </row>
    <row r="14879" spans="1:4">
      <c r="A14879" s="6"/>
      <c r="B14879" s="6"/>
      <c r="C14879" s="139"/>
      <c r="D14879" s="139"/>
    </row>
    <row r="14880" spans="1:4">
      <c r="A14880" s="6"/>
      <c r="B14880" s="6"/>
      <c r="C14880" s="139"/>
      <c r="D14880" s="139"/>
    </row>
    <row r="14881" spans="1:4">
      <c r="A14881" s="6"/>
      <c r="B14881" s="6"/>
      <c r="C14881" s="139"/>
      <c r="D14881" s="139"/>
    </row>
    <row r="14882" spans="1:4">
      <c r="A14882" s="6"/>
      <c r="B14882" s="6"/>
      <c r="C14882" s="139"/>
      <c r="D14882" s="139"/>
    </row>
    <row r="14883" spans="1:4">
      <c r="A14883" s="6"/>
      <c r="B14883" s="6"/>
      <c r="C14883" s="139"/>
      <c r="D14883" s="139"/>
    </row>
    <row r="14884" spans="1:4">
      <c r="A14884" s="6"/>
      <c r="B14884" s="6"/>
      <c r="C14884" s="139"/>
      <c r="D14884" s="139"/>
    </row>
    <row r="14885" spans="1:4">
      <c r="A14885" s="6"/>
      <c r="B14885" s="6"/>
      <c r="C14885" s="139"/>
      <c r="D14885" s="139"/>
    </row>
    <row r="14886" spans="1:4">
      <c r="A14886" s="6"/>
      <c r="B14886" s="6"/>
      <c r="C14886" s="139"/>
      <c r="D14886" s="139"/>
    </row>
    <row r="14887" spans="1:4">
      <c r="A14887" s="6"/>
      <c r="B14887" s="6"/>
      <c r="C14887" s="139"/>
      <c r="D14887" s="139"/>
    </row>
    <row r="14888" spans="1:4">
      <c r="A14888" s="6"/>
      <c r="B14888" s="6"/>
      <c r="C14888" s="139"/>
      <c r="D14888" s="139"/>
    </row>
    <row r="14889" spans="1:4">
      <c r="A14889" s="6"/>
      <c r="B14889" s="6"/>
      <c r="C14889" s="139"/>
      <c r="D14889" s="139"/>
    </row>
    <row r="14890" spans="1:4">
      <c r="A14890" s="6"/>
      <c r="B14890" s="6"/>
      <c r="C14890" s="139"/>
      <c r="D14890" s="139"/>
    </row>
    <row r="14891" spans="1:4">
      <c r="A14891" s="6"/>
      <c r="B14891" s="6"/>
      <c r="C14891" s="139"/>
      <c r="D14891" s="139"/>
    </row>
    <row r="14892" spans="1:4">
      <c r="A14892" s="6"/>
      <c r="B14892" s="6"/>
      <c r="C14892" s="139"/>
      <c r="D14892" s="139"/>
    </row>
    <row r="14893" spans="1:4">
      <c r="A14893" s="6"/>
      <c r="B14893" s="6"/>
      <c r="C14893" s="139"/>
      <c r="D14893" s="139"/>
    </row>
    <row r="14894" spans="1:4">
      <c r="A14894" s="6"/>
      <c r="B14894" s="6"/>
      <c r="C14894" s="139"/>
      <c r="D14894" s="139"/>
    </row>
    <row r="14895" spans="1:4">
      <c r="A14895" s="6"/>
      <c r="B14895" s="6"/>
      <c r="C14895" s="139"/>
      <c r="D14895" s="139"/>
    </row>
    <row r="14896" spans="1:4">
      <c r="A14896" s="6"/>
      <c r="B14896" s="6"/>
      <c r="C14896" s="139"/>
      <c r="D14896" s="139"/>
    </row>
    <row r="14897" spans="1:4">
      <c r="A14897" s="6"/>
      <c r="B14897" s="6"/>
      <c r="C14897" s="139"/>
      <c r="D14897" s="139"/>
    </row>
    <row r="14898" spans="1:4">
      <c r="A14898" s="6"/>
      <c r="B14898" s="6"/>
      <c r="C14898" s="139"/>
      <c r="D14898" s="139"/>
    </row>
    <row r="14899" spans="1:4">
      <c r="A14899" s="6"/>
      <c r="B14899" s="6"/>
      <c r="C14899" s="139"/>
      <c r="D14899" s="139"/>
    </row>
    <row r="14900" spans="1:4">
      <c r="A14900" s="6"/>
      <c r="B14900" s="6"/>
      <c r="C14900" s="139"/>
      <c r="D14900" s="139"/>
    </row>
    <row r="14901" spans="1:4">
      <c r="A14901" s="6"/>
      <c r="B14901" s="6"/>
      <c r="C14901" s="139"/>
      <c r="D14901" s="139"/>
    </row>
    <row r="14902" spans="1:4">
      <c r="A14902" s="6"/>
      <c r="B14902" s="6"/>
      <c r="C14902" s="139"/>
      <c r="D14902" s="139"/>
    </row>
    <row r="14903" spans="1:4">
      <c r="A14903" s="6"/>
      <c r="B14903" s="6"/>
      <c r="C14903" s="139"/>
      <c r="D14903" s="139"/>
    </row>
    <row r="14904" spans="1:4">
      <c r="A14904" s="6"/>
      <c r="B14904" s="6"/>
      <c r="C14904" s="139"/>
      <c r="D14904" s="139"/>
    </row>
    <row r="14905" spans="1:4">
      <c r="A14905" s="6"/>
      <c r="B14905" s="6"/>
      <c r="C14905" s="139"/>
      <c r="D14905" s="139"/>
    </row>
    <row r="14906" spans="1:4">
      <c r="A14906" s="6"/>
      <c r="B14906" s="6"/>
      <c r="C14906" s="139"/>
      <c r="D14906" s="139"/>
    </row>
    <row r="14907" spans="1:4">
      <c r="A14907" s="6"/>
      <c r="B14907" s="6"/>
      <c r="C14907" s="139"/>
      <c r="D14907" s="139"/>
    </row>
    <row r="14908" spans="1:4">
      <c r="A14908" s="6"/>
      <c r="B14908" s="6"/>
      <c r="C14908" s="139"/>
      <c r="D14908" s="139"/>
    </row>
    <row r="14909" spans="1:4">
      <c r="A14909" s="6"/>
      <c r="B14909" s="6"/>
      <c r="C14909" s="139"/>
      <c r="D14909" s="139"/>
    </row>
    <row r="14910" spans="1:4">
      <c r="A14910" s="6"/>
      <c r="B14910" s="6"/>
      <c r="C14910" s="139"/>
      <c r="D14910" s="139"/>
    </row>
    <row r="14911" spans="1:4">
      <c r="A14911" s="6"/>
      <c r="B14911" s="6"/>
      <c r="C14911" s="139"/>
      <c r="D14911" s="139"/>
    </row>
    <row r="14912" spans="1:4">
      <c r="A14912" s="6"/>
      <c r="B14912" s="6"/>
      <c r="C14912" s="139"/>
      <c r="D14912" s="139"/>
    </row>
    <row r="14913" spans="1:4">
      <c r="A14913" s="6"/>
      <c r="B14913" s="6"/>
      <c r="C14913" s="139"/>
      <c r="D14913" s="139"/>
    </row>
    <row r="14914" spans="1:4">
      <c r="A14914" s="6"/>
      <c r="B14914" s="6"/>
      <c r="C14914" s="139"/>
      <c r="D14914" s="139"/>
    </row>
    <row r="14915" spans="1:4">
      <c r="A14915" s="6"/>
      <c r="B14915" s="6"/>
      <c r="C14915" s="139"/>
      <c r="D14915" s="139"/>
    </row>
    <row r="14916" spans="1:4">
      <c r="A14916" s="6"/>
      <c r="B14916" s="6"/>
      <c r="C14916" s="139"/>
      <c r="D14916" s="139"/>
    </row>
    <row r="14917" spans="1:4">
      <c r="A14917" s="6"/>
      <c r="B14917" s="6"/>
      <c r="C14917" s="139"/>
      <c r="D14917" s="139"/>
    </row>
    <row r="14918" spans="1:4">
      <c r="A14918" s="6"/>
      <c r="B14918" s="6"/>
      <c r="C14918" s="139"/>
      <c r="D14918" s="139"/>
    </row>
    <row r="14919" spans="1:4">
      <c r="A14919" s="6"/>
      <c r="B14919" s="6"/>
      <c r="C14919" s="139"/>
      <c r="D14919" s="139"/>
    </row>
    <row r="14920" spans="1:4">
      <c r="A14920" s="6"/>
      <c r="B14920" s="6"/>
      <c r="C14920" s="139"/>
      <c r="D14920" s="139"/>
    </row>
    <row r="14921" spans="1:4">
      <c r="A14921" s="6"/>
      <c r="B14921" s="6"/>
      <c r="C14921" s="139"/>
      <c r="D14921" s="139"/>
    </row>
    <row r="14922" spans="1:4">
      <c r="A14922" s="6"/>
      <c r="B14922" s="6"/>
      <c r="C14922" s="139"/>
      <c r="D14922" s="139"/>
    </row>
    <row r="14923" spans="1:4">
      <c r="A14923" s="6"/>
      <c r="B14923" s="6"/>
      <c r="C14923" s="139"/>
      <c r="D14923" s="139"/>
    </row>
    <row r="14924" spans="1:4">
      <c r="A14924" s="6"/>
      <c r="B14924" s="6"/>
      <c r="C14924" s="139"/>
      <c r="D14924" s="139"/>
    </row>
    <row r="14925" spans="1:4">
      <c r="A14925" s="6"/>
      <c r="B14925" s="6"/>
      <c r="C14925" s="139"/>
      <c r="D14925" s="139"/>
    </row>
    <row r="14926" spans="1:4">
      <c r="A14926" s="6"/>
      <c r="B14926" s="6"/>
      <c r="C14926" s="139"/>
      <c r="D14926" s="139"/>
    </row>
    <row r="14927" spans="1:4">
      <c r="A14927" s="6"/>
      <c r="B14927" s="6"/>
      <c r="C14927" s="139"/>
      <c r="D14927" s="139"/>
    </row>
    <row r="14928" spans="1:4">
      <c r="A14928" s="6"/>
      <c r="B14928" s="6"/>
      <c r="C14928" s="139"/>
      <c r="D14928" s="139"/>
    </row>
    <row r="14929" spans="1:4">
      <c r="A14929" s="6"/>
      <c r="B14929" s="6"/>
      <c r="C14929" s="139"/>
      <c r="D14929" s="139"/>
    </row>
    <row r="14930" spans="1:4">
      <c r="A14930" s="6"/>
      <c r="B14930" s="6"/>
      <c r="C14930" s="139"/>
      <c r="D14930" s="139"/>
    </row>
    <row r="14931" spans="1:4">
      <c r="A14931" s="6"/>
      <c r="B14931" s="6"/>
      <c r="C14931" s="139"/>
      <c r="D14931" s="139"/>
    </row>
    <row r="14932" spans="1:4">
      <c r="A14932" s="6"/>
      <c r="B14932" s="6"/>
      <c r="C14932" s="139"/>
      <c r="D14932" s="139"/>
    </row>
    <row r="14933" spans="1:4">
      <c r="A14933" s="6"/>
      <c r="B14933" s="6"/>
      <c r="C14933" s="139"/>
      <c r="D14933" s="139"/>
    </row>
    <row r="14934" spans="1:4">
      <c r="A14934" s="6"/>
      <c r="B14934" s="6"/>
      <c r="C14934" s="139"/>
      <c r="D14934" s="139"/>
    </row>
    <row r="14935" spans="1:4">
      <c r="A14935" s="6"/>
      <c r="B14935" s="6"/>
      <c r="C14935" s="139"/>
      <c r="D14935" s="139"/>
    </row>
    <row r="14936" spans="1:4">
      <c r="A14936" s="6"/>
      <c r="B14936" s="6"/>
      <c r="C14936" s="139"/>
      <c r="D14936" s="139"/>
    </row>
    <row r="14937" spans="1:4">
      <c r="A14937" s="6"/>
      <c r="B14937" s="6"/>
      <c r="C14937" s="139"/>
      <c r="D14937" s="139"/>
    </row>
    <row r="14938" spans="1:4">
      <c r="A14938" s="6"/>
      <c r="B14938" s="6"/>
      <c r="C14938" s="139"/>
      <c r="D14938" s="139"/>
    </row>
    <row r="14939" spans="1:4">
      <c r="A14939" s="6"/>
      <c r="B14939" s="6"/>
      <c r="C14939" s="139"/>
      <c r="D14939" s="139"/>
    </row>
    <row r="14940" spans="1:4">
      <c r="A14940" s="6"/>
      <c r="B14940" s="6"/>
      <c r="C14940" s="139"/>
      <c r="D14940" s="139"/>
    </row>
    <row r="14941" spans="1:4">
      <c r="A14941" s="6"/>
      <c r="B14941" s="6"/>
      <c r="C14941" s="139"/>
      <c r="D14941" s="139"/>
    </row>
    <row r="14942" spans="1:4">
      <c r="A14942" s="6"/>
      <c r="B14942" s="6"/>
      <c r="C14942" s="139"/>
      <c r="D14942" s="139"/>
    </row>
    <row r="14943" spans="1:4">
      <c r="A14943" s="6"/>
      <c r="B14943" s="6"/>
      <c r="C14943" s="139"/>
      <c r="D14943" s="139"/>
    </row>
    <row r="14944" spans="1:4">
      <c r="A14944" s="6"/>
      <c r="B14944" s="6"/>
      <c r="C14944" s="139"/>
      <c r="D14944" s="139"/>
    </row>
    <row r="14945" spans="1:4">
      <c r="A14945" s="6"/>
      <c r="B14945" s="6"/>
      <c r="C14945" s="139"/>
      <c r="D14945" s="139"/>
    </row>
    <row r="14946" spans="1:4">
      <c r="A14946" s="6"/>
      <c r="B14946" s="6"/>
      <c r="C14946" s="139"/>
      <c r="D14946" s="139"/>
    </row>
    <row r="14947" spans="1:4">
      <c r="A14947" s="6"/>
      <c r="B14947" s="6"/>
      <c r="C14947" s="139"/>
      <c r="D14947" s="139"/>
    </row>
    <row r="14948" spans="1:4">
      <c r="A14948" s="6"/>
      <c r="B14948" s="6"/>
      <c r="C14948" s="139"/>
      <c r="D14948" s="139"/>
    </row>
    <row r="14949" spans="1:4">
      <c r="A14949" s="6"/>
      <c r="B14949" s="6"/>
      <c r="C14949" s="139"/>
      <c r="D14949" s="139"/>
    </row>
    <row r="14950" spans="1:4">
      <c r="A14950" s="6"/>
      <c r="B14950" s="6"/>
      <c r="C14950" s="139"/>
      <c r="D14950" s="139"/>
    </row>
    <row r="14951" spans="1:4">
      <c r="A14951" s="6"/>
      <c r="B14951" s="6"/>
      <c r="C14951" s="139"/>
      <c r="D14951" s="139"/>
    </row>
    <row r="14952" spans="1:4">
      <c r="A14952" s="6"/>
      <c r="B14952" s="6"/>
      <c r="C14952" s="139"/>
      <c r="D14952" s="139"/>
    </row>
    <row r="14953" spans="1:4">
      <c r="A14953" s="6"/>
      <c r="B14953" s="6"/>
      <c r="C14953" s="139"/>
      <c r="D14953" s="139"/>
    </row>
    <row r="14954" spans="1:4">
      <c r="A14954" s="6"/>
      <c r="B14954" s="6"/>
      <c r="C14954" s="139"/>
      <c r="D14954" s="139"/>
    </row>
    <row r="14955" spans="1:4">
      <c r="A14955" s="6"/>
      <c r="B14955" s="6"/>
      <c r="C14955" s="139"/>
      <c r="D14955" s="139"/>
    </row>
    <row r="14956" spans="1:4">
      <c r="A14956" s="6"/>
      <c r="B14956" s="6"/>
      <c r="C14956" s="139"/>
      <c r="D14956" s="139"/>
    </row>
    <row r="14957" spans="1:4">
      <c r="A14957" s="6"/>
      <c r="B14957" s="6"/>
      <c r="C14957" s="139"/>
      <c r="D14957" s="139"/>
    </row>
    <row r="14958" spans="1:4">
      <c r="A14958" s="6"/>
      <c r="B14958" s="6"/>
      <c r="C14958" s="139"/>
      <c r="D14958" s="139"/>
    </row>
    <row r="14959" spans="1:4">
      <c r="A14959" s="6"/>
      <c r="B14959" s="6"/>
      <c r="C14959" s="139"/>
      <c r="D14959" s="139"/>
    </row>
    <row r="14960" spans="1:4">
      <c r="A14960" s="6"/>
      <c r="B14960" s="6"/>
      <c r="C14960" s="139"/>
      <c r="D14960" s="139"/>
    </row>
    <row r="14961" spans="1:4">
      <c r="A14961" s="6"/>
      <c r="B14961" s="6"/>
      <c r="C14961" s="139"/>
      <c r="D14961" s="139"/>
    </row>
    <row r="14962" spans="1:4">
      <c r="A14962" s="6"/>
      <c r="B14962" s="6"/>
      <c r="C14962" s="139"/>
      <c r="D14962" s="139"/>
    </row>
    <row r="14963" spans="1:4">
      <c r="A14963" s="6"/>
      <c r="B14963" s="6"/>
      <c r="C14963" s="139"/>
      <c r="D14963" s="139"/>
    </row>
    <row r="14964" spans="1:4">
      <c r="A14964" s="6"/>
      <c r="B14964" s="6"/>
      <c r="C14964" s="139"/>
      <c r="D14964" s="139"/>
    </row>
    <row r="14965" spans="1:4">
      <c r="A14965" s="6"/>
      <c r="B14965" s="6"/>
      <c r="C14965" s="139"/>
      <c r="D14965" s="139"/>
    </row>
    <row r="14966" spans="1:4">
      <c r="A14966" s="6"/>
      <c r="B14966" s="6"/>
      <c r="C14966" s="139"/>
      <c r="D14966" s="139"/>
    </row>
    <row r="14967" spans="1:4">
      <c r="A14967" s="6"/>
      <c r="B14967" s="6"/>
      <c r="C14967" s="139"/>
      <c r="D14967" s="139"/>
    </row>
    <row r="14968" spans="1:4">
      <c r="A14968" s="6"/>
      <c r="B14968" s="6"/>
      <c r="C14968" s="139"/>
      <c r="D14968" s="139"/>
    </row>
    <row r="14969" spans="1:4">
      <c r="A14969" s="6"/>
      <c r="B14969" s="6"/>
      <c r="C14969" s="139"/>
      <c r="D14969" s="139"/>
    </row>
    <row r="14970" spans="1:4">
      <c r="A14970" s="6"/>
      <c r="B14970" s="6"/>
      <c r="C14970" s="139"/>
      <c r="D14970" s="139"/>
    </row>
    <row r="14971" spans="1:4">
      <c r="A14971" s="6"/>
      <c r="B14971" s="6"/>
      <c r="C14971" s="139"/>
      <c r="D14971" s="139"/>
    </row>
    <row r="14972" spans="1:4">
      <c r="A14972" s="6"/>
      <c r="B14972" s="6"/>
      <c r="C14972" s="139"/>
      <c r="D14972" s="139"/>
    </row>
    <row r="14973" spans="1:4">
      <c r="A14973" s="6"/>
      <c r="B14973" s="6"/>
      <c r="C14973" s="139"/>
      <c r="D14973" s="139"/>
    </row>
    <row r="14974" spans="1:4">
      <c r="A14974" s="6"/>
      <c r="B14974" s="6"/>
      <c r="C14974" s="139"/>
      <c r="D14974" s="139"/>
    </row>
    <row r="14975" spans="1:4">
      <c r="A14975" s="6"/>
      <c r="B14975" s="6"/>
      <c r="C14975" s="139"/>
      <c r="D14975" s="139"/>
    </row>
    <row r="14976" spans="1:4">
      <c r="A14976" s="6"/>
      <c r="B14976" s="6"/>
      <c r="C14976" s="139"/>
      <c r="D14976" s="139"/>
    </row>
    <row r="14977" spans="1:4">
      <c r="A14977" s="6"/>
      <c r="B14977" s="6"/>
      <c r="C14977" s="139"/>
      <c r="D14977" s="139"/>
    </row>
    <row r="14978" spans="1:4">
      <c r="A14978" s="6"/>
      <c r="B14978" s="6"/>
      <c r="C14978" s="139"/>
      <c r="D14978" s="139"/>
    </row>
    <row r="14979" spans="1:4">
      <c r="A14979" s="6"/>
      <c r="B14979" s="6"/>
      <c r="C14979" s="139"/>
      <c r="D14979" s="139"/>
    </row>
    <row r="14980" spans="1:4">
      <c r="A14980" s="6"/>
      <c r="B14980" s="6"/>
      <c r="C14980" s="139"/>
      <c r="D14980" s="139"/>
    </row>
    <row r="14981" spans="1:4">
      <c r="A14981" s="6"/>
      <c r="B14981" s="6"/>
      <c r="C14981" s="139"/>
      <c r="D14981" s="139"/>
    </row>
    <row r="14982" spans="1:4">
      <c r="A14982" s="6"/>
      <c r="B14982" s="6"/>
      <c r="C14982" s="139"/>
      <c r="D14982" s="139"/>
    </row>
    <row r="14983" spans="1:4">
      <c r="A14983" s="6"/>
      <c r="B14983" s="6"/>
      <c r="C14983" s="139"/>
      <c r="D14983" s="139"/>
    </row>
    <row r="14984" spans="1:4">
      <c r="A14984" s="6"/>
      <c r="B14984" s="6"/>
      <c r="C14984" s="139"/>
      <c r="D14984" s="139"/>
    </row>
    <row r="14985" spans="1:4">
      <c r="A14985" s="6"/>
      <c r="B14985" s="6"/>
      <c r="C14985" s="139"/>
      <c r="D14985" s="139"/>
    </row>
    <row r="14986" spans="1:4">
      <c r="A14986" s="6"/>
      <c r="B14986" s="6"/>
      <c r="C14986" s="139"/>
      <c r="D14986" s="139"/>
    </row>
    <row r="14987" spans="1:4">
      <c r="A14987" s="6"/>
      <c r="B14987" s="6"/>
      <c r="C14987" s="139"/>
      <c r="D14987" s="139"/>
    </row>
    <row r="14988" spans="1:4">
      <c r="A14988" s="6"/>
      <c r="B14988" s="6"/>
      <c r="C14988" s="139"/>
      <c r="D14988" s="139"/>
    </row>
    <row r="14989" spans="1:4">
      <c r="A14989" s="6"/>
      <c r="B14989" s="6"/>
      <c r="C14989" s="139"/>
      <c r="D14989" s="139"/>
    </row>
    <row r="14990" spans="1:4">
      <c r="A14990" s="6"/>
      <c r="B14990" s="6"/>
      <c r="C14990" s="139"/>
      <c r="D14990" s="139"/>
    </row>
    <row r="14991" spans="1:4">
      <c r="A14991" s="6"/>
      <c r="B14991" s="6"/>
      <c r="C14991" s="139"/>
      <c r="D14991" s="139"/>
    </row>
    <row r="14992" spans="1:4">
      <c r="A14992" s="6"/>
      <c r="B14992" s="6"/>
      <c r="C14992" s="139"/>
      <c r="D14992" s="139"/>
    </row>
    <row r="14993" spans="1:4">
      <c r="A14993" s="6"/>
      <c r="B14993" s="6"/>
      <c r="C14993" s="139"/>
      <c r="D14993" s="139"/>
    </row>
    <row r="14994" spans="1:4">
      <c r="A14994" s="6"/>
      <c r="B14994" s="6"/>
      <c r="C14994" s="139"/>
      <c r="D14994" s="139"/>
    </row>
    <row r="14995" spans="1:4">
      <c r="A14995" s="6"/>
      <c r="B14995" s="6"/>
      <c r="C14995" s="139"/>
      <c r="D14995" s="139"/>
    </row>
    <row r="14996" spans="1:4">
      <c r="A14996" s="6"/>
      <c r="B14996" s="6"/>
      <c r="C14996" s="139"/>
      <c r="D14996" s="139"/>
    </row>
    <row r="14997" spans="1:4">
      <c r="A14997" s="6"/>
      <c r="B14997" s="6"/>
      <c r="C14997" s="139"/>
      <c r="D14997" s="139"/>
    </row>
    <row r="14998" spans="1:4">
      <c r="A14998" s="6"/>
      <c r="B14998" s="6"/>
      <c r="C14998" s="139"/>
      <c r="D14998" s="139"/>
    </row>
    <row r="14999" spans="1:4">
      <c r="A14999" s="6"/>
      <c r="B14999" s="6"/>
      <c r="C14999" s="139"/>
      <c r="D14999" s="139"/>
    </row>
    <row r="15000" spans="1:4">
      <c r="A15000" s="6"/>
      <c r="B15000" s="6"/>
      <c r="C15000" s="139"/>
      <c r="D15000" s="139"/>
    </row>
    <row r="15001" spans="1:4">
      <c r="A15001" s="6"/>
      <c r="B15001" s="6"/>
      <c r="C15001" s="139"/>
      <c r="D15001" s="139"/>
    </row>
    <row r="15002" spans="1:4">
      <c r="A15002" s="6"/>
      <c r="B15002" s="6"/>
      <c r="C15002" s="139"/>
      <c r="D15002" s="139"/>
    </row>
    <row r="15003" spans="1:4">
      <c r="A15003" s="6"/>
      <c r="B15003" s="6"/>
      <c r="C15003" s="139"/>
      <c r="D15003" s="139"/>
    </row>
    <row r="15004" spans="1:4">
      <c r="A15004" s="6"/>
      <c r="B15004" s="6"/>
      <c r="C15004" s="139"/>
      <c r="D15004" s="139"/>
    </row>
    <row r="15005" spans="1:4">
      <c r="A15005" s="6"/>
      <c r="B15005" s="6"/>
      <c r="C15005" s="139"/>
      <c r="D15005" s="139"/>
    </row>
    <row r="15006" spans="1:4">
      <c r="A15006" s="6"/>
      <c r="B15006" s="6"/>
      <c r="C15006" s="139"/>
      <c r="D15006" s="139"/>
    </row>
    <row r="15007" spans="1:4">
      <c r="A15007" s="6"/>
      <c r="B15007" s="6"/>
      <c r="C15007" s="139"/>
      <c r="D15007" s="139"/>
    </row>
    <row r="15008" spans="1:4">
      <c r="A15008" s="6"/>
      <c r="B15008" s="6"/>
      <c r="C15008" s="139"/>
      <c r="D15008" s="139"/>
    </row>
    <row r="15009" spans="1:4">
      <c r="A15009" s="6"/>
      <c r="B15009" s="6"/>
      <c r="C15009" s="139"/>
      <c r="D15009" s="139"/>
    </row>
    <row r="15010" spans="1:4">
      <c r="A15010" s="6"/>
      <c r="B15010" s="6"/>
      <c r="C15010" s="139"/>
      <c r="D15010" s="139"/>
    </row>
    <row r="15011" spans="1:4">
      <c r="A15011" s="6"/>
      <c r="B15011" s="6"/>
      <c r="C15011" s="139"/>
      <c r="D15011" s="139"/>
    </row>
    <row r="15012" spans="1:4">
      <c r="A15012" s="6"/>
      <c r="B15012" s="6"/>
      <c r="C15012" s="139"/>
      <c r="D15012" s="139"/>
    </row>
    <row r="15013" spans="1:4">
      <c r="A15013" s="6"/>
      <c r="B15013" s="6"/>
      <c r="C15013" s="139"/>
      <c r="D15013" s="139"/>
    </row>
    <row r="15014" spans="1:4">
      <c r="A15014" s="6"/>
      <c r="B15014" s="6"/>
      <c r="C15014" s="139"/>
      <c r="D15014" s="139"/>
    </row>
    <row r="15015" spans="1:4">
      <c r="A15015" s="6"/>
      <c r="B15015" s="6"/>
      <c r="C15015" s="139"/>
      <c r="D15015" s="139"/>
    </row>
    <row r="15016" spans="1:4">
      <c r="A15016" s="6"/>
      <c r="B15016" s="6"/>
      <c r="C15016" s="139"/>
      <c r="D15016" s="139"/>
    </row>
    <row r="15017" spans="1:4">
      <c r="A15017" s="6"/>
      <c r="B15017" s="6"/>
      <c r="C15017" s="139"/>
      <c r="D15017" s="139"/>
    </row>
    <row r="15018" spans="1:4">
      <c r="A15018" s="6"/>
      <c r="B15018" s="6"/>
      <c r="C15018" s="139"/>
      <c r="D15018" s="139"/>
    </row>
    <row r="15019" spans="1:4">
      <c r="A15019" s="6"/>
      <c r="B15019" s="6"/>
      <c r="C15019" s="139"/>
      <c r="D15019" s="139"/>
    </row>
    <row r="15020" spans="1:4">
      <c r="A15020" s="6"/>
      <c r="B15020" s="6"/>
      <c r="C15020" s="139"/>
      <c r="D15020" s="139"/>
    </row>
    <row r="15021" spans="1:4">
      <c r="A15021" s="6"/>
      <c r="B15021" s="6"/>
      <c r="C15021" s="139"/>
      <c r="D15021" s="139"/>
    </row>
    <row r="15022" spans="1:4">
      <c r="A15022" s="6"/>
      <c r="B15022" s="6"/>
      <c r="C15022" s="139"/>
      <c r="D15022" s="139"/>
    </row>
    <row r="15023" spans="1:4">
      <c r="A15023" s="6"/>
      <c r="B15023" s="6"/>
      <c r="C15023" s="139"/>
      <c r="D15023" s="139"/>
    </row>
    <row r="15024" spans="1:4">
      <c r="A15024" s="6"/>
      <c r="B15024" s="6"/>
      <c r="C15024" s="139"/>
      <c r="D15024" s="139"/>
    </row>
    <row r="15025" spans="1:4">
      <c r="A15025" s="6"/>
      <c r="B15025" s="6"/>
      <c r="C15025" s="139"/>
      <c r="D15025" s="139"/>
    </row>
    <row r="15026" spans="1:4">
      <c r="A15026" s="6"/>
      <c r="B15026" s="6"/>
      <c r="C15026" s="139"/>
      <c r="D15026" s="139"/>
    </row>
    <row r="15027" spans="1:4">
      <c r="A15027" s="6"/>
      <c r="B15027" s="6"/>
      <c r="C15027" s="139"/>
      <c r="D15027" s="139"/>
    </row>
    <row r="15028" spans="1:4">
      <c r="A15028" s="6"/>
      <c r="B15028" s="6"/>
      <c r="C15028" s="139"/>
      <c r="D15028" s="139"/>
    </row>
    <row r="15029" spans="1:4">
      <c r="A15029" s="6"/>
      <c r="B15029" s="6"/>
      <c r="C15029" s="139"/>
      <c r="D15029" s="139"/>
    </row>
    <row r="15030" spans="1:4">
      <c r="A15030" s="6"/>
      <c r="B15030" s="6"/>
      <c r="C15030" s="139"/>
      <c r="D15030" s="139"/>
    </row>
    <row r="15031" spans="1:4">
      <c r="A15031" s="6"/>
      <c r="B15031" s="6"/>
      <c r="C15031" s="139"/>
      <c r="D15031" s="139"/>
    </row>
    <row r="15032" spans="1:4">
      <c r="A15032" s="6"/>
      <c r="B15032" s="6"/>
      <c r="C15032" s="139"/>
      <c r="D15032" s="139"/>
    </row>
    <row r="15033" spans="1:4">
      <c r="A15033" s="6"/>
      <c r="B15033" s="6"/>
      <c r="C15033" s="139"/>
      <c r="D15033" s="139"/>
    </row>
    <row r="15034" spans="1:4">
      <c r="A15034" s="6"/>
      <c r="B15034" s="6"/>
      <c r="C15034" s="139"/>
      <c r="D15034" s="139"/>
    </row>
    <row r="15035" spans="1:4">
      <c r="A15035" s="6"/>
      <c r="B15035" s="6"/>
      <c r="C15035" s="139"/>
      <c r="D15035" s="139"/>
    </row>
    <row r="15036" spans="1:4">
      <c r="A15036" s="6"/>
      <c r="B15036" s="6"/>
      <c r="C15036" s="139"/>
      <c r="D15036" s="139"/>
    </row>
    <row r="15037" spans="1:4">
      <c r="A15037" s="6"/>
      <c r="B15037" s="6"/>
      <c r="C15037" s="139"/>
      <c r="D15037" s="139"/>
    </row>
    <row r="15038" spans="1:4">
      <c r="A15038" s="6"/>
      <c r="B15038" s="6"/>
      <c r="C15038" s="139"/>
      <c r="D15038" s="139"/>
    </row>
    <row r="15039" spans="1:4">
      <c r="A15039" s="6"/>
      <c r="B15039" s="6"/>
      <c r="C15039" s="139"/>
      <c r="D15039" s="139"/>
    </row>
    <row r="15040" spans="1:4">
      <c r="A15040" s="6"/>
      <c r="B15040" s="6"/>
      <c r="C15040" s="139"/>
      <c r="D15040" s="139"/>
    </row>
    <row r="15041" spans="1:4">
      <c r="A15041" s="6"/>
      <c r="B15041" s="6"/>
      <c r="C15041" s="139"/>
      <c r="D15041" s="139"/>
    </row>
    <row r="15042" spans="1:4">
      <c r="A15042" s="6"/>
      <c r="B15042" s="6"/>
      <c r="C15042" s="139"/>
      <c r="D15042" s="139"/>
    </row>
    <row r="15043" spans="1:4">
      <c r="A15043" s="6"/>
      <c r="B15043" s="6"/>
      <c r="C15043" s="139"/>
      <c r="D15043" s="139"/>
    </row>
    <row r="15044" spans="1:4">
      <c r="A15044" s="6"/>
      <c r="B15044" s="6"/>
      <c r="C15044" s="139"/>
      <c r="D15044" s="139"/>
    </row>
    <row r="15045" spans="1:4">
      <c r="A15045" s="6"/>
      <c r="B15045" s="6"/>
      <c r="C15045" s="139"/>
      <c r="D15045" s="139"/>
    </row>
    <row r="15046" spans="1:4">
      <c r="A15046" s="6"/>
      <c r="B15046" s="6"/>
      <c r="C15046" s="139"/>
      <c r="D15046" s="139"/>
    </row>
    <row r="15047" spans="1:4">
      <c r="A15047" s="6"/>
      <c r="B15047" s="6"/>
      <c r="C15047" s="139"/>
      <c r="D15047" s="139"/>
    </row>
    <row r="15048" spans="1:4">
      <c r="A15048" s="6"/>
      <c r="B15048" s="6"/>
      <c r="C15048" s="139"/>
      <c r="D15048" s="139"/>
    </row>
    <row r="15049" spans="1:4">
      <c r="A15049" s="6"/>
      <c r="B15049" s="6"/>
      <c r="C15049" s="139"/>
      <c r="D15049" s="139"/>
    </row>
    <row r="15050" spans="1:4">
      <c r="A15050" s="6"/>
      <c r="B15050" s="6"/>
      <c r="C15050" s="139"/>
      <c r="D15050" s="139"/>
    </row>
    <row r="15051" spans="1:4">
      <c r="A15051" s="6"/>
      <c r="B15051" s="6"/>
      <c r="C15051" s="139"/>
      <c r="D15051" s="139"/>
    </row>
    <row r="15052" spans="1:4">
      <c r="A15052" s="6"/>
      <c r="B15052" s="6"/>
      <c r="C15052" s="139"/>
      <c r="D15052" s="139"/>
    </row>
    <row r="15053" spans="1:4">
      <c r="A15053" s="6"/>
      <c r="B15053" s="6"/>
      <c r="C15053" s="139"/>
      <c r="D15053" s="139"/>
    </row>
    <row r="15054" spans="1:4">
      <c r="A15054" s="6"/>
      <c r="B15054" s="6"/>
      <c r="C15054" s="139"/>
      <c r="D15054" s="139"/>
    </row>
    <row r="15055" spans="1:4">
      <c r="A15055" s="6"/>
      <c r="B15055" s="6"/>
      <c r="C15055" s="139"/>
      <c r="D15055" s="139"/>
    </row>
    <row r="15056" spans="1:4">
      <c r="A15056" s="6"/>
      <c r="B15056" s="6"/>
      <c r="C15056" s="139"/>
      <c r="D15056" s="139"/>
    </row>
    <row r="15057" spans="1:4">
      <c r="A15057" s="6"/>
      <c r="B15057" s="6"/>
      <c r="C15057" s="139"/>
      <c r="D15057" s="139"/>
    </row>
    <row r="15058" spans="1:4">
      <c r="A15058" s="6"/>
      <c r="B15058" s="6"/>
      <c r="C15058" s="139"/>
      <c r="D15058" s="139"/>
    </row>
    <row r="15059" spans="1:4">
      <c r="A15059" s="6"/>
      <c r="B15059" s="6"/>
      <c r="C15059" s="139"/>
      <c r="D15059" s="139"/>
    </row>
    <row r="15060" spans="1:4">
      <c r="A15060" s="6"/>
      <c r="B15060" s="6"/>
      <c r="C15060" s="139"/>
      <c r="D15060" s="139"/>
    </row>
    <row r="15061" spans="1:4">
      <c r="A15061" s="6"/>
      <c r="B15061" s="6"/>
      <c r="C15061" s="139"/>
      <c r="D15061" s="139"/>
    </row>
    <row r="15062" spans="1:4">
      <c r="A15062" s="6"/>
      <c r="B15062" s="6"/>
      <c r="C15062" s="139"/>
      <c r="D15062" s="139"/>
    </row>
    <row r="15063" spans="1:4">
      <c r="A15063" s="6"/>
      <c r="B15063" s="6"/>
      <c r="C15063" s="139"/>
      <c r="D15063" s="139"/>
    </row>
    <row r="15064" spans="1:4">
      <c r="A15064" s="6"/>
      <c r="B15064" s="6"/>
      <c r="C15064" s="139"/>
      <c r="D15064" s="139"/>
    </row>
    <row r="15065" spans="1:4">
      <c r="A15065" s="6"/>
      <c r="B15065" s="6"/>
      <c r="C15065" s="139"/>
      <c r="D15065" s="139"/>
    </row>
    <row r="15066" spans="1:4">
      <c r="A15066" s="6"/>
      <c r="B15066" s="6"/>
      <c r="C15066" s="139"/>
      <c r="D15066" s="139"/>
    </row>
    <row r="15067" spans="1:4">
      <c r="A15067" s="6"/>
      <c r="B15067" s="6"/>
      <c r="C15067" s="139"/>
      <c r="D15067" s="139"/>
    </row>
    <row r="15068" spans="1:4">
      <c r="A15068" s="6"/>
      <c r="B15068" s="6"/>
      <c r="C15068" s="139"/>
      <c r="D15068" s="139"/>
    </row>
    <row r="15069" spans="1:4">
      <c r="A15069" s="6"/>
      <c r="B15069" s="6"/>
      <c r="C15069" s="139"/>
      <c r="D15069" s="139"/>
    </row>
    <row r="15070" spans="1:4">
      <c r="A15070" s="6"/>
      <c r="B15070" s="6"/>
      <c r="C15070" s="139"/>
      <c r="D15070" s="139"/>
    </row>
    <row r="15071" spans="1:4">
      <c r="A15071" s="6"/>
      <c r="B15071" s="6"/>
      <c r="C15071" s="139"/>
      <c r="D15071" s="139"/>
    </row>
    <row r="15072" spans="1:4">
      <c r="A15072" s="6"/>
      <c r="B15072" s="6"/>
      <c r="C15072" s="139"/>
      <c r="D15072" s="139"/>
    </row>
    <row r="15073" spans="1:4">
      <c r="A15073" s="6"/>
      <c r="B15073" s="6"/>
      <c r="C15073" s="139"/>
      <c r="D15073" s="139"/>
    </row>
    <row r="15074" spans="1:4">
      <c r="A15074" s="6"/>
      <c r="B15074" s="6"/>
      <c r="C15074" s="139"/>
      <c r="D15074" s="139"/>
    </row>
    <row r="15075" spans="1:4">
      <c r="A15075" s="6"/>
      <c r="B15075" s="6"/>
      <c r="C15075" s="139"/>
      <c r="D15075" s="139"/>
    </row>
    <row r="15076" spans="1:4">
      <c r="A15076" s="6"/>
      <c r="B15076" s="6"/>
      <c r="C15076" s="139"/>
      <c r="D15076" s="139"/>
    </row>
    <row r="15077" spans="1:4">
      <c r="A15077" s="6"/>
      <c r="B15077" s="6"/>
      <c r="C15077" s="139"/>
      <c r="D15077" s="139"/>
    </row>
    <row r="15078" spans="1:4">
      <c r="A15078" s="6"/>
      <c r="B15078" s="6"/>
      <c r="C15078" s="139"/>
      <c r="D15078" s="139"/>
    </row>
    <row r="15079" spans="1:4">
      <c r="A15079" s="6"/>
      <c r="B15079" s="6"/>
      <c r="C15079" s="139"/>
      <c r="D15079" s="139"/>
    </row>
    <row r="15080" spans="1:4">
      <c r="A15080" s="6"/>
      <c r="B15080" s="6"/>
      <c r="C15080" s="139"/>
      <c r="D15080" s="139"/>
    </row>
    <row r="15081" spans="1:4">
      <c r="A15081" s="6"/>
      <c r="B15081" s="6"/>
      <c r="C15081" s="139"/>
      <c r="D15081" s="139"/>
    </row>
    <row r="15082" spans="1:4">
      <c r="A15082" s="6"/>
      <c r="B15082" s="6"/>
      <c r="C15082" s="139"/>
      <c r="D15082" s="139"/>
    </row>
    <row r="15083" spans="1:4">
      <c r="A15083" s="6"/>
      <c r="B15083" s="6"/>
      <c r="C15083" s="139"/>
      <c r="D15083" s="139"/>
    </row>
    <row r="15084" spans="1:4">
      <c r="A15084" s="6"/>
      <c r="B15084" s="6"/>
      <c r="C15084" s="139"/>
      <c r="D15084" s="139"/>
    </row>
    <row r="15085" spans="1:4">
      <c r="A15085" s="6"/>
      <c r="B15085" s="6"/>
      <c r="C15085" s="139"/>
      <c r="D15085" s="139"/>
    </row>
    <row r="15086" spans="1:4">
      <c r="A15086" s="6"/>
      <c r="B15086" s="6"/>
      <c r="C15086" s="139"/>
      <c r="D15086" s="139"/>
    </row>
    <row r="15087" spans="1:4">
      <c r="A15087" s="6"/>
      <c r="B15087" s="6"/>
      <c r="C15087" s="139"/>
      <c r="D15087" s="139"/>
    </row>
    <row r="15088" spans="1:4">
      <c r="A15088" s="6"/>
      <c r="B15088" s="6"/>
      <c r="C15088" s="139"/>
      <c r="D15088" s="139"/>
    </row>
    <row r="15089" spans="1:4">
      <c r="A15089" s="6"/>
      <c r="B15089" s="6"/>
      <c r="C15089" s="139"/>
      <c r="D15089" s="139"/>
    </row>
    <row r="15090" spans="1:4">
      <c r="A15090" s="6"/>
      <c r="B15090" s="6"/>
      <c r="C15090" s="139"/>
      <c r="D15090" s="139"/>
    </row>
    <row r="15091" spans="1:4">
      <c r="A15091" s="6"/>
      <c r="B15091" s="6"/>
      <c r="C15091" s="139"/>
      <c r="D15091" s="139"/>
    </row>
    <row r="15092" spans="1:4">
      <c r="A15092" s="6"/>
      <c r="B15092" s="6"/>
      <c r="C15092" s="139"/>
      <c r="D15092" s="139"/>
    </row>
    <row r="15093" spans="1:4">
      <c r="A15093" s="6"/>
      <c r="B15093" s="6"/>
      <c r="C15093" s="139"/>
      <c r="D15093" s="139"/>
    </row>
    <row r="15094" spans="1:4">
      <c r="A15094" s="6"/>
      <c r="B15094" s="6"/>
      <c r="C15094" s="139"/>
      <c r="D15094" s="139"/>
    </row>
    <row r="15095" spans="1:4">
      <c r="A15095" s="6"/>
      <c r="B15095" s="6"/>
      <c r="C15095" s="139"/>
      <c r="D15095" s="139"/>
    </row>
    <row r="15096" spans="1:4">
      <c r="A15096" s="6"/>
      <c r="B15096" s="6"/>
      <c r="C15096" s="139"/>
      <c r="D15096" s="139"/>
    </row>
    <row r="15097" spans="1:4">
      <c r="A15097" s="6"/>
      <c r="B15097" s="6"/>
      <c r="C15097" s="139"/>
      <c r="D15097" s="139"/>
    </row>
    <row r="15098" spans="1:4">
      <c r="A15098" s="6"/>
      <c r="B15098" s="6"/>
      <c r="C15098" s="139"/>
      <c r="D15098" s="139"/>
    </row>
    <row r="15099" spans="1:4">
      <c r="A15099" s="6"/>
      <c r="B15099" s="6"/>
      <c r="C15099" s="139"/>
      <c r="D15099" s="139"/>
    </row>
    <row r="15100" spans="1:4">
      <c r="A15100" s="6"/>
      <c r="B15100" s="6"/>
      <c r="C15100" s="139"/>
      <c r="D15100" s="139"/>
    </row>
    <row r="15101" spans="1:4">
      <c r="A15101" s="6"/>
      <c r="B15101" s="6"/>
      <c r="C15101" s="139"/>
      <c r="D15101" s="139"/>
    </row>
    <row r="15102" spans="1:4">
      <c r="A15102" s="6"/>
      <c r="B15102" s="6"/>
      <c r="C15102" s="139"/>
      <c r="D15102" s="139"/>
    </row>
    <row r="15103" spans="1:4">
      <c r="A15103" s="6"/>
      <c r="B15103" s="6"/>
      <c r="C15103" s="139"/>
      <c r="D15103" s="139"/>
    </row>
    <row r="15104" spans="1:4">
      <c r="A15104" s="6"/>
      <c r="B15104" s="6"/>
      <c r="C15104" s="139"/>
      <c r="D15104" s="139"/>
    </row>
    <row r="15105" spans="1:4">
      <c r="A15105" s="6"/>
      <c r="B15105" s="6"/>
      <c r="C15105" s="139"/>
      <c r="D15105" s="139"/>
    </row>
    <row r="15106" spans="1:4">
      <c r="A15106" s="6"/>
      <c r="B15106" s="6"/>
      <c r="C15106" s="139"/>
      <c r="D15106" s="139"/>
    </row>
    <row r="15107" spans="1:4">
      <c r="A15107" s="6"/>
      <c r="B15107" s="6"/>
      <c r="C15107" s="139"/>
      <c r="D15107" s="139"/>
    </row>
    <row r="15108" spans="1:4">
      <c r="A15108" s="6"/>
      <c r="B15108" s="6"/>
      <c r="C15108" s="139"/>
      <c r="D15108" s="139"/>
    </row>
    <row r="15109" spans="1:4">
      <c r="A15109" s="6"/>
      <c r="B15109" s="6"/>
      <c r="C15109" s="139"/>
      <c r="D15109" s="139"/>
    </row>
    <row r="15110" spans="1:4">
      <c r="A15110" s="6"/>
      <c r="B15110" s="6"/>
      <c r="C15110" s="139"/>
      <c r="D15110" s="139"/>
    </row>
    <row r="15111" spans="1:4">
      <c r="A15111" s="6"/>
      <c r="B15111" s="6"/>
      <c r="C15111" s="139"/>
      <c r="D15111" s="139"/>
    </row>
    <row r="15112" spans="1:4">
      <c r="A15112" s="6"/>
      <c r="B15112" s="6"/>
      <c r="C15112" s="139"/>
      <c r="D15112" s="139"/>
    </row>
    <row r="15113" spans="1:4">
      <c r="A15113" s="6"/>
      <c r="B15113" s="6"/>
      <c r="C15113" s="139"/>
      <c r="D15113" s="139"/>
    </row>
    <row r="15114" spans="1:4">
      <c r="A15114" s="6"/>
      <c r="B15114" s="6"/>
      <c r="C15114" s="139"/>
      <c r="D15114" s="139"/>
    </row>
    <row r="15115" spans="1:4">
      <c r="A15115" s="6"/>
      <c r="B15115" s="6"/>
      <c r="C15115" s="139"/>
      <c r="D15115" s="139"/>
    </row>
    <row r="15116" spans="1:4">
      <c r="A15116" s="6"/>
      <c r="B15116" s="6"/>
      <c r="C15116" s="139"/>
      <c r="D15116" s="139"/>
    </row>
    <row r="15117" spans="1:4">
      <c r="A15117" s="6"/>
      <c r="B15117" s="6"/>
      <c r="C15117" s="139"/>
      <c r="D15117" s="139"/>
    </row>
    <row r="15118" spans="1:4">
      <c r="A15118" s="6"/>
      <c r="B15118" s="6"/>
      <c r="C15118" s="139"/>
      <c r="D15118" s="139"/>
    </row>
    <row r="15119" spans="1:4">
      <c r="A15119" s="6"/>
      <c r="B15119" s="6"/>
      <c r="C15119" s="139"/>
      <c r="D15119" s="139"/>
    </row>
    <row r="15120" spans="1:4">
      <c r="A15120" s="6"/>
      <c r="B15120" s="6"/>
      <c r="C15120" s="139"/>
      <c r="D15120" s="139"/>
    </row>
    <row r="15121" spans="1:4">
      <c r="A15121" s="6"/>
      <c r="B15121" s="6"/>
      <c r="C15121" s="139"/>
      <c r="D15121" s="139"/>
    </row>
    <row r="15122" spans="1:4">
      <c r="A15122" s="6"/>
      <c r="B15122" s="6"/>
      <c r="C15122" s="139"/>
      <c r="D15122" s="139"/>
    </row>
    <row r="15123" spans="1:4">
      <c r="A15123" s="6"/>
      <c r="B15123" s="6"/>
      <c r="C15123" s="139"/>
      <c r="D15123" s="139"/>
    </row>
    <row r="15124" spans="1:4">
      <c r="A15124" s="6"/>
      <c r="B15124" s="6"/>
      <c r="C15124" s="139"/>
      <c r="D15124" s="139"/>
    </row>
    <row r="15125" spans="1:4">
      <c r="A15125" s="6"/>
      <c r="B15125" s="6"/>
      <c r="C15125" s="139"/>
      <c r="D15125" s="139"/>
    </row>
    <row r="15126" spans="1:4">
      <c r="A15126" s="6"/>
      <c r="B15126" s="6"/>
      <c r="C15126" s="139"/>
      <c r="D15126" s="139"/>
    </row>
    <row r="15127" spans="1:4">
      <c r="A15127" s="6"/>
      <c r="B15127" s="6"/>
      <c r="C15127" s="139"/>
      <c r="D15127" s="139"/>
    </row>
    <row r="15128" spans="1:4">
      <c r="A15128" s="6"/>
      <c r="B15128" s="6"/>
      <c r="C15128" s="139"/>
      <c r="D15128" s="139"/>
    </row>
    <row r="15129" spans="1:4">
      <c r="A15129" s="6"/>
      <c r="B15129" s="6"/>
      <c r="C15129" s="139"/>
      <c r="D15129" s="139"/>
    </row>
    <row r="15130" spans="1:4">
      <c r="A15130" s="6"/>
      <c r="B15130" s="6"/>
      <c r="C15130" s="139"/>
      <c r="D15130" s="139"/>
    </row>
    <row r="15131" spans="1:4">
      <c r="A15131" s="6"/>
      <c r="B15131" s="6"/>
      <c r="C15131" s="139"/>
      <c r="D15131" s="139"/>
    </row>
    <row r="15132" spans="1:4">
      <c r="A15132" s="6"/>
      <c r="B15132" s="6"/>
      <c r="C15132" s="139"/>
      <c r="D15132" s="139"/>
    </row>
    <row r="15133" spans="1:4">
      <c r="A15133" s="6"/>
      <c r="B15133" s="6"/>
      <c r="C15133" s="139"/>
      <c r="D15133" s="139"/>
    </row>
    <row r="15134" spans="1:4">
      <c r="A15134" s="6"/>
      <c r="B15134" s="6"/>
      <c r="C15134" s="139"/>
      <c r="D15134" s="139"/>
    </row>
    <row r="15135" spans="1:4">
      <c r="A15135" s="6"/>
      <c r="B15135" s="6"/>
      <c r="C15135" s="139"/>
      <c r="D15135" s="139"/>
    </row>
    <row r="15136" spans="1:4">
      <c r="A15136" s="6"/>
      <c r="B15136" s="6"/>
      <c r="C15136" s="139"/>
      <c r="D15136" s="139"/>
    </row>
    <row r="15137" spans="1:4">
      <c r="A15137" s="6"/>
      <c r="B15137" s="6"/>
      <c r="C15137" s="139"/>
      <c r="D15137" s="139"/>
    </row>
    <row r="15138" spans="1:4">
      <c r="A15138" s="6"/>
      <c r="B15138" s="6"/>
      <c r="C15138" s="139"/>
      <c r="D15138" s="139"/>
    </row>
    <row r="15139" spans="1:4">
      <c r="A15139" s="6"/>
      <c r="B15139" s="6"/>
      <c r="C15139" s="139"/>
      <c r="D15139" s="139"/>
    </row>
    <row r="15140" spans="1:4">
      <c r="A15140" s="6"/>
      <c r="B15140" s="6"/>
      <c r="C15140" s="139"/>
      <c r="D15140" s="139"/>
    </row>
    <row r="15141" spans="1:4">
      <c r="A15141" s="6"/>
      <c r="B15141" s="6"/>
      <c r="C15141" s="139"/>
      <c r="D15141" s="139"/>
    </row>
    <row r="15142" spans="1:4">
      <c r="A15142" s="6"/>
      <c r="B15142" s="6"/>
      <c r="C15142" s="139"/>
      <c r="D15142" s="139"/>
    </row>
    <row r="15143" spans="1:4">
      <c r="A15143" s="6"/>
      <c r="B15143" s="6"/>
      <c r="C15143" s="139"/>
      <c r="D15143" s="139"/>
    </row>
    <row r="15144" spans="1:4">
      <c r="A15144" s="6"/>
      <c r="B15144" s="6"/>
      <c r="C15144" s="139"/>
      <c r="D15144" s="139"/>
    </row>
    <row r="15145" spans="1:4">
      <c r="A15145" s="6"/>
      <c r="B15145" s="6"/>
      <c r="C15145" s="139"/>
      <c r="D15145" s="139"/>
    </row>
    <row r="15146" spans="1:4">
      <c r="A15146" s="6"/>
      <c r="B15146" s="6"/>
      <c r="C15146" s="139"/>
      <c r="D15146" s="139"/>
    </row>
    <row r="15147" spans="1:4">
      <c r="A15147" s="6"/>
      <c r="B15147" s="6"/>
      <c r="C15147" s="139"/>
      <c r="D15147" s="139"/>
    </row>
    <row r="15148" spans="1:4">
      <c r="A15148" s="6"/>
      <c r="B15148" s="6"/>
      <c r="C15148" s="139"/>
      <c r="D15148" s="139"/>
    </row>
    <row r="15149" spans="1:4">
      <c r="A15149" s="6"/>
      <c r="B15149" s="6"/>
      <c r="C15149" s="139"/>
      <c r="D15149" s="139"/>
    </row>
    <row r="15150" spans="1:4">
      <c r="A15150" s="6"/>
      <c r="B15150" s="6"/>
      <c r="C15150" s="139"/>
      <c r="D15150" s="139"/>
    </row>
    <row r="15151" spans="1:4">
      <c r="A15151" s="6"/>
      <c r="B15151" s="6"/>
      <c r="C15151" s="139"/>
      <c r="D15151" s="139"/>
    </row>
    <row r="15152" spans="1:4">
      <c r="A15152" s="6"/>
      <c r="B15152" s="6"/>
      <c r="C15152" s="139"/>
      <c r="D15152" s="139"/>
    </row>
    <row r="15153" spans="1:4">
      <c r="A15153" s="6"/>
      <c r="B15153" s="6"/>
      <c r="C15153" s="139"/>
      <c r="D15153" s="139"/>
    </row>
    <row r="15154" spans="1:4">
      <c r="A15154" s="6"/>
      <c r="B15154" s="6"/>
      <c r="C15154" s="139"/>
      <c r="D15154" s="139"/>
    </row>
    <row r="15155" spans="1:4">
      <c r="A15155" s="6"/>
      <c r="B15155" s="6"/>
      <c r="C15155" s="139"/>
      <c r="D15155" s="139"/>
    </row>
    <row r="15156" spans="1:4">
      <c r="A15156" s="6"/>
      <c r="B15156" s="6"/>
      <c r="C15156" s="139"/>
      <c r="D15156" s="139"/>
    </row>
    <row r="15157" spans="1:4">
      <c r="A15157" s="6"/>
      <c r="B15157" s="6"/>
      <c r="C15157" s="139"/>
      <c r="D15157" s="139"/>
    </row>
    <row r="15158" spans="1:4">
      <c r="A15158" s="6"/>
      <c r="B15158" s="6"/>
      <c r="C15158" s="139"/>
      <c r="D15158" s="139"/>
    </row>
    <row r="15159" spans="1:4">
      <c r="A15159" s="6"/>
      <c r="B15159" s="6"/>
      <c r="C15159" s="139"/>
      <c r="D15159" s="139"/>
    </row>
    <row r="15160" spans="1:4">
      <c r="A15160" s="6"/>
      <c r="B15160" s="6"/>
      <c r="C15160" s="139"/>
      <c r="D15160" s="139"/>
    </row>
    <row r="15161" spans="1:4">
      <c r="A15161" s="6"/>
      <c r="B15161" s="6"/>
      <c r="C15161" s="139"/>
      <c r="D15161" s="139"/>
    </row>
    <row r="15162" spans="1:4">
      <c r="A15162" s="6"/>
      <c r="B15162" s="6"/>
      <c r="C15162" s="139"/>
      <c r="D15162" s="139"/>
    </row>
    <row r="15163" spans="1:4">
      <c r="A15163" s="6"/>
      <c r="B15163" s="6"/>
      <c r="C15163" s="139"/>
      <c r="D15163" s="139"/>
    </row>
    <row r="15164" spans="1:4">
      <c r="A15164" s="6"/>
      <c r="B15164" s="6"/>
      <c r="C15164" s="139"/>
      <c r="D15164" s="139"/>
    </row>
    <row r="15165" spans="1:4">
      <c r="A15165" s="6"/>
      <c r="B15165" s="6"/>
      <c r="C15165" s="139"/>
      <c r="D15165" s="139"/>
    </row>
    <row r="15166" spans="1:4">
      <c r="A15166" s="6"/>
      <c r="B15166" s="6"/>
      <c r="C15166" s="139"/>
      <c r="D15166" s="139"/>
    </row>
    <row r="15167" spans="1:4">
      <c r="A15167" s="6"/>
      <c r="B15167" s="6"/>
      <c r="C15167" s="139"/>
      <c r="D15167" s="139"/>
    </row>
    <row r="15168" spans="1:4">
      <c r="A15168" s="6"/>
      <c r="B15168" s="6"/>
      <c r="C15168" s="139"/>
      <c r="D15168" s="139"/>
    </row>
    <row r="15169" spans="1:4">
      <c r="A15169" s="6"/>
      <c r="B15169" s="6"/>
      <c r="C15169" s="139"/>
      <c r="D15169" s="139"/>
    </row>
    <row r="15170" spans="1:4">
      <c r="A15170" s="6"/>
      <c r="B15170" s="6"/>
      <c r="C15170" s="139"/>
      <c r="D15170" s="139"/>
    </row>
    <row r="15171" spans="1:4">
      <c r="A15171" s="6"/>
      <c r="B15171" s="6"/>
      <c r="C15171" s="139"/>
      <c r="D15171" s="139"/>
    </row>
    <row r="15172" spans="1:4">
      <c r="A15172" s="6"/>
      <c r="B15172" s="6"/>
      <c r="C15172" s="139"/>
      <c r="D15172" s="139"/>
    </row>
    <row r="15173" spans="1:4">
      <c r="A15173" s="6"/>
      <c r="B15173" s="6"/>
      <c r="C15173" s="139"/>
      <c r="D15173" s="139"/>
    </row>
    <row r="15174" spans="1:4">
      <c r="A15174" s="6"/>
      <c r="B15174" s="6"/>
      <c r="C15174" s="139"/>
      <c r="D15174" s="139"/>
    </row>
    <row r="15175" spans="1:4">
      <c r="A15175" s="6"/>
      <c r="B15175" s="6"/>
      <c r="C15175" s="139"/>
      <c r="D15175" s="139"/>
    </row>
    <row r="15176" spans="1:4">
      <c r="A15176" s="6"/>
      <c r="B15176" s="6"/>
      <c r="C15176" s="139"/>
      <c r="D15176" s="139"/>
    </row>
    <row r="15177" spans="1:4">
      <c r="A15177" s="6"/>
      <c r="B15177" s="6"/>
      <c r="C15177" s="139"/>
      <c r="D15177" s="139"/>
    </row>
    <row r="15178" spans="1:4">
      <c r="A15178" s="6"/>
      <c r="B15178" s="6"/>
      <c r="C15178" s="139"/>
      <c r="D15178" s="139"/>
    </row>
    <row r="15179" spans="1:4">
      <c r="A15179" s="6"/>
      <c r="B15179" s="6"/>
      <c r="C15179" s="139"/>
      <c r="D15179" s="139"/>
    </row>
    <row r="15180" spans="1:4">
      <c r="A15180" s="6"/>
      <c r="B15180" s="6"/>
      <c r="C15180" s="139"/>
      <c r="D15180" s="139"/>
    </row>
    <row r="15181" spans="1:4">
      <c r="A15181" s="6"/>
      <c r="B15181" s="6"/>
      <c r="C15181" s="139"/>
      <c r="D15181" s="139"/>
    </row>
    <row r="15182" spans="1:4">
      <c r="A15182" s="6"/>
      <c r="B15182" s="6"/>
      <c r="C15182" s="139"/>
      <c r="D15182" s="139"/>
    </row>
    <row r="15183" spans="1:4">
      <c r="A15183" s="6"/>
      <c r="B15183" s="6"/>
      <c r="C15183" s="139"/>
      <c r="D15183" s="139"/>
    </row>
    <row r="15184" spans="1:4">
      <c r="A15184" s="6"/>
      <c r="B15184" s="6"/>
      <c r="C15184" s="139"/>
      <c r="D15184" s="139"/>
    </row>
    <row r="15185" spans="1:4">
      <c r="A15185" s="6"/>
      <c r="B15185" s="6"/>
      <c r="C15185" s="139"/>
      <c r="D15185" s="139"/>
    </row>
    <row r="15186" spans="1:4">
      <c r="A15186" s="6"/>
      <c r="B15186" s="6"/>
      <c r="C15186" s="139"/>
      <c r="D15186" s="139"/>
    </row>
    <row r="15187" spans="1:4">
      <c r="A15187" s="6"/>
      <c r="B15187" s="6"/>
      <c r="C15187" s="139"/>
      <c r="D15187" s="139"/>
    </row>
    <row r="15188" spans="1:4">
      <c r="A15188" s="6"/>
      <c r="B15188" s="6"/>
      <c r="C15188" s="139"/>
      <c r="D15188" s="139"/>
    </row>
    <row r="15189" spans="1:4">
      <c r="A15189" s="6"/>
      <c r="B15189" s="6"/>
      <c r="C15189" s="139"/>
      <c r="D15189" s="139"/>
    </row>
    <row r="15190" spans="1:4">
      <c r="A15190" s="6"/>
      <c r="B15190" s="6"/>
      <c r="C15190" s="139"/>
      <c r="D15190" s="139"/>
    </row>
    <row r="15191" spans="1:4">
      <c r="A15191" s="6"/>
      <c r="B15191" s="6"/>
      <c r="C15191" s="139"/>
      <c r="D15191" s="139"/>
    </row>
    <row r="15192" spans="1:4">
      <c r="A15192" s="6"/>
      <c r="B15192" s="6"/>
      <c r="C15192" s="139"/>
      <c r="D15192" s="139"/>
    </row>
    <row r="15193" spans="1:4">
      <c r="A15193" s="6"/>
      <c r="B15193" s="6"/>
      <c r="C15193" s="139"/>
      <c r="D15193" s="139"/>
    </row>
    <row r="15194" spans="1:4">
      <c r="A15194" s="6"/>
      <c r="B15194" s="6"/>
      <c r="C15194" s="139"/>
      <c r="D15194" s="139"/>
    </row>
    <row r="15195" spans="1:4">
      <c r="A15195" s="6"/>
      <c r="B15195" s="6"/>
      <c r="C15195" s="139"/>
      <c r="D15195" s="139"/>
    </row>
    <row r="15196" spans="1:4">
      <c r="A15196" s="6"/>
      <c r="B15196" s="6"/>
      <c r="C15196" s="139"/>
      <c r="D15196" s="139"/>
    </row>
    <row r="15197" spans="1:4">
      <c r="A15197" s="6"/>
      <c r="B15197" s="6"/>
      <c r="C15197" s="139"/>
      <c r="D15197" s="139"/>
    </row>
    <row r="15198" spans="1:4">
      <c r="A15198" s="6"/>
      <c r="B15198" s="6"/>
      <c r="C15198" s="139"/>
      <c r="D15198" s="139"/>
    </row>
    <row r="15199" spans="1:4">
      <c r="A15199" s="6"/>
      <c r="B15199" s="6"/>
      <c r="C15199" s="139"/>
      <c r="D15199" s="139"/>
    </row>
    <row r="15200" spans="1:4">
      <c r="A15200" s="6"/>
      <c r="B15200" s="6"/>
      <c r="C15200" s="139"/>
      <c r="D15200" s="139"/>
    </row>
    <row r="15201" spans="1:4">
      <c r="A15201" s="6"/>
      <c r="B15201" s="6"/>
      <c r="C15201" s="139"/>
      <c r="D15201" s="139"/>
    </row>
    <row r="15202" spans="1:4">
      <c r="A15202" s="6"/>
      <c r="B15202" s="6"/>
      <c r="C15202" s="139"/>
      <c r="D15202" s="139"/>
    </row>
    <row r="15203" spans="1:4">
      <c r="A15203" s="6"/>
      <c r="B15203" s="6"/>
      <c r="C15203" s="139"/>
      <c r="D15203" s="139"/>
    </row>
    <row r="15204" spans="1:4">
      <c r="A15204" s="6"/>
      <c r="B15204" s="6"/>
      <c r="C15204" s="139"/>
      <c r="D15204" s="139"/>
    </row>
    <row r="15205" spans="1:4">
      <c r="A15205" s="6"/>
      <c r="B15205" s="6"/>
      <c r="C15205" s="139"/>
      <c r="D15205" s="139"/>
    </row>
    <row r="15206" spans="1:4">
      <c r="A15206" s="6"/>
      <c r="B15206" s="6"/>
      <c r="C15206" s="139"/>
      <c r="D15206" s="139"/>
    </row>
    <row r="15207" spans="1:4">
      <c r="A15207" s="6"/>
      <c r="B15207" s="6"/>
      <c r="C15207" s="139"/>
      <c r="D15207" s="139"/>
    </row>
    <row r="15208" spans="1:4">
      <c r="A15208" s="6"/>
      <c r="B15208" s="6"/>
      <c r="C15208" s="139"/>
      <c r="D15208" s="139"/>
    </row>
    <row r="15209" spans="1:4">
      <c r="A15209" s="6"/>
      <c r="B15209" s="6"/>
      <c r="C15209" s="139"/>
      <c r="D15209" s="139"/>
    </row>
    <row r="15210" spans="1:4">
      <c r="A15210" s="6"/>
      <c r="B15210" s="6"/>
      <c r="C15210" s="139"/>
      <c r="D15210" s="139"/>
    </row>
    <row r="15211" spans="1:4">
      <c r="A15211" s="6"/>
      <c r="B15211" s="6"/>
      <c r="C15211" s="139"/>
      <c r="D15211" s="139"/>
    </row>
    <row r="15212" spans="1:4">
      <c r="A15212" s="6"/>
      <c r="B15212" s="6"/>
      <c r="C15212" s="139"/>
      <c r="D15212" s="139"/>
    </row>
    <row r="15213" spans="1:4">
      <c r="A15213" s="6"/>
      <c r="B15213" s="6"/>
      <c r="C15213" s="139"/>
      <c r="D15213" s="139"/>
    </row>
    <row r="15214" spans="1:4">
      <c r="A15214" s="6"/>
      <c r="B15214" s="6"/>
      <c r="C15214" s="139"/>
      <c r="D15214" s="139"/>
    </row>
    <row r="15215" spans="1:4">
      <c r="A15215" s="6"/>
      <c r="B15215" s="6"/>
      <c r="C15215" s="139"/>
      <c r="D15215" s="139"/>
    </row>
    <row r="15216" spans="1:4">
      <c r="A15216" s="6"/>
      <c r="B15216" s="6"/>
      <c r="C15216" s="139"/>
      <c r="D15216" s="139"/>
    </row>
    <row r="15217" spans="1:4">
      <c r="A15217" s="6"/>
      <c r="B15217" s="6"/>
      <c r="C15217" s="139"/>
      <c r="D15217" s="139"/>
    </row>
    <row r="15218" spans="1:4">
      <c r="A15218" s="6"/>
      <c r="B15218" s="6"/>
      <c r="C15218" s="139"/>
      <c r="D15218" s="139"/>
    </row>
    <row r="15219" spans="1:4">
      <c r="A15219" s="6"/>
      <c r="B15219" s="6"/>
      <c r="C15219" s="139"/>
      <c r="D15219" s="139"/>
    </row>
    <row r="15220" spans="1:4">
      <c r="A15220" s="6"/>
      <c r="B15220" s="6"/>
      <c r="C15220" s="139"/>
      <c r="D15220" s="139"/>
    </row>
    <row r="15221" spans="1:4">
      <c r="A15221" s="6"/>
      <c r="B15221" s="6"/>
      <c r="C15221" s="139"/>
      <c r="D15221" s="139"/>
    </row>
    <row r="15222" spans="1:4">
      <c r="A15222" s="6"/>
      <c r="B15222" s="6"/>
      <c r="C15222" s="139"/>
      <c r="D15222" s="139"/>
    </row>
    <row r="15223" spans="1:4">
      <c r="A15223" s="6"/>
      <c r="B15223" s="6"/>
      <c r="C15223" s="139"/>
      <c r="D15223" s="139"/>
    </row>
    <row r="15224" spans="1:4">
      <c r="A15224" s="6"/>
      <c r="B15224" s="6"/>
      <c r="C15224" s="139"/>
      <c r="D15224" s="139"/>
    </row>
    <row r="15225" spans="1:4">
      <c r="A15225" s="6"/>
      <c r="B15225" s="6"/>
      <c r="C15225" s="139"/>
      <c r="D15225" s="139"/>
    </row>
    <row r="15226" spans="1:4">
      <c r="A15226" s="6"/>
      <c r="B15226" s="6"/>
      <c r="C15226" s="139"/>
      <c r="D15226" s="139"/>
    </row>
    <row r="15227" spans="1:4">
      <c r="A15227" s="6"/>
      <c r="B15227" s="6"/>
      <c r="C15227" s="139"/>
      <c r="D15227" s="139"/>
    </row>
    <row r="15228" spans="1:4">
      <c r="A15228" s="6"/>
      <c r="B15228" s="6"/>
      <c r="C15228" s="139"/>
      <c r="D15228" s="139"/>
    </row>
    <row r="15229" spans="1:4">
      <c r="A15229" s="6"/>
      <c r="B15229" s="6"/>
      <c r="C15229" s="139"/>
      <c r="D15229" s="139"/>
    </row>
    <row r="15230" spans="1:4">
      <c r="A15230" s="6"/>
      <c r="B15230" s="6"/>
      <c r="C15230" s="139"/>
      <c r="D15230" s="139"/>
    </row>
    <row r="15231" spans="1:4">
      <c r="A15231" s="6"/>
      <c r="B15231" s="6"/>
      <c r="C15231" s="139"/>
      <c r="D15231" s="139"/>
    </row>
    <row r="15232" spans="1:4">
      <c r="A15232" s="6"/>
      <c r="B15232" s="6"/>
      <c r="C15232" s="139"/>
      <c r="D15232" s="139"/>
    </row>
    <row r="15233" spans="1:4">
      <c r="A15233" s="6"/>
      <c r="B15233" s="6"/>
      <c r="C15233" s="139"/>
      <c r="D15233" s="139"/>
    </row>
    <row r="15234" spans="1:4">
      <c r="A15234" s="6"/>
      <c r="B15234" s="6"/>
      <c r="C15234" s="139"/>
      <c r="D15234" s="139"/>
    </row>
    <row r="15235" spans="1:4">
      <c r="A15235" s="6"/>
      <c r="B15235" s="6"/>
      <c r="C15235" s="139"/>
      <c r="D15235" s="139"/>
    </row>
    <row r="15236" spans="1:4">
      <c r="A15236" s="6"/>
      <c r="B15236" s="6"/>
      <c r="C15236" s="139"/>
      <c r="D15236" s="139"/>
    </row>
    <row r="15237" spans="1:4">
      <c r="A15237" s="6"/>
      <c r="B15237" s="6"/>
      <c r="C15237" s="139"/>
      <c r="D15237" s="139"/>
    </row>
    <row r="15238" spans="1:4">
      <c r="A15238" s="6"/>
      <c r="B15238" s="6"/>
      <c r="C15238" s="139"/>
      <c r="D15238" s="139"/>
    </row>
    <row r="15239" spans="1:4">
      <c r="A15239" s="6"/>
      <c r="B15239" s="6"/>
      <c r="C15239" s="139"/>
      <c r="D15239" s="139"/>
    </row>
    <row r="15240" spans="1:4">
      <c r="A15240" s="6"/>
      <c r="B15240" s="6"/>
      <c r="C15240" s="139"/>
      <c r="D15240" s="139"/>
    </row>
    <row r="15241" spans="1:4">
      <c r="A15241" s="6"/>
      <c r="B15241" s="6"/>
      <c r="C15241" s="139"/>
      <c r="D15241" s="139"/>
    </row>
    <row r="15242" spans="1:4">
      <c r="A15242" s="6"/>
      <c r="B15242" s="6"/>
      <c r="C15242" s="139"/>
      <c r="D15242" s="139"/>
    </row>
    <row r="15243" spans="1:4">
      <c r="A15243" s="6"/>
      <c r="B15243" s="6"/>
      <c r="C15243" s="139"/>
      <c r="D15243" s="139"/>
    </row>
    <row r="15244" spans="1:4">
      <c r="A15244" s="6"/>
      <c r="B15244" s="6"/>
      <c r="C15244" s="139"/>
      <c r="D15244" s="139"/>
    </row>
    <row r="15245" spans="1:4">
      <c r="A15245" s="6"/>
      <c r="B15245" s="6"/>
      <c r="C15245" s="139"/>
      <c r="D15245" s="139"/>
    </row>
    <row r="15246" spans="1:4">
      <c r="A15246" s="6"/>
      <c r="B15246" s="6"/>
      <c r="C15246" s="139"/>
      <c r="D15246" s="139"/>
    </row>
    <row r="15247" spans="1:4">
      <c r="A15247" s="6"/>
      <c r="B15247" s="6"/>
      <c r="C15247" s="139"/>
      <c r="D15247" s="139"/>
    </row>
    <row r="15248" spans="1:4">
      <c r="A15248" s="6"/>
      <c r="B15248" s="6"/>
      <c r="C15248" s="139"/>
      <c r="D15248" s="139"/>
    </row>
    <row r="15249" spans="1:4">
      <c r="A15249" s="6"/>
      <c r="B15249" s="6"/>
      <c r="C15249" s="139"/>
      <c r="D15249" s="139"/>
    </row>
    <row r="15250" spans="1:4">
      <c r="A15250" s="6"/>
      <c r="B15250" s="6"/>
      <c r="C15250" s="139"/>
      <c r="D15250" s="139"/>
    </row>
    <row r="15251" spans="1:4">
      <c r="A15251" s="6"/>
      <c r="B15251" s="6"/>
      <c r="C15251" s="139"/>
      <c r="D15251" s="139"/>
    </row>
    <row r="15252" spans="1:4">
      <c r="A15252" s="6"/>
      <c r="B15252" s="6"/>
      <c r="C15252" s="139"/>
      <c r="D15252" s="139"/>
    </row>
    <row r="15253" spans="1:4">
      <c r="A15253" s="6"/>
      <c r="B15253" s="6"/>
      <c r="C15253" s="139"/>
      <c r="D15253" s="139"/>
    </row>
    <row r="15254" spans="1:4">
      <c r="A15254" s="6"/>
      <c r="B15254" s="6"/>
      <c r="C15254" s="139"/>
      <c r="D15254" s="139"/>
    </row>
    <row r="15255" spans="1:4">
      <c r="A15255" s="6"/>
      <c r="B15255" s="6"/>
      <c r="C15255" s="139"/>
      <c r="D15255" s="139"/>
    </row>
    <row r="15256" spans="1:4">
      <c r="A15256" s="6"/>
      <c r="B15256" s="6"/>
      <c r="C15256" s="139"/>
      <c r="D15256" s="139"/>
    </row>
    <row r="15257" spans="1:4">
      <c r="A15257" s="6"/>
      <c r="B15257" s="6"/>
      <c r="C15257" s="139"/>
      <c r="D15257" s="139"/>
    </row>
    <row r="15258" spans="1:4">
      <c r="A15258" s="6"/>
      <c r="B15258" s="6"/>
      <c r="C15258" s="139"/>
      <c r="D15258" s="139"/>
    </row>
    <row r="15259" spans="1:4">
      <c r="A15259" s="6"/>
      <c r="B15259" s="6"/>
      <c r="C15259" s="139"/>
      <c r="D15259" s="139"/>
    </row>
    <row r="15260" spans="1:4">
      <c r="A15260" s="6"/>
      <c r="B15260" s="6"/>
      <c r="C15260" s="139"/>
      <c r="D15260" s="139"/>
    </row>
    <row r="15261" spans="1:4">
      <c r="A15261" s="6"/>
      <c r="B15261" s="6"/>
      <c r="C15261" s="139"/>
      <c r="D15261" s="139"/>
    </row>
    <row r="15262" spans="1:4">
      <c r="A15262" s="6"/>
      <c r="B15262" s="6"/>
      <c r="C15262" s="139"/>
      <c r="D15262" s="139"/>
    </row>
    <row r="15263" spans="1:4">
      <c r="A15263" s="6"/>
      <c r="B15263" s="6"/>
      <c r="C15263" s="139"/>
      <c r="D15263" s="139"/>
    </row>
    <row r="15264" spans="1:4">
      <c r="A15264" s="6"/>
      <c r="B15264" s="6"/>
      <c r="C15264" s="139"/>
      <c r="D15264" s="139"/>
    </row>
    <row r="15265" spans="1:4">
      <c r="A15265" s="6"/>
      <c r="B15265" s="6"/>
      <c r="C15265" s="139"/>
      <c r="D15265" s="139"/>
    </row>
    <row r="15266" spans="1:4">
      <c r="A15266" s="6"/>
      <c r="B15266" s="6"/>
      <c r="C15266" s="139"/>
      <c r="D15266" s="139"/>
    </row>
    <row r="15267" spans="1:4">
      <c r="A15267" s="6"/>
      <c r="B15267" s="6"/>
      <c r="C15267" s="139"/>
      <c r="D15267" s="139"/>
    </row>
    <row r="15268" spans="1:4">
      <c r="A15268" s="6"/>
      <c r="B15268" s="6"/>
      <c r="C15268" s="139"/>
      <c r="D15268" s="139"/>
    </row>
    <row r="15269" spans="1:4">
      <c r="A15269" s="6"/>
      <c r="B15269" s="6"/>
      <c r="C15269" s="139"/>
      <c r="D15269" s="139"/>
    </row>
    <row r="15270" spans="1:4">
      <c r="A15270" s="6"/>
      <c r="B15270" s="6"/>
      <c r="C15270" s="139"/>
      <c r="D15270" s="139"/>
    </row>
    <row r="15271" spans="1:4">
      <c r="A15271" s="6"/>
      <c r="B15271" s="6"/>
      <c r="C15271" s="139"/>
      <c r="D15271" s="139"/>
    </row>
    <row r="15272" spans="1:4">
      <c r="A15272" s="6"/>
      <c r="B15272" s="6"/>
      <c r="C15272" s="139"/>
      <c r="D15272" s="139"/>
    </row>
    <row r="15273" spans="1:4">
      <c r="A15273" s="6"/>
      <c r="B15273" s="6"/>
      <c r="C15273" s="139"/>
      <c r="D15273" s="139"/>
    </row>
    <row r="15274" spans="1:4">
      <c r="A15274" s="6"/>
      <c r="B15274" s="6"/>
      <c r="C15274" s="139"/>
      <c r="D15274" s="139"/>
    </row>
    <row r="15275" spans="1:4">
      <c r="A15275" s="6"/>
      <c r="B15275" s="6"/>
      <c r="C15275" s="139"/>
      <c r="D15275" s="139"/>
    </row>
    <row r="15276" spans="1:4">
      <c r="A15276" s="6"/>
      <c r="B15276" s="6"/>
      <c r="C15276" s="139"/>
      <c r="D15276" s="139"/>
    </row>
    <row r="15277" spans="1:4">
      <c r="A15277" s="6"/>
      <c r="B15277" s="6"/>
      <c r="C15277" s="139"/>
      <c r="D15277" s="139"/>
    </row>
    <row r="15278" spans="1:4">
      <c r="A15278" s="6"/>
      <c r="B15278" s="6"/>
      <c r="C15278" s="139"/>
      <c r="D15278" s="139"/>
    </row>
    <row r="15279" spans="1:4">
      <c r="A15279" s="6"/>
      <c r="B15279" s="6"/>
      <c r="C15279" s="139"/>
      <c r="D15279" s="139"/>
    </row>
    <row r="15280" spans="1:4">
      <c r="A15280" s="6"/>
      <c r="B15280" s="6"/>
      <c r="C15280" s="139"/>
      <c r="D15280" s="139"/>
    </row>
    <row r="15281" spans="1:4">
      <c r="A15281" s="6"/>
      <c r="B15281" s="6"/>
      <c r="C15281" s="139"/>
      <c r="D15281" s="139"/>
    </row>
    <row r="15282" spans="1:4">
      <c r="A15282" s="6"/>
      <c r="B15282" s="6"/>
      <c r="C15282" s="139"/>
      <c r="D15282" s="139"/>
    </row>
    <row r="15283" spans="1:4">
      <c r="A15283" s="6"/>
      <c r="B15283" s="6"/>
      <c r="C15283" s="139"/>
      <c r="D15283" s="139"/>
    </row>
    <row r="15284" spans="1:4">
      <c r="A15284" s="6"/>
      <c r="B15284" s="6"/>
      <c r="C15284" s="139"/>
      <c r="D15284" s="139"/>
    </row>
    <row r="15285" spans="1:4">
      <c r="A15285" s="6"/>
      <c r="B15285" s="6"/>
      <c r="C15285" s="139"/>
      <c r="D15285" s="139"/>
    </row>
    <row r="15286" spans="1:4">
      <c r="A15286" s="6"/>
      <c r="B15286" s="6"/>
      <c r="C15286" s="139"/>
      <c r="D15286" s="139"/>
    </row>
    <row r="15287" spans="1:4">
      <c r="A15287" s="6"/>
      <c r="B15287" s="6"/>
      <c r="C15287" s="139"/>
      <c r="D15287" s="139"/>
    </row>
    <row r="15288" spans="1:4">
      <c r="A15288" s="6"/>
      <c r="B15288" s="6"/>
      <c r="C15288" s="139"/>
      <c r="D15288" s="139"/>
    </row>
    <row r="15289" spans="1:4">
      <c r="A15289" s="6"/>
      <c r="B15289" s="6"/>
      <c r="C15289" s="139"/>
      <c r="D15289" s="139"/>
    </row>
    <row r="15290" spans="1:4">
      <c r="A15290" s="6"/>
      <c r="B15290" s="6"/>
      <c r="C15290" s="139"/>
      <c r="D15290" s="139"/>
    </row>
    <row r="15291" spans="1:4">
      <c r="A15291" s="6"/>
      <c r="B15291" s="6"/>
      <c r="C15291" s="139"/>
      <c r="D15291" s="139"/>
    </row>
    <row r="15292" spans="1:4">
      <c r="A15292" s="6"/>
      <c r="B15292" s="6"/>
      <c r="C15292" s="139"/>
      <c r="D15292" s="139"/>
    </row>
    <row r="15293" spans="1:4">
      <c r="A15293" s="6"/>
      <c r="B15293" s="6"/>
      <c r="C15293" s="139"/>
      <c r="D15293" s="139"/>
    </row>
    <row r="15294" spans="1:4">
      <c r="A15294" s="6"/>
      <c r="B15294" s="6"/>
      <c r="C15294" s="139"/>
      <c r="D15294" s="139"/>
    </row>
    <row r="15295" spans="1:4">
      <c r="A15295" s="6"/>
      <c r="B15295" s="6"/>
      <c r="C15295" s="139"/>
      <c r="D15295" s="139"/>
    </row>
    <row r="15296" spans="1:4">
      <c r="A15296" s="6"/>
      <c r="B15296" s="6"/>
      <c r="C15296" s="139"/>
      <c r="D15296" s="139"/>
    </row>
    <row r="15297" spans="1:4">
      <c r="A15297" s="6"/>
      <c r="B15297" s="6"/>
      <c r="C15297" s="139"/>
      <c r="D15297" s="139"/>
    </row>
    <row r="15298" spans="1:4">
      <c r="A15298" s="6"/>
      <c r="B15298" s="6"/>
      <c r="C15298" s="139"/>
      <c r="D15298" s="139"/>
    </row>
    <row r="15299" spans="1:4">
      <c r="A15299" s="6"/>
      <c r="B15299" s="6"/>
      <c r="C15299" s="139"/>
      <c r="D15299" s="139"/>
    </row>
    <row r="15300" spans="1:4">
      <c r="A15300" s="6"/>
      <c r="B15300" s="6"/>
      <c r="C15300" s="139"/>
      <c r="D15300" s="139"/>
    </row>
    <row r="15301" spans="1:4">
      <c r="A15301" s="6"/>
      <c r="B15301" s="6"/>
      <c r="C15301" s="139"/>
      <c r="D15301" s="139"/>
    </row>
    <row r="15302" spans="1:4">
      <c r="A15302" s="6"/>
      <c r="B15302" s="6"/>
      <c r="C15302" s="139"/>
      <c r="D15302" s="139"/>
    </row>
    <row r="15303" spans="1:4">
      <c r="A15303" s="6"/>
      <c r="B15303" s="6"/>
      <c r="C15303" s="139"/>
      <c r="D15303" s="139"/>
    </row>
    <row r="15304" spans="1:4">
      <c r="A15304" s="6"/>
      <c r="B15304" s="6"/>
      <c r="C15304" s="139"/>
      <c r="D15304" s="139"/>
    </row>
    <row r="15305" spans="1:4">
      <c r="A15305" s="6"/>
      <c r="B15305" s="6"/>
      <c r="C15305" s="139"/>
      <c r="D15305" s="139"/>
    </row>
    <row r="15306" spans="1:4">
      <c r="A15306" s="6"/>
      <c r="B15306" s="6"/>
      <c r="C15306" s="139"/>
      <c r="D15306" s="139"/>
    </row>
    <row r="15307" spans="1:4">
      <c r="A15307" s="6"/>
      <c r="B15307" s="6"/>
      <c r="C15307" s="139"/>
      <c r="D15307" s="139"/>
    </row>
    <row r="15308" spans="1:4">
      <c r="A15308" s="6"/>
      <c r="B15308" s="6"/>
      <c r="C15308" s="139"/>
      <c r="D15308" s="139"/>
    </row>
    <row r="15309" spans="1:4">
      <c r="A15309" s="6"/>
      <c r="B15309" s="6"/>
      <c r="C15309" s="139"/>
      <c r="D15309" s="139"/>
    </row>
    <row r="15310" spans="1:4">
      <c r="A15310" s="6"/>
      <c r="B15310" s="6"/>
      <c r="C15310" s="139"/>
      <c r="D15310" s="139"/>
    </row>
    <row r="15311" spans="1:4">
      <c r="A15311" s="6"/>
      <c r="B15311" s="6"/>
      <c r="C15311" s="139"/>
      <c r="D15311" s="139"/>
    </row>
    <row r="15312" spans="1:4">
      <c r="A15312" s="6"/>
      <c r="B15312" s="6"/>
      <c r="C15312" s="139"/>
      <c r="D15312" s="139"/>
    </row>
    <row r="15313" spans="1:4">
      <c r="A15313" s="6"/>
      <c r="B15313" s="6"/>
      <c r="C15313" s="139"/>
      <c r="D15313" s="139"/>
    </row>
    <row r="15314" spans="1:4">
      <c r="A15314" s="6"/>
      <c r="B15314" s="6"/>
      <c r="C15314" s="139"/>
      <c r="D15314" s="139"/>
    </row>
    <row r="15315" spans="1:4">
      <c r="A15315" s="6"/>
      <c r="B15315" s="6"/>
      <c r="C15315" s="139"/>
      <c r="D15315" s="139"/>
    </row>
    <row r="15316" spans="1:4">
      <c r="A15316" s="6"/>
      <c r="B15316" s="6"/>
      <c r="C15316" s="139"/>
      <c r="D15316" s="139"/>
    </row>
    <row r="15317" spans="1:4">
      <c r="A15317" s="6"/>
      <c r="B15317" s="6"/>
      <c r="C15317" s="139"/>
      <c r="D15317" s="139"/>
    </row>
    <row r="15318" spans="1:4">
      <c r="A15318" s="6"/>
      <c r="B15318" s="6"/>
      <c r="C15318" s="139"/>
      <c r="D15318" s="139"/>
    </row>
    <row r="15319" spans="1:4">
      <c r="A15319" s="6"/>
      <c r="B15319" s="6"/>
      <c r="C15319" s="139"/>
      <c r="D15319" s="139"/>
    </row>
    <row r="15320" spans="1:4">
      <c r="A15320" s="6"/>
      <c r="B15320" s="6"/>
      <c r="C15320" s="139"/>
      <c r="D15320" s="139"/>
    </row>
    <row r="15321" spans="1:4">
      <c r="A15321" s="6"/>
      <c r="B15321" s="6"/>
      <c r="C15321" s="139"/>
      <c r="D15321" s="139"/>
    </row>
    <row r="15322" spans="1:4">
      <c r="A15322" s="6"/>
      <c r="B15322" s="6"/>
      <c r="C15322" s="139"/>
      <c r="D15322" s="139"/>
    </row>
    <row r="15323" spans="1:4">
      <c r="A15323" s="6"/>
      <c r="B15323" s="6"/>
      <c r="C15323" s="139"/>
      <c r="D15323" s="139"/>
    </row>
    <row r="15324" spans="1:4">
      <c r="A15324" s="6"/>
      <c r="B15324" s="6"/>
      <c r="C15324" s="139"/>
      <c r="D15324" s="139"/>
    </row>
    <row r="15325" spans="1:4">
      <c r="A15325" s="6"/>
      <c r="B15325" s="6"/>
      <c r="C15325" s="139"/>
      <c r="D15325" s="139"/>
    </row>
    <row r="15326" spans="1:4">
      <c r="A15326" s="6"/>
      <c r="B15326" s="6"/>
      <c r="C15326" s="139"/>
      <c r="D15326" s="139"/>
    </row>
    <row r="15327" spans="1:4">
      <c r="A15327" s="6"/>
      <c r="B15327" s="6"/>
      <c r="C15327" s="139"/>
      <c r="D15327" s="139"/>
    </row>
    <row r="15328" spans="1:4">
      <c r="A15328" s="6"/>
      <c r="B15328" s="6"/>
      <c r="C15328" s="139"/>
      <c r="D15328" s="139"/>
    </row>
    <row r="15329" spans="1:4">
      <c r="A15329" s="6"/>
      <c r="B15329" s="6"/>
      <c r="C15329" s="139"/>
      <c r="D15329" s="139"/>
    </row>
    <row r="15330" spans="1:4">
      <c r="A15330" s="6"/>
      <c r="B15330" s="6"/>
      <c r="C15330" s="139"/>
      <c r="D15330" s="139"/>
    </row>
    <row r="15331" spans="1:4">
      <c r="A15331" s="6"/>
      <c r="B15331" s="6"/>
      <c r="C15331" s="139"/>
      <c r="D15331" s="139"/>
    </row>
    <row r="15332" spans="1:4">
      <c r="A15332" s="6"/>
      <c r="B15332" s="6"/>
      <c r="C15332" s="139"/>
      <c r="D15332" s="139"/>
    </row>
    <row r="15333" spans="1:4">
      <c r="A15333" s="6"/>
      <c r="B15333" s="6"/>
      <c r="C15333" s="139"/>
      <c r="D15333" s="139"/>
    </row>
    <row r="15334" spans="1:4">
      <c r="A15334" s="6"/>
      <c r="B15334" s="6"/>
      <c r="C15334" s="139"/>
      <c r="D15334" s="139"/>
    </row>
    <row r="15335" spans="1:4">
      <c r="A15335" s="6"/>
      <c r="B15335" s="6"/>
      <c r="C15335" s="139"/>
      <c r="D15335" s="139"/>
    </row>
    <row r="15336" spans="1:4">
      <c r="A15336" s="6"/>
      <c r="B15336" s="6"/>
      <c r="C15336" s="139"/>
      <c r="D15336" s="139"/>
    </row>
    <row r="15337" spans="1:4">
      <c r="A15337" s="6"/>
      <c r="B15337" s="6"/>
      <c r="C15337" s="139"/>
      <c r="D15337" s="139"/>
    </row>
    <row r="15338" spans="1:4">
      <c r="A15338" s="6"/>
      <c r="B15338" s="6"/>
      <c r="C15338" s="139"/>
      <c r="D15338" s="139"/>
    </row>
    <row r="15339" spans="1:4">
      <c r="A15339" s="6"/>
      <c r="B15339" s="6"/>
      <c r="C15339" s="139"/>
      <c r="D15339" s="139"/>
    </row>
    <row r="15340" spans="1:4">
      <c r="A15340" s="6"/>
      <c r="B15340" s="6"/>
      <c r="C15340" s="139"/>
      <c r="D15340" s="139"/>
    </row>
    <row r="15341" spans="1:4">
      <c r="A15341" s="6"/>
      <c r="B15341" s="6"/>
      <c r="C15341" s="139"/>
      <c r="D15341" s="139"/>
    </row>
    <row r="15342" spans="1:4">
      <c r="A15342" s="6"/>
      <c r="B15342" s="6"/>
      <c r="C15342" s="139"/>
      <c r="D15342" s="139"/>
    </row>
    <row r="15343" spans="1:4">
      <c r="A15343" s="6"/>
      <c r="B15343" s="6"/>
      <c r="C15343" s="139"/>
      <c r="D15343" s="139"/>
    </row>
    <row r="15344" spans="1:4">
      <c r="A15344" s="6"/>
      <c r="B15344" s="6"/>
      <c r="C15344" s="139"/>
      <c r="D15344" s="139"/>
    </row>
    <row r="15345" spans="1:4">
      <c r="A15345" s="6"/>
      <c r="B15345" s="6"/>
      <c r="C15345" s="139"/>
      <c r="D15345" s="139"/>
    </row>
    <row r="15346" spans="1:4">
      <c r="A15346" s="6"/>
      <c r="B15346" s="6"/>
      <c r="C15346" s="139"/>
      <c r="D15346" s="139"/>
    </row>
    <row r="15347" spans="1:4">
      <c r="A15347" s="6"/>
      <c r="B15347" s="6"/>
      <c r="C15347" s="139"/>
      <c r="D15347" s="139"/>
    </row>
    <row r="15348" spans="1:4">
      <c r="A15348" s="6"/>
      <c r="B15348" s="6"/>
      <c r="C15348" s="139"/>
      <c r="D15348" s="139"/>
    </row>
    <row r="15349" spans="1:4">
      <c r="A15349" s="6"/>
      <c r="B15349" s="6"/>
      <c r="C15349" s="139"/>
      <c r="D15349" s="139"/>
    </row>
    <row r="15350" spans="1:4">
      <c r="A15350" s="6"/>
      <c r="B15350" s="6"/>
      <c r="C15350" s="139"/>
      <c r="D15350" s="139"/>
    </row>
    <row r="15351" spans="1:4">
      <c r="A15351" s="6"/>
      <c r="B15351" s="6"/>
      <c r="C15351" s="139"/>
      <c r="D15351" s="139"/>
    </row>
    <row r="15352" spans="1:4">
      <c r="A15352" s="6"/>
      <c r="B15352" s="6"/>
      <c r="C15352" s="139"/>
      <c r="D15352" s="139"/>
    </row>
    <row r="15353" spans="1:4">
      <c r="A15353" s="6"/>
      <c r="B15353" s="6"/>
      <c r="C15353" s="139"/>
      <c r="D15353" s="139"/>
    </row>
    <row r="15354" spans="1:4">
      <c r="A15354" s="6"/>
      <c r="B15354" s="6"/>
      <c r="C15354" s="139"/>
      <c r="D15354" s="139"/>
    </row>
    <row r="15355" spans="1:4">
      <c r="A15355" s="6"/>
      <c r="B15355" s="6"/>
      <c r="C15355" s="139"/>
      <c r="D15355" s="139"/>
    </row>
    <row r="15356" spans="1:4">
      <c r="A15356" s="6"/>
      <c r="B15356" s="6"/>
      <c r="C15356" s="139"/>
      <c r="D15356" s="139"/>
    </row>
    <row r="15357" spans="1:4">
      <c r="A15357" s="6"/>
      <c r="B15357" s="6"/>
      <c r="C15357" s="139"/>
      <c r="D15357" s="139"/>
    </row>
    <row r="15358" spans="1:4">
      <c r="A15358" s="6"/>
      <c r="B15358" s="6"/>
      <c r="C15358" s="139"/>
      <c r="D15358" s="139"/>
    </row>
    <row r="15359" spans="1:4">
      <c r="A15359" s="6"/>
      <c r="B15359" s="6"/>
      <c r="C15359" s="139"/>
      <c r="D15359" s="139"/>
    </row>
    <row r="15360" spans="1:4">
      <c r="A15360" s="6"/>
      <c r="B15360" s="6"/>
      <c r="C15360" s="139"/>
      <c r="D15360" s="139"/>
    </row>
    <row r="15361" spans="1:4">
      <c r="A15361" s="6"/>
      <c r="B15361" s="6"/>
      <c r="C15361" s="139"/>
      <c r="D15361" s="139"/>
    </row>
    <row r="15362" spans="1:4">
      <c r="A15362" s="6"/>
      <c r="B15362" s="6"/>
      <c r="C15362" s="139"/>
      <c r="D15362" s="139"/>
    </row>
    <row r="15363" spans="1:4">
      <c r="A15363" s="6"/>
      <c r="B15363" s="6"/>
      <c r="C15363" s="139"/>
      <c r="D15363" s="139"/>
    </row>
    <row r="15364" spans="1:4">
      <c r="A15364" s="6"/>
      <c r="B15364" s="6"/>
      <c r="C15364" s="139"/>
      <c r="D15364" s="139"/>
    </row>
    <row r="15365" spans="1:4">
      <c r="A15365" s="6"/>
      <c r="B15365" s="6"/>
      <c r="C15365" s="139"/>
      <c r="D15365" s="139"/>
    </row>
    <row r="15366" spans="1:4">
      <c r="A15366" s="6"/>
      <c r="B15366" s="6"/>
      <c r="C15366" s="139"/>
      <c r="D15366" s="139"/>
    </row>
    <row r="15367" spans="1:4">
      <c r="A15367" s="6"/>
      <c r="B15367" s="6"/>
      <c r="C15367" s="139"/>
      <c r="D15367" s="139"/>
    </row>
    <row r="15368" spans="1:4">
      <c r="A15368" s="6"/>
      <c r="B15368" s="6"/>
      <c r="C15368" s="139"/>
      <c r="D15368" s="139"/>
    </row>
    <row r="15369" spans="1:4">
      <c r="A15369" s="6"/>
      <c r="B15369" s="6"/>
      <c r="C15369" s="139"/>
      <c r="D15369" s="139"/>
    </row>
    <row r="15370" spans="1:4">
      <c r="A15370" s="6"/>
      <c r="B15370" s="6"/>
      <c r="C15370" s="139"/>
      <c r="D15370" s="139"/>
    </row>
    <row r="15371" spans="1:4">
      <c r="A15371" s="6"/>
      <c r="B15371" s="6"/>
      <c r="C15371" s="139"/>
      <c r="D15371" s="139"/>
    </row>
    <row r="15372" spans="1:4">
      <c r="A15372" s="6"/>
      <c r="B15372" s="6"/>
      <c r="C15372" s="139"/>
      <c r="D15372" s="139"/>
    </row>
    <row r="15373" spans="1:4">
      <c r="A15373" s="6"/>
      <c r="B15373" s="6"/>
      <c r="C15373" s="139"/>
      <c r="D15373" s="139"/>
    </row>
    <row r="15374" spans="1:4">
      <c r="A15374" s="6"/>
      <c r="B15374" s="6"/>
      <c r="C15374" s="139"/>
      <c r="D15374" s="139"/>
    </row>
    <row r="15375" spans="1:4">
      <c r="A15375" s="6"/>
      <c r="B15375" s="6"/>
      <c r="C15375" s="139"/>
      <c r="D15375" s="139"/>
    </row>
    <row r="15376" spans="1:4">
      <c r="A15376" s="6"/>
      <c r="B15376" s="6"/>
      <c r="C15376" s="139"/>
      <c r="D15376" s="139"/>
    </row>
    <row r="15377" spans="1:4">
      <c r="A15377" s="6"/>
      <c r="B15377" s="6"/>
      <c r="C15377" s="139"/>
      <c r="D15377" s="139"/>
    </row>
    <row r="15378" spans="1:4">
      <c r="A15378" s="6"/>
      <c r="B15378" s="6"/>
      <c r="C15378" s="139"/>
      <c r="D15378" s="139"/>
    </row>
    <row r="15379" spans="1:4">
      <c r="A15379" s="6"/>
      <c r="B15379" s="6"/>
      <c r="C15379" s="139"/>
      <c r="D15379" s="139"/>
    </row>
    <row r="15380" spans="1:4">
      <c r="A15380" s="6"/>
      <c r="B15380" s="6"/>
      <c r="C15380" s="139"/>
      <c r="D15380" s="139"/>
    </row>
    <row r="15381" spans="1:4">
      <c r="A15381" s="6"/>
      <c r="B15381" s="6"/>
      <c r="C15381" s="139"/>
      <c r="D15381" s="139"/>
    </row>
    <row r="15382" spans="1:4">
      <c r="A15382" s="6"/>
      <c r="B15382" s="6"/>
      <c r="C15382" s="139"/>
      <c r="D15382" s="139"/>
    </row>
    <row r="15383" spans="1:4">
      <c r="A15383" s="6"/>
      <c r="B15383" s="6"/>
      <c r="C15383" s="139"/>
      <c r="D15383" s="139"/>
    </row>
    <row r="15384" spans="1:4">
      <c r="A15384" s="6"/>
      <c r="B15384" s="6"/>
      <c r="C15384" s="139"/>
      <c r="D15384" s="139"/>
    </row>
    <row r="15385" spans="1:4">
      <c r="A15385" s="6"/>
      <c r="B15385" s="6"/>
      <c r="C15385" s="139"/>
      <c r="D15385" s="139"/>
    </row>
    <row r="15386" spans="1:4">
      <c r="A15386" s="6"/>
      <c r="B15386" s="6"/>
      <c r="C15386" s="139"/>
      <c r="D15386" s="139"/>
    </row>
    <row r="15387" spans="1:4">
      <c r="A15387" s="6"/>
      <c r="B15387" s="6"/>
      <c r="C15387" s="139"/>
      <c r="D15387" s="139"/>
    </row>
    <row r="15388" spans="1:4">
      <c r="A15388" s="6"/>
      <c r="B15388" s="6"/>
      <c r="C15388" s="139"/>
      <c r="D15388" s="139"/>
    </row>
    <row r="15389" spans="1:4">
      <c r="A15389" s="6"/>
      <c r="B15389" s="6"/>
      <c r="C15389" s="139"/>
      <c r="D15389" s="139"/>
    </row>
    <row r="15390" spans="1:4">
      <c r="A15390" s="6"/>
      <c r="B15390" s="6"/>
      <c r="C15390" s="139"/>
      <c r="D15390" s="139"/>
    </row>
    <row r="15391" spans="1:4">
      <c r="A15391" s="6"/>
      <c r="B15391" s="6"/>
      <c r="C15391" s="139"/>
      <c r="D15391" s="139"/>
    </row>
    <row r="15392" spans="1:4">
      <c r="A15392" s="6"/>
      <c r="B15392" s="6"/>
      <c r="C15392" s="139"/>
      <c r="D15392" s="139"/>
    </row>
    <row r="15393" spans="1:4">
      <c r="A15393" s="6"/>
      <c r="B15393" s="6"/>
      <c r="C15393" s="139"/>
      <c r="D15393" s="139"/>
    </row>
    <row r="15394" spans="1:4">
      <c r="A15394" s="6"/>
      <c r="B15394" s="6"/>
      <c r="C15394" s="139"/>
      <c r="D15394" s="139"/>
    </row>
    <row r="15395" spans="1:4">
      <c r="A15395" s="6"/>
      <c r="B15395" s="6"/>
      <c r="C15395" s="139"/>
      <c r="D15395" s="139"/>
    </row>
    <row r="15396" spans="1:4">
      <c r="A15396" s="6"/>
      <c r="B15396" s="6"/>
      <c r="C15396" s="139"/>
      <c r="D15396" s="139"/>
    </row>
    <row r="15397" spans="1:4">
      <c r="A15397" s="6"/>
      <c r="B15397" s="6"/>
      <c r="C15397" s="139"/>
      <c r="D15397" s="139"/>
    </row>
    <row r="15398" spans="1:4">
      <c r="A15398" s="6"/>
      <c r="B15398" s="6"/>
      <c r="C15398" s="139"/>
      <c r="D15398" s="139"/>
    </row>
    <row r="15399" spans="1:4">
      <c r="A15399" s="6"/>
      <c r="B15399" s="6"/>
      <c r="C15399" s="139"/>
      <c r="D15399" s="139"/>
    </row>
    <row r="15400" spans="1:4">
      <c r="A15400" s="6"/>
      <c r="B15400" s="6"/>
      <c r="C15400" s="139"/>
      <c r="D15400" s="139"/>
    </row>
    <row r="15401" spans="1:4">
      <c r="A15401" s="6"/>
      <c r="B15401" s="6"/>
      <c r="C15401" s="139"/>
      <c r="D15401" s="139"/>
    </row>
    <row r="15402" spans="1:4">
      <c r="A15402" s="6"/>
      <c r="B15402" s="6"/>
      <c r="C15402" s="139"/>
      <c r="D15402" s="139"/>
    </row>
    <row r="15403" spans="1:4">
      <c r="A15403" s="6"/>
      <c r="B15403" s="6"/>
      <c r="C15403" s="139"/>
      <c r="D15403" s="139"/>
    </row>
    <row r="15404" spans="1:4">
      <c r="A15404" s="6"/>
      <c r="B15404" s="6"/>
      <c r="C15404" s="139"/>
      <c r="D15404" s="139"/>
    </row>
    <row r="15405" spans="1:4">
      <c r="A15405" s="6"/>
      <c r="B15405" s="6"/>
      <c r="C15405" s="139"/>
      <c r="D15405" s="139"/>
    </row>
    <row r="15406" spans="1:4">
      <c r="A15406" s="6"/>
      <c r="B15406" s="6"/>
      <c r="C15406" s="139"/>
      <c r="D15406" s="139"/>
    </row>
    <row r="15407" spans="1:4">
      <c r="A15407" s="6"/>
      <c r="B15407" s="6"/>
      <c r="C15407" s="139"/>
      <c r="D15407" s="139"/>
    </row>
    <row r="15408" spans="1:4">
      <c r="A15408" s="6"/>
      <c r="B15408" s="6"/>
      <c r="C15408" s="139"/>
      <c r="D15408" s="139"/>
    </row>
    <row r="15409" spans="1:4">
      <c r="A15409" s="6"/>
      <c r="B15409" s="6"/>
      <c r="C15409" s="139"/>
      <c r="D15409" s="139"/>
    </row>
    <row r="15410" spans="1:4">
      <c r="A15410" s="6"/>
      <c r="B15410" s="6"/>
      <c r="C15410" s="139"/>
      <c r="D15410" s="139"/>
    </row>
    <row r="15411" spans="1:4">
      <c r="A15411" s="6"/>
      <c r="B15411" s="6"/>
      <c r="C15411" s="139"/>
      <c r="D15411" s="139"/>
    </row>
    <row r="15412" spans="1:4">
      <c r="A15412" s="6"/>
      <c r="B15412" s="6"/>
      <c r="C15412" s="139"/>
      <c r="D15412" s="139"/>
    </row>
    <row r="15413" spans="1:4">
      <c r="A15413" s="6"/>
      <c r="B15413" s="6"/>
      <c r="C15413" s="139"/>
      <c r="D15413" s="139"/>
    </row>
    <row r="15414" spans="1:4">
      <c r="A15414" s="6"/>
      <c r="B15414" s="6"/>
      <c r="C15414" s="139"/>
      <c r="D15414" s="139"/>
    </row>
    <row r="15415" spans="1:4">
      <c r="A15415" s="6"/>
      <c r="B15415" s="6"/>
      <c r="C15415" s="139"/>
      <c r="D15415" s="139"/>
    </row>
    <row r="15416" spans="1:4">
      <c r="A15416" s="6"/>
      <c r="B15416" s="6"/>
      <c r="C15416" s="139"/>
      <c r="D15416" s="139"/>
    </row>
    <row r="15417" spans="1:4">
      <c r="A15417" s="6"/>
      <c r="B15417" s="6"/>
      <c r="C15417" s="139"/>
      <c r="D15417" s="139"/>
    </row>
    <row r="15418" spans="1:4">
      <c r="A15418" s="6"/>
      <c r="B15418" s="6"/>
      <c r="C15418" s="139"/>
      <c r="D15418" s="139"/>
    </row>
    <row r="15419" spans="1:4">
      <c r="A15419" s="6"/>
      <c r="B15419" s="6"/>
      <c r="C15419" s="139"/>
      <c r="D15419" s="139"/>
    </row>
    <row r="15420" spans="1:4">
      <c r="A15420" s="6"/>
      <c r="B15420" s="6"/>
      <c r="C15420" s="139"/>
      <c r="D15420" s="139"/>
    </row>
    <row r="15421" spans="1:4">
      <c r="A15421" s="6"/>
      <c r="B15421" s="6"/>
      <c r="C15421" s="139"/>
      <c r="D15421" s="139"/>
    </row>
    <row r="15422" spans="1:4">
      <c r="A15422" s="6"/>
      <c r="B15422" s="6"/>
      <c r="C15422" s="139"/>
      <c r="D15422" s="139"/>
    </row>
    <row r="15423" spans="1:4">
      <c r="A15423" s="6"/>
      <c r="B15423" s="6"/>
      <c r="C15423" s="139"/>
      <c r="D15423" s="139"/>
    </row>
    <row r="15424" spans="1:4">
      <c r="A15424" s="6"/>
      <c r="B15424" s="6"/>
      <c r="C15424" s="139"/>
      <c r="D15424" s="139"/>
    </row>
    <row r="15425" spans="1:4">
      <c r="A15425" s="6"/>
      <c r="B15425" s="6"/>
      <c r="C15425" s="139"/>
      <c r="D15425" s="139"/>
    </row>
    <row r="15426" spans="1:4">
      <c r="A15426" s="6"/>
      <c r="B15426" s="6"/>
      <c r="C15426" s="139"/>
      <c r="D15426" s="139"/>
    </row>
    <row r="15427" spans="1:4">
      <c r="A15427" s="6"/>
      <c r="B15427" s="6"/>
      <c r="C15427" s="139"/>
      <c r="D15427" s="139"/>
    </row>
    <row r="15428" spans="1:4">
      <c r="A15428" s="6"/>
      <c r="B15428" s="6"/>
      <c r="C15428" s="139"/>
      <c r="D15428" s="139"/>
    </row>
    <row r="15429" spans="1:4">
      <c r="A15429" s="6"/>
      <c r="B15429" s="6"/>
      <c r="C15429" s="139"/>
      <c r="D15429" s="139"/>
    </row>
    <row r="15430" spans="1:4">
      <c r="A15430" s="6"/>
      <c r="B15430" s="6"/>
      <c r="C15430" s="139"/>
      <c r="D15430" s="139"/>
    </row>
    <row r="15431" spans="1:4">
      <c r="A15431" s="6"/>
      <c r="B15431" s="6"/>
      <c r="C15431" s="139"/>
      <c r="D15431" s="139"/>
    </row>
    <row r="15432" spans="1:4">
      <c r="A15432" s="6"/>
      <c r="B15432" s="6"/>
      <c r="C15432" s="139"/>
      <c r="D15432" s="139"/>
    </row>
    <row r="15433" spans="1:4">
      <c r="A15433" s="6"/>
      <c r="B15433" s="6"/>
      <c r="C15433" s="139"/>
      <c r="D15433" s="139"/>
    </row>
    <row r="15434" spans="1:4">
      <c r="A15434" s="6"/>
      <c r="B15434" s="6"/>
      <c r="C15434" s="139"/>
      <c r="D15434" s="139"/>
    </row>
    <row r="15435" spans="1:4">
      <c r="A15435" s="6"/>
      <c r="B15435" s="6"/>
      <c r="C15435" s="139"/>
      <c r="D15435" s="139"/>
    </row>
    <row r="15436" spans="1:4">
      <c r="A15436" s="6"/>
      <c r="B15436" s="6"/>
      <c r="C15436" s="139"/>
      <c r="D15436" s="139"/>
    </row>
    <row r="15437" spans="1:4">
      <c r="A15437" s="6"/>
      <c r="B15437" s="6"/>
      <c r="C15437" s="139"/>
      <c r="D15437" s="139"/>
    </row>
    <row r="15438" spans="1:4">
      <c r="A15438" s="6"/>
      <c r="B15438" s="6"/>
      <c r="C15438" s="139"/>
      <c r="D15438" s="139"/>
    </row>
    <row r="15439" spans="1:4">
      <c r="A15439" s="6"/>
      <c r="B15439" s="6"/>
      <c r="C15439" s="139"/>
      <c r="D15439" s="139"/>
    </row>
    <row r="15440" spans="1:4">
      <c r="A15440" s="6"/>
      <c r="B15440" s="6"/>
      <c r="C15440" s="139"/>
      <c r="D15440" s="139"/>
    </row>
    <row r="15441" spans="1:4">
      <c r="A15441" s="6"/>
      <c r="B15441" s="6"/>
      <c r="C15441" s="139"/>
      <c r="D15441" s="139"/>
    </row>
    <row r="15442" spans="1:4">
      <c r="A15442" s="6"/>
      <c r="B15442" s="6"/>
      <c r="C15442" s="139"/>
      <c r="D15442" s="139"/>
    </row>
    <row r="15443" spans="1:4">
      <c r="A15443" s="6"/>
      <c r="B15443" s="6"/>
      <c r="C15443" s="139"/>
      <c r="D15443" s="139"/>
    </row>
    <row r="15444" spans="1:4">
      <c r="A15444" s="6"/>
      <c r="B15444" s="6"/>
      <c r="C15444" s="139"/>
      <c r="D15444" s="139"/>
    </row>
    <row r="15445" spans="1:4">
      <c r="A15445" s="6"/>
      <c r="B15445" s="6"/>
      <c r="C15445" s="139"/>
      <c r="D15445" s="139"/>
    </row>
    <row r="15446" spans="1:4">
      <c r="A15446" s="6"/>
      <c r="B15446" s="6"/>
      <c r="C15446" s="139"/>
      <c r="D15446" s="139"/>
    </row>
    <row r="15447" spans="1:4">
      <c r="A15447" s="6"/>
      <c r="B15447" s="6"/>
      <c r="C15447" s="139"/>
      <c r="D15447" s="139"/>
    </row>
    <row r="15448" spans="1:4">
      <c r="A15448" s="6"/>
      <c r="B15448" s="6"/>
      <c r="C15448" s="139"/>
      <c r="D15448" s="139"/>
    </row>
    <row r="15449" spans="1:4">
      <c r="A15449" s="6"/>
      <c r="B15449" s="6"/>
      <c r="C15449" s="139"/>
      <c r="D15449" s="139"/>
    </row>
    <row r="15450" spans="1:4">
      <c r="A15450" s="6"/>
      <c r="B15450" s="6"/>
      <c r="C15450" s="139"/>
      <c r="D15450" s="139"/>
    </row>
    <row r="15451" spans="1:4">
      <c r="A15451" s="6"/>
      <c r="B15451" s="6"/>
      <c r="C15451" s="139"/>
      <c r="D15451" s="139"/>
    </row>
    <row r="15452" spans="1:4">
      <c r="A15452" s="6"/>
      <c r="B15452" s="6"/>
      <c r="C15452" s="139"/>
      <c r="D15452" s="139"/>
    </row>
    <row r="15453" spans="1:4">
      <c r="A15453" s="6"/>
      <c r="B15453" s="6"/>
      <c r="C15453" s="139"/>
      <c r="D15453" s="139"/>
    </row>
    <row r="15454" spans="1:4">
      <c r="A15454" s="6"/>
      <c r="B15454" s="6"/>
      <c r="C15454" s="139"/>
      <c r="D15454" s="139"/>
    </row>
    <row r="15455" spans="1:4">
      <c r="A15455" s="6"/>
      <c r="B15455" s="6"/>
      <c r="C15455" s="139"/>
      <c r="D15455" s="139"/>
    </row>
    <row r="15456" spans="1:4">
      <c r="A15456" s="6"/>
      <c r="B15456" s="6"/>
      <c r="C15456" s="139"/>
      <c r="D15456" s="139"/>
    </row>
    <row r="15457" spans="1:4">
      <c r="A15457" s="6"/>
      <c r="B15457" s="6"/>
      <c r="C15457" s="139"/>
      <c r="D15457" s="139"/>
    </row>
    <row r="15458" spans="1:4">
      <c r="A15458" s="6"/>
      <c r="B15458" s="6"/>
      <c r="C15458" s="139"/>
      <c r="D15458" s="139"/>
    </row>
    <row r="15459" spans="1:4">
      <c r="A15459" s="6"/>
      <c r="B15459" s="6"/>
      <c r="C15459" s="139"/>
      <c r="D15459" s="139"/>
    </row>
    <row r="15460" spans="1:4">
      <c r="A15460" s="6"/>
      <c r="B15460" s="6"/>
      <c r="C15460" s="139"/>
      <c r="D15460" s="139"/>
    </row>
    <row r="15461" spans="1:4">
      <c r="A15461" s="6"/>
      <c r="B15461" s="6"/>
      <c r="C15461" s="139"/>
      <c r="D15461" s="139"/>
    </row>
    <row r="15462" spans="1:4">
      <c r="A15462" s="6"/>
      <c r="B15462" s="6"/>
      <c r="C15462" s="139"/>
      <c r="D15462" s="139"/>
    </row>
    <row r="15463" spans="1:4">
      <c r="A15463" s="6"/>
      <c r="B15463" s="6"/>
      <c r="C15463" s="139"/>
      <c r="D15463" s="139"/>
    </row>
    <row r="15464" spans="1:4">
      <c r="A15464" s="6"/>
      <c r="B15464" s="6"/>
      <c r="C15464" s="139"/>
      <c r="D15464" s="139"/>
    </row>
    <row r="15465" spans="1:4">
      <c r="A15465" s="6"/>
      <c r="B15465" s="6"/>
      <c r="C15465" s="139"/>
      <c r="D15465" s="139"/>
    </row>
    <row r="15466" spans="1:4">
      <c r="A15466" s="6"/>
      <c r="B15466" s="6"/>
      <c r="C15466" s="139"/>
      <c r="D15466" s="139"/>
    </row>
    <row r="15467" spans="1:4">
      <c r="A15467" s="6"/>
      <c r="B15467" s="6"/>
      <c r="C15467" s="139"/>
      <c r="D15467" s="139"/>
    </row>
    <row r="15468" spans="1:4">
      <c r="A15468" s="6"/>
      <c r="B15468" s="6"/>
      <c r="C15468" s="139"/>
      <c r="D15468" s="139"/>
    </row>
    <row r="15469" spans="1:4">
      <c r="A15469" s="6"/>
      <c r="B15469" s="6"/>
      <c r="C15469" s="139"/>
      <c r="D15469" s="139"/>
    </row>
    <row r="15470" spans="1:4">
      <c r="A15470" s="6"/>
      <c r="B15470" s="6"/>
      <c r="C15470" s="139"/>
      <c r="D15470" s="139"/>
    </row>
    <row r="15471" spans="1:4">
      <c r="A15471" s="6"/>
      <c r="B15471" s="6"/>
      <c r="C15471" s="139"/>
      <c r="D15471" s="139"/>
    </row>
    <row r="15472" spans="1:4">
      <c r="A15472" s="6"/>
      <c r="B15472" s="6"/>
      <c r="C15472" s="139"/>
      <c r="D15472" s="139"/>
    </row>
    <row r="15473" spans="1:4">
      <c r="A15473" s="6"/>
      <c r="B15473" s="6"/>
      <c r="C15473" s="139"/>
      <c r="D15473" s="139"/>
    </row>
    <row r="15474" spans="1:4">
      <c r="A15474" s="6"/>
      <c r="B15474" s="6"/>
      <c r="C15474" s="139"/>
      <c r="D15474" s="139"/>
    </row>
    <row r="15475" spans="1:4">
      <c r="A15475" s="6"/>
      <c r="B15475" s="6"/>
      <c r="C15475" s="139"/>
      <c r="D15475" s="139"/>
    </row>
    <row r="15476" spans="1:4">
      <c r="A15476" s="6"/>
      <c r="B15476" s="6"/>
      <c r="C15476" s="139"/>
      <c r="D15476" s="139"/>
    </row>
    <row r="15477" spans="1:4">
      <c r="A15477" s="6"/>
      <c r="B15477" s="6"/>
      <c r="C15477" s="139"/>
      <c r="D15477" s="139"/>
    </row>
    <row r="15478" spans="1:4">
      <c r="A15478" s="6"/>
      <c r="B15478" s="6"/>
      <c r="C15478" s="139"/>
      <c r="D15478" s="139"/>
    </row>
    <row r="15479" spans="1:4">
      <c r="A15479" s="6"/>
      <c r="B15479" s="6"/>
      <c r="C15479" s="139"/>
      <c r="D15479" s="139"/>
    </row>
    <row r="15480" spans="1:4">
      <c r="A15480" s="6"/>
      <c r="B15480" s="6"/>
      <c r="C15480" s="139"/>
      <c r="D15480" s="139"/>
    </row>
    <row r="15481" spans="1:4">
      <c r="A15481" s="6"/>
      <c r="B15481" s="6"/>
      <c r="C15481" s="139"/>
      <c r="D15481" s="139"/>
    </row>
    <row r="15482" spans="1:4">
      <c r="A15482" s="6"/>
      <c r="B15482" s="6"/>
      <c r="C15482" s="139"/>
      <c r="D15482" s="139"/>
    </row>
    <row r="15483" spans="1:4">
      <c r="A15483" s="6"/>
      <c r="B15483" s="6"/>
      <c r="C15483" s="139"/>
      <c r="D15483" s="139"/>
    </row>
    <row r="15484" spans="1:4">
      <c r="A15484" s="6"/>
      <c r="B15484" s="6"/>
      <c r="C15484" s="139"/>
      <c r="D15484" s="139"/>
    </row>
    <row r="15485" spans="1:4">
      <c r="A15485" s="6"/>
      <c r="B15485" s="6"/>
      <c r="C15485" s="139"/>
      <c r="D15485" s="139"/>
    </row>
    <row r="15486" spans="1:4">
      <c r="A15486" s="6"/>
      <c r="B15486" s="6"/>
      <c r="C15486" s="139"/>
      <c r="D15486" s="139"/>
    </row>
    <row r="15487" spans="1:4">
      <c r="A15487" s="6"/>
      <c r="B15487" s="6"/>
      <c r="C15487" s="139"/>
      <c r="D15487" s="139"/>
    </row>
    <row r="15488" spans="1:4">
      <c r="A15488" s="6"/>
      <c r="B15488" s="6"/>
      <c r="C15488" s="139"/>
      <c r="D15488" s="139"/>
    </row>
    <row r="15489" spans="1:4">
      <c r="A15489" s="6"/>
      <c r="B15489" s="6"/>
      <c r="C15489" s="139"/>
      <c r="D15489" s="139"/>
    </row>
    <row r="15490" spans="1:4">
      <c r="A15490" s="6"/>
      <c r="B15490" s="6"/>
      <c r="C15490" s="139"/>
      <c r="D15490" s="139"/>
    </row>
    <row r="15491" spans="1:4">
      <c r="A15491" s="6"/>
      <c r="B15491" s="6"/>
      <c r="C15491" s="139"/>
      <c r="D15491" s="139"/>
    </row>
    <row r="15492" spans="1:4">
      <c r="A15492" s="6"/>
      <c r="B15492" s="6"/>
      <c r="C15492" s="139"/>
      <c r="D15492" s="139"/>
    </row>
    <row r="15493" spans="1:4">
      <c r="A15493" s="6"/>
      <c r="B15493" s="6"/>
      <c r="C15493" s="139"/>
      <c r="D15493" s="139"/>
    </row>
    <row r="15494" spans="1:4">
      <c r="A15494" s="6"/>
      <c r="B15494" s="6"/>
      <c r="C15494" s="139"/>
      <c r="D15494" s="139"/>
    </row>
    <row r="15495" spans="1:4">
      <c r="A15495" s="6"/>
      <c r="B15495" s="6"/>
      <c r="C15495" s="139"/>
      <c r="D15495" s="139"/>
    </row>
    <row r="15496" spans="1:4">
      <c r="A15496" s="6"/>
      <c r="B15496" s="6"/>
      <c r="C15496" s="139"/>
      <c r="D15496" s="139"/>
    </row>
    <row r="15497" spans="1:4">
      <c r="A15497" s="6"/>
      <c r="B15497" s="6"/>
      <c r="C15497" s="139"/>
      <c r="D15497" s="139"/>
    </row>
    <row r="15498" spans="1:4">
      <c r="A15498" s="6"/>
      <c r="B15498" s="6"/>
      <c r="C15498" s="139"/>
      <c r="D15498" s="139"/>
    </row>
    <row r="15499" spans="1:4">
      <c r="A15499" s="6"/>
      <c r="B15499" s="6"/>
      <c r="C15499" s="139"/>
      <c r="D15499" s="139"/>
    </row>
    <row r="15500" spans="1:4">
      <c r="A15500" s="6"/>
      <c r="B15500" s="6"/>
      <c r="C15500" s="139"/>
      <c r="D15500" s="139"/>
    </row>
    <row r="15501" spans="1:4">
      <c r="A15501" s="6"/>
      <c r="B15501" s="6"/>
      <c r="C15501" s="139"/>
      <c r="D15501" s="139"/>
    </row>
    <row r="15502" spans="1:4">
      <c r="A15502" s="6"/>
      <c r="B15502" s="6"/>
      <c r="C15502" s="139"/>
      <c r="D15502" s="139"/>
    </row>
    <row r="15503" spans="1:4">
      <c r="A15503" s="6"/>
      <c r="B15503" s="6"/>
      <c r="C15503" s="139"/>
      <c r="D15503" s="139"/>
    </row>
    <row r="15504" spans="1:4">
      <c r="A15504" s="6"/>
      <c r="B15504" s="6"/>
      <c r="C15504" s="139"/>
      <c r="D15504" s="139"/>
    </row>
    <row r="15505" spans="1:4">
      <c r="A15505" s="6"/>
      <c r="B15505" s="6"/>
      <c r="C15505" s="139"/>
      <c r="D15505" s="139"/>
    </row>
    <row r="15506" spans="1:4">
      <c r="A15506" s="6"/>
      <c r="B15506" s="6"/>
      <c r="C15506" s="139"/>
      <c r="D15506" s="139"/>
    </row>
    <row r="15507" spans="1:4">
      <c r="A15507" s="6"/>
      <c r="B15507" s="6"/>
      <c r="C15507" s="139"/>
      <c r="D15507" s="139"/>
    </row>
    <row r="15508" spans="1:4">
      <c r="A15508" s="6"/>
      <c r="B15508" s="6"/>
      <c r="C15508" s="139"/>
      <c r="D15508" s="139"/>
    </row>
    <row r="15509" spans="1:4">
      <c r="A15509" s="6"/>
      <c r="B15509" s="6"/>
      <c r="C15509" s="139"/>
      <c r="D15509" s="139"/>
    </row>
    <row r="15510" spans="1:4">
      <c r="A15510" s="6"/>
      <c r="B15510" s="6"/>
      <c r="C15510" s="139"/>
      <c r="D15510" s="139"/>
    </row>
    <row r="15511" spans="1:4">
      <c r="A15511" s="6"/>
      <c r="B15511" s="6"/>
      <c r="C15511" s="139"/>
      <c r="D15511" s="139"/>
    </row>
    <row r="15512" spans="1:4">
      <c r="A15512" s="6"/>
      <c r="B15512" s="6"/>
      <c r="C15512" s="139"/>
      <c r="D15512" s="139"/>
    </row>
    <row r="15513" spans="1:4">
      <c r="A15513" s="6"/>
      <c r="B15513" s="6"/>
      <c r="C15513" s="139"/>
      <c r="D15513" s="139"/>
    </row>
    <row r="15514" spans="1:4">
      <c r="A15514" s="6"/>
      <c r="B15514" s="6"/>
      <c r="C15514" s="139"/>
      <c r="D15514" s="139"/>
    </row>
    <row r="15515" spans="1:4">
      <c r="A15515" s="6"/>
      <c r="B15515" s="6"/>
      <c r="C15515" s="139"/>
      <c r="D15515" s="139"/>
    </row>
    <row r="15516" spans="1:4">
      <c r="A15516" s="6"/>
      <c r="B15516" s="6"/>
      <c r="C15516" s="139"/>
      <c r="D15516" s="139"/>
    </row>
    <row r="15517" spans="1:4">
      <c r="A15517" s="6"/>
      <c r="B15517" s="6"/>
      <c r="C15517" s="139"/>
      <c r="D15517" s="139"/>
    </row>
    <row r="15518" spans="1:4">
      <c r="A15518" s="6"/>
      <c r="B15518" s="6"/>
      <c r="C15518" s="139"/>
      <c r="D15518" s="139"/>
    </row>
    <row r="15519" spans="1:4">
      <c r="A15519" s="6"/>
      <c r="B15519" s="6"/>
      <c r="C15519" s="139"/>
      <c r="D15519" s="139"/>
    </row>
    <row r="15520" spans="1:4">
      <c r="A15520" s="6"/>
      <c r="B15520" s="6"/>
      <c r="C15520" s="139"/>
      <c r="D15520" s="139"/>
    </row>
    <row r="15521" spans="1:4">
      <c r="A15521" s="6"/>
      <c r="B15521" s="6"/>
      <c r="C15521" s="139"/>
      <c r="D15521" s="139"/>
    </row>
    <row r="15522" spans="1:4">
      <c r="A15522" s="6"/>
      <c r="B15522" s="6"/>
      <c r="C15522" s="139"/>
      <c r="D15522" s="139"/>
    </row>
    <row r="15523" spans="1:4">
      <c r="A15523" s="6"/>
      <c r="B15523" s="6"/>
      <c r="C15523" s="139"/>
      <c r="D15523" s="139"/>
    </row>
    <row r="15524" spans="1:4">
      <c r="A15524" s="6"/>
      <c r="B15524" s="6"/>
      <c r="C15524" s="139"/>
      <c r="D15524" s="139"/>
    </row>
    <row r="15525" spans="1:4">
      <c r="A15525" s="6"/>
      <c r="B15525" s="6"/>
      <c r="C15525" s="139"/>
      <c r="D15525" s="139"/>
    </row>
    <row r="15526" spans="1:4">
      <c r="A15526" s="6"/>
      <c r="B15526" s="6"/>
      <c r="C15526" s="139"/>
      <c r="D15526" s="139"/>
    </row>
    <row r="15527" spans="1:4">
      <c r="A15527" s="6"/>
      <c r="B15527" s="6"/>
      <c r="C15527" s="139"/>
      <c r="D15527" s="139"/>
    </row>
    <row r="15528" spans="1:4">
      <c r="A15528" s="6"/>
      <c r="B15528" s="6"/>
      <c r="C15528" s="139"/>
      <c r="D15528" s="139"/>
    </row>
    <row r="15529" spans="1:4">
      <c r="A15529" s="6"/>
      <c r="B15529" s="6"/>
      <c r="C15529" s="139"/>
      <c r="D15529" s="139"/>
    </row>
    <row r="15530" spans="1:4">
      <c r="A15530" s="6"/>
      <c r="B15530" s="6"/>
      <c r="C15530" s="139"/>
      <c r="D15530" s="139"/>
    </row>
    <row r="15531" spans="1:4">
      <c r="A15531" s="6"/>
      <c r="B15531" s="6"/>
      <c r="C15531" s="139"/>
      <c r="D15531" s="139"/>
    </row>
    <row r="15532" spans="1:4">
      <c r="A15532" s="6"/>
      <c r="B15532" s="6"/>
      <c r="C15532" s="139"/>
      <c r="D15532" s="139"/>
    </row>
    <row r="15533" spans="1:4">
      <c r="A15533" s="6"/>
      <c r="B15533" s="6"/>
      <c r="C15533" s="139"/>
      <c r="D15533" s="139"/>
    </row>
    <row r="15534" spans="1:4">
      <c r="A15534" s="6"/>
      <c r="B15534" s="6"/>
      <c r="C15534" s="139"/>
      <c r="D15534" s="139"/>
    </row>
    <row r="15535" spans="1:4">
      <c r="A15535" s="6"/>
      <c r="B15535" s="6"/>
      <c r="C15535" s="139"/>
      <c r="D15535" s="139"/>
    </row>
    <row r="15536" spans="1:4">
      <c r="A15536" s="6"/>
      <c r="B15536" s="6"/>
      <c r="C15536" s="139"/>
      <c r="D15536" s="139"/>
    </row>
    <row r="15537" spans="1:4">
      <c r="A15537" s="6"/>
      <c r="B15537" s="6"/>
      <c r="C15537" s="139"/>
      <c r="D15537" s="139"/>
    </row>
    <row r="15538" spans="1:4">
      <c r="A15538" s="6"/>
      <c r="B15538" s="6"/>
      <c r="C15538" s="139"/>
      <c r="D15538" s="139"/>
    </row>
    <row r="15539" spans="1:4">
      <c r="A15539" s="6"/>
      <c r="B15539" s="6"/>
      <c r="C15539" s="139"/>
      <c r="D15539" s="139"/>
    </row>
    <row r="15540" spans="1:4">
      <c r="A15540" s="6"/>
      <c r="B15540" s="6"/>
      <c r="C15540" s="139"/>
      <c r="D15540" s="139"/>
    </row>
    <row r="15541" spans="1:4">
      <c r="A15541" s="6"/>
      <c r="B15541" s="6"/>
      <c r="C15541" s="139"/>
      <c r="D15541" s="139"/>
    </row>
    <row r="15542" spans="1:4">
      <c r="A15542" s="6"/>
      <c r="B15542" s="6"/>
      <c r="C15542" s="139"/>
      <c r="D15542" s="139"/>
    </row>
    <row r="15543" spans="1:4">
      <c r="A15543" s="6"/>
      <c r="B15543" s="6"/>
      <c r="C15543" s="139"/>
      <c r="D15543" s="139"/>
    </row>
    <row r="15544" spans="1:4">
      <c r="A15544" s="6"/>
      <c r="B15544" s="6"/>
      <c r="C15544" s="139"/>
      <c r="D15544" s="139"/>
    </row>
    <row r="15545" spans="1:4">
      <c r="A15545" s="6"/>
      <c r="B15545" s="6"/>
      <c r="C15545" s="139"/>
      <c r="D15545" s="139"/>
    </row>
    <row r="15546" spans="1:4">
      <c r="A15546" s="6"/>
      <c r="B15546" s="6"/>
      <c r="C15546" s="139"/>
      <c r="D15546" s="139"/>
    </row>
    <row r="15547" spans="1:4">
      <c r="A15547" s="6"/>
      <c r="B15547" s="6"/>
      <c r="C15547" s="139"/>
      <c r="D15547" s="139"/>
    </row>
    <row r="15548" spans="1:4">
      <c r="A15548" s="6"/>
      <c r="B15548" s="6"/>
      <c r="C15548" s="139"/>
      <c r="D15548" s="139"/>
    </row>
    <row r="15549" spans="1:4">
      <c r="A15549" s="6"/>
      <c r="B15549" s="6"/>
      <c r="C15549" s="139"/>
      <c r="D15549" s="139"/>
    </row>
    <row r="15550" spans="1:4">
      <c r="A15550" s="6"/>
      <c r="B15550" s="6"/>
      <c r="C15550" s="139"/>
      <c r="D15550" s="139"/>
    </row>
    <row r="15551" spans="1:4">
      <c r="A15551" s="6"/>
      <c r="B15551" s="6"/>
      <c r="C15551" s="139"/>
      <c r="D15551" s="139"/>
    </row>
    <row r="15552" spans="1:4">
      <c r="A15552" s="6"/>
      <c r="B15552" s="6"/>
      <c r="C15552" s="139"/>
      <c r="D15552" s="139"/>
    </row>
    <row r="15553" spans="1:4">
      <c r="A15553" s="6"/>
      <c r="B15553" s="6"/>
      <c r="C15553" s="139"/>
      <c r="D15553" s="139"/>
    </row>
    <row r="15554" spans="1:4">
      <c r="A15554" s="6"/>
      <c r="B15554" s="6"/>
      <c r="C15554" s="139"/>
      <c r="D15554" s="139"/>
    </row>
    <row r="15555" spans="1:4">
      <c r="A15555" s="6"/>
      <c r="B15555" s="6"/>
      <c r="C15555" s="139"/>
      <c r="D15555" s="139"/>
    </row>
    <row r="15556" spans="1:4">
      <c r="A15556" s="6"/>
      <c r="B15556" s="6"/>
      <c r="C15556" s="139"/>
      <c r="D15556" s="139"/>
    </row>
    <row r="15557" spans="1:4">
      <c r="A15557" s="6"/>
      <c r="B15557" s="6"/>
      <c r="C15557" s="139"/>
      <c r="D15557" s="139"/>
    </row>
    <row r="15558" spans="1:4">
      <c r="A15558" s="6"/>
      <c r="B15558" s="6"/>
      <c r="C15558" s="139"/>
      <c r="D15558" s="139"/>
    </row>
    <row r="15559" spans="1:4">
      <c r="A15559" s="6"/>
      <c r="B15559" s="6"/>
      <c r="C15559" s="139"/>
      <c r="D15559" s="139"/>
    </row>
    <row r="15560" spans="1:4">
      <c r="A15560" s="6"/>
      <c r="B15560" s="6"/>
      <c r="C15560" s="139"/>
      <c r="D15560" s="139"/>
    </row>
    <row r="15561" spans="1:4">
      <c r="A15561" s="6"/>
      <c r="B15561" s="6"/>
      <c r="C15561" s="139"/>
      <c r="D15561" s="139"/>
    </row>
    <row r="15562" spans="1:4">
      <c r="A15562" s="6"/>
      <c r="B15562" s="6"/>
      <c r="C15562" s="139"/>
      <c r="D15562" s="139"/>
    </row>
    <row r="15563" spans="1:4">
      <c r="A15563" s="6"/>
      <c r="B15563" s="6"/>
      <c r="C15563" s="139"/>
      <c r="D15563" s="139"/>
    </row>
    <row r="15564" spans="1:4">
      <c r="A15564" s="6"/>
      <c r="B15564" s="6"/>
      <c r="C15564" s="139"/>
      <c r="D15564" s="139"/>
    </row>
    <row r="15565" spans="1:4">
      <c r="A15565" s="6"/>
      <c r="B15565" s="6"/>
      <c r="C15565" s="139"/>
      <c r="D15565" s="139"/>
    </row>
    <row r="15566" spans="1:4">
      <c r="A15566" s="6"/>
      <c r="B15566" s="6"/>
      <c r="C15566" s="139"/>
      <c r="D15566" s="139"/>
    </row>
    <row r="15567" spans="1:4">
      <c r="A15567" s="6"/>
      <c r="B15567" s="6"/>
      <c r="C15567" s="139"/>
      <c r="D15567" s="139"/>
    </row>
    <row r="15568" spans="1:4">
      <c r="A15568" s="6"/>
      <c r="B15568" s="6"/>
      <c r="C15568" s="139"/>
      <c r="D15568" s="139"/>
    </row>
    <row r="15569" spans="1:4">
      <c r="A15569" s="6"/>
      <c r="B15569" s="6"/>
      <c r="C15569" s="139"/>
      <c r="D15569" s="139"/>
    </row>
    <row r="15570" spans="1:4">
      <c r="A15570" s="6"/>
      <c r="B15570" s="6"/>
      <c r="C15570" s="139"/>
      <c r="D15570" s="139"/>
    </row>
    <row r="15571" spans="1:4">
      <c r="A15571" s="6"/>
      <c r="B15571" s="6"/>
      <c r="C15571" s="139"/>
      <c r="D15571" s="139"/>
    </row>
    <row r="15572" spans="1:4">
      <c r="A15572" s="6"/>
      <c r="B15572" s="6"/>
      <c r="C15572" s="139"/>
      <c r="D15572" s="139"/>
    </row>
    <row r="15573" spans="1:4">
      <c r="A15573" s="6"/>
      <c r="B15573" s="6"/>
      <c r="C15573" s="139"/>
      <c r="D15573" s="139"/>
    </row>
    <row r="15574" spans="1:4">
      <c r="A15574" s="6"/>
      <c r="B15574" s="6"/>
      <c r="C15574" s="139"/>
      <c r="D15574" s="139"/>
    </row>
    <row r="15575" spans="1:4">
      <c r="A15575" s="6"/>
      <c r="B15575" s="6"/>
      <c r="C15575" s="139"/>
      <c r="D15575" s="139"/>
    </row>
    <row r="15576" spans="1:4">
      <c r="A15576" s="6"/>
      <c r="B15576" s="6"/>
      <c r="C15576" s="139"/>
      <c r="D15576" s="139"/>
    </row>
    <row r="15577" spans="1:4">
      <c r="A15577" s="6"/>
      <c r="B15577" s="6"/>
      <c r="C15577" s="139"/>
      <c r="D15577" s="139"/>
    </row>
    <row r="15578" spans="1:4">
      <c r="A15578" s="6"/>
      <c r="B15578" s="6"/>
      <c r="C15578" s="139"/>
      <c r="D15578" s="139"/>
    </row>
    <row r="15579" spans="1:4">
      <c r="A15579" s="6"/>
      <c r="B15579" s="6"/>
      <c r="C15579" s="139"/>
      <c r="D15579" s="139"/>
    </row>
    <row r="15580" spans="1:4">
      <c r="A15580" s="6"/>
      <c r="B15580" s="6"/>
      <c r="C15580" s="139"/>
      <c r="D15580" s="139"/>
    </row>
    <row r="15581" spans="1:4">
      <c r="A15581" s="6"/>
      <c r="B15581" s="6"/>
      <c r="C15581" s="139"/>
      <c r="D15581" s="139"/>
    </row>
    <row r="15582" spans="1:4">
      <c r="A15582" s="6"/>
      <c r="B15582" s="6"/>
      <c r="C15582" s="139"/>
      <c r="D15582" s="139"/>
    </row>
    <row r="15583" spans="1:4">
      <c r="A15583" s="6"/>
      <c r="B15583" s="6"/>
      <c r="C15583" s="139"/>
      <c r="D15583" s="139"/>
    </row>
    <row r="15584" spans="1:4">
      <c r="A15584" s="6"/>
      <c r="B15584" s="6"/>
      <c r="C15584" s="139"/>
      <c r="D15584" s="139"/>
    </row>
    <row r="15585" spans="1:4">
      <c r="A15585" s="6"/>
      <c r="B15585" s="6"/>
      <c r="C15585" s="139"/>
      <c r="D15585" s="139"/>
    </row>
    <row r="15586" spans="1:4">
      <c r="A15586" s="6"/>
      <c r="B15586" s="6"/>
      <c r="C15586" s="139"/>
      <c r="D15586" s="139"/>
    </row>
    <row r="15587" spans="1:4">
      <c r="A15587" s="6"/>
      <c r="B15587" s="6"/>
      <c r="C15587" s="139"/>
      <c r="D15587" s="139"/>
    </row>
    <row r="15588" spans="1:4">
      <c r="A15588" s="6"/>
      <c r="B15588" s="6"/>
      <c r="C15588" s="139"/>
      <c r="D15588" s="139"/>
    </row>
    <row r="15589" spans="1:4">
      <c r="A15589" s="6"/>
      <c r="B15589" s="6"/>
      <c r="C15589" s="139"/>
      <c r="D15589" s="139"/>
    </row>
    <row r="15590" spans="1:4">
      <c r="A15590" s="6"/>
      <c r="B15590" s="6"/>
      <c r="C15590" s="139"/>
      <c r="D15590" s="139"/>
    </row>
    <row r="15591" spans="1:4">
      <c r="A15591" s="6"/>
      <c r="B15591" s="6"/>
      <c r="C15591" s="139"/>
      <c r="D15591" s="139"/>
    </row>
    <row r="15592" spans="1:4">
      <c r="A15592" s="6"/>
      <c r="B15592" s="6"/>
      <c r="C15592" s="139"/>
      <c r="D15592" s="139"/>
    </row>
    <row r="15593" spans="1:4">
      <c r="A15593" s="6"/>
      <c r="B15593" s="6"/>
      <c r="C15593" s="139"/>
      <c r="D15593" s="139"/>
    </row>
    <row r="15594" spans="1:4">
      <c r="A15594" s="6"/>
      <c r="B15594" s="6"/>
      <c r="C15594" s="139"/>
      <c r="D15594" s="139"/>
    </row>
    <row r="15595" spans="1:4">
      <c r="A15595" s="6"/>
      <c r="B15595" s="6"/>
      <c r="C15595" s="139"/>
      <c r="D15595" s="139"/>
    </row>
    <row r="15596" spans="1:4">
      <c r="A15596" s="6"/>
      <c r="B15596" s="6"/>
      <c r="C15596" s="139"/>
      <c r="D15596" s="139"/>
    </row>
    <row r="15597" spans="1:4">
      <c r="A15597" s="6"/>
      <c r="B15597" s="6"/>
      <c r="C15597" s="139"/>
      <c r="D15597" s="139"/>
    </row>
    <row r="15598" spans="1:4">
      <c r="A15598" s="6"/>
      <c r="B15598" s="6"/>
      <c r="C15598" s="139"/>
      <c r="D15598" s="139"/>
    </row>
    <row r="15599" spans="1:4">
      <c r="A15599" s="6"/>
      <c r="B15599" s="6"/>
      <c r="C15599" s="139"/>
      <c r="D15599" s="139"/>
    </row>
    <row r="15600" spans="1:4">
      <c r="A15600" s="6"/>
      <c r="B15600" s="6"/>
      <c r="C15600" s="139"/>
      <c r="D15600" s="139"/>
    </row>
    <row r="15601" spans="1:4">
      <c r="A15601" s="6"/>
      <c r="B15601" s="6"/>
      <c r="C15601" s="139"/>
      <c r="D15601" s="139"/>
    </row>
    <row r="15602" spans="1:4">
      <c r="A15602" s="6"/>
      <c r="B15602" s="6"/>
      <c r="C15602" s="139"/>
      <c r="D15602" s="139"/>
    </row>
    <row r="15603" spans="1:4">
      <c r="A15603" s="6"/>
      <c r="B15603" s="6"/>
      <c r="C15603" s="139"/>
      <c r="D15603" s="139"/>
    </row>
    <row r="15604" spans="1:4">
      <c r="A15604" s="6"/>
      <c r="B15604" s="6"/>
      <c r="C15604" s="139"/>
      <c r="D15604" s="139"/>
    </row>
    <row r="15605" spans="1:4">
      <c r="A15605" s="6"/>
      <c r="B15605" s="6"/>
      <c r="C15605" s="139"/>
      <c r="D15605" s="139"/>
    </row>
    <row r="15606" spans="1:4">
      <c r="A15606" s="6"/>
      <c r="B15606" s="6"/>
      <c r="C15606" s="139"/>
      <c r="D15606" s="139"/>
    </row>
    <row r="15607" spans="1:4">
      <c r="A15607" s="6"/>
      <c r="B15607" s="6"/>
      <c r="C15607" s="139"/>
      <c r="D15607" s="139"/>
    </row>
    <row r="15608" spans="1:4">
      <c r="A15608" s="6"/>
      <c r="B15608" s="6"/>
      <c r="C15608" s="139"/>
      <c r="D15608" s="139"/>
    </row>
    <row r="15609" spans="1:4">
      <c r="A15609" s="6"/>
      <c r="B15609" s="6"/>
      <c r="C15609" s="139"/>
      <c r="D15609" s="139"/>
    </row>
    <row r="15610" spans="1:4">
      <c r="A15610" s="6"/>
      <c r="B15610" s="6"/>
      <c r="C15610" s="139"/>
      <c r="D15610" s="139"/>
    </row>
    <row r="15611" spans="1:4">
      <c r="A15611" s="6"/>
      <c r="B15611" s="6"/>
      <c r="C15611" s="139"/>
      <c r="D15611" s="139"/>
    </row>
    <row r="15612" spans="1:4">
      <c r="A15612" s="6"/>
      <c r="B15612" s="6"/>
      <c r="C15612" s="139"/>
      <c r="D15612" s="139"/>
    </row>
    <row r="15613" spans="1:4">
      <c r="A15613" s="6"/>
      <c r="B15613" s="6"/>
      <c r="C15613" s="139"/>
      <c r="D15613" s="139"/>
    </row>
    <row r="15614" spans="1:4">
      <c r="A15614" s="6"/>
      <c r="B15614" s="6"/>
      <c r="C15614" s="139"/>
      <c r="D15614" s="139"/>
    </row>
    <row r="15615" spans="1:4">
      <c r="A15615" s="6"/>
      <c r="B15615" s="6"/>
      <c r="C15615" s="139"/>
      <c r="D15615" s="139"/>
    </row>
    <row r="15616" spans="1:4">
      <c r="A15616" s="6"/>
      <c r="B15616" s="6"/>
      <c r="C15616" s="139"/>
      <c r="D15616" s="139"/>
    </row>
    <row r="15617" spans="1:4">
      <c r="A15617" s="6"/>
      <c r="B15617" s="6"/>
      <c r="C15617" s="139"/>
      <c r="D15617" s="139"/>
    </row>
    <row r="15618" spans="1:4">
      <c r="A15618" s="6"/>
      <c r="B15618" s="6"/>
      <c r="C15618" s="139"/>
      <c r="D15618" s="139"/>
    </row>
    <row r="15619" spans="1:4">
      <c r="A15619" s="6"/>
      <c r="B15619" s="6"/>
      <c r="C15619" s="139"/>
      <c r="D15619" s="139"/>
    </row>
    <row r="15620" spans="1:4">
      <c r="A15620" s="6"/>
      <c r="B15620" s="6"/>
      <c r="C15620" s="139"/>
      <c r="D15620" s="139"/>
    </row>
    <row r="15621" spans="1:4">
      <c r="A15621" s="6"/>
      <c r="B15621" s="6"/>
      <c r="C15621" s="139"/>
      <c r="D15621" s="139"/>
    </row>
    <row r="15622" spans="1:4">
      <c r="A15622" s="6"/>
      <c r="B15622" s="6"/>
      <c r="C15622" s="139"/>
      <c r="D15622" s="139"/>
    </row>
    <row r="15623" spans="1:4">
      <c r="A15623" s="6"/>
      <c r="B15623" s="6"/>
      <c r="C15623" s="139"/>
      <c r="D15623" s="139"/>
    </row>
    <row r="15624" spans="1:4">
      <c r="A15624" s="6"/>
      <c r="B15624" s="6"/>
      <c r="C15624" s="139"/>
      <c r="D15624" s="139"/>
    </row>
    <row r="15625" spans="1:4">
      <c r="A15625" s="6"/>
      <c r="B15625" s="6"/>
      <c r="C15625" s="139"/>
      <c r="D15625" s="139"/>
    </row>
    <row r="15626" spans="1:4">
      <c r="A15626" s="6"/>
      <c r="B15626" s="6"/>
      <c r="C15626" s="139"/>
      <c r="D15626" s="139"/>
    </row>
    <row r="15627" spans="1:4">
      <c r="A15627" s="6"/>
      <c r="B15627" s="6"/>
      <c r="C15627" s="139"/>
      <c r="D15627" s="139"/>
    </row>
    <row r="15628" spans="1:4">
      <c r="A15628" s="6"/>
      <c r="B15628" s="6"/>
      <c r="C15628" s="139"/>
      <c r="D15628" s="139"/>
    </row>
    <row r="15629" spans="1:4">
      <c r="A15629" s="6"/>
      <c r="B15629" s="6"/>
      <c r="C15629" s="139"/>
      <c r="D15629" s="139"/>
    </row>
    <row r="15630" spans="1:4">
      <c r="A15630" s="6"/>
      <c r="B15630" s="6"/>
      <c r="C15630" s="139"/>
      <c r="D15630" s="139"/>
    </row>
    <row r="15631" spans="1:4">
      <c r="A15631" s="6"/>
      <c r="B15631" s="6"/>
      <c r="C15631" s="139"/>
      <c r="D15631" s="139"/>
    </row>
    <row r="15632" spans="1:4">
      <c r="A15632" s="6"/>
      <c r="B15632" s="6"/>
      <c r="C15632" s="139"/>
      <c r="D15632" s="139"/>
    </row>
    <row r="15633" spans="1:4">
      <c r="A15633" s="6"/>
      <c r="B15633" s="6"/>
      <c r="C15633" s="139"/>
      <c r="D15633" s="139"/>
    </row>
    <row r="15634" spans="1:4">
      <c r="A15634" s="6"/>
      <c r="B15634" s="6"/>
      <c r="C15634" s="139"/>
      <c r="D15634" s="139"/>
    </row>
    <row r="15635" spans="1:4">
      <c r="A15635" s="6"/>
      <c r="B15635" s="6"/>
      <c r="C15635" s="139"/>
      <c r="D15635" s="139"/>
    </row>
    <row r="15636" spans="1:4">
      <c r="A15636" s="6"/>
      <c r="B15636" s="6"/>
      <c r="C15636" s="139"/>
      <c r="D15636" s="139"/>
    </row>
    <row r="15637" spans="1:4">
      <c r="A15637" s="6"/>
      <c r="B15637" s="6"/>
      <c r="C15637" s="139"/>
      <c r="D15637" s="139"/>
    </row>
    <row r="15638" spans="1:4">
      <c r="A15638" s="6"/>
      <c r="B15638" s="6"/>
      <c r="C15638" s="139"/>
      <c r="D15638" s="139"/>
    </row>
    <row r="15639" spans="1:4">
      <c r="A15639" s="6"/>
      <c r="B15639" s="6"/>
      <c r="C15639" s="139"/>
      <c r="D15639" s="139"/>
    </row>
    <row r="15640" spans="1:4">
      <c r="A15640" s="6"/>
      <c r="B15640" s="6"/>
      <c r="C15640" s="139"/>
      <c r="D15640" s="139"/>
    </row>
    <row r="15641" spans="1:4">
      <c r="A15641" s="6"/>
      <c r="B15641" s="6"/>
      <c r="C15641" s="139"/>
      <c r="D15641" s="139"/>
    </row>
    <row r="15642" spans="1:4">
      <c r="A15642" s="6"/>
      <c r="B15642" s="6"/>
      <c r="C15642" s="139"/>
      <c r="D15642" s="139"/>
    </row>
    <row r="15643" spans="1:4">
      <c r="A15643" s="6"/>
      <c r="B15643" s="6"/>
      <c r="C15643" s="139"/>
      <c r="D15643" s="139"/>
    </row>
    <row r="15644" spans="1:4">
      <c r="A15644" s="6"/>
      <c r="B15644" s="6"/>
      <c r="C15644" s="139"/>
      <c r="D15644" s="139"/>
    </row>
    <row r="15645" spans="1:4">
      <c r="A15645" s="6"/>
      <c r="B15645" s="6"/>
      <c r="C15645" s="139"/>
      <c r="D15645" s="139"/>
    </row>
    <row r="15646" spans="1:4">
      <c r="A15646" s="6"/>
      <c r="B15646" s="6"/>
      <c r="C15646" s="139"/>
      <c r="D15646" s="139"/>
    </row>
    <row r="15647" spans="1:4">
      <c r="A15647" s="6"/>
      <c r="B15647" s="6"/>
      <c r="C15647" s="139"/>
      <c r="D15647" s="139"/>
    </row>
    <row r="15648" spans="1:4">
      <c r="A15648" s="6"/>
      <c r="B15648" s="6"/>
      <c r="C15648" s="139"/>
      <c r="D15648" s="139"/>
    </row>
    <row r="15649" spans="1:4">
      <c r="A15649" s="6"/>
      <c r="B15649" s="6"/>
      <c r="C15649" s="139"/>
      <c r="D15649" s="139"/>
    </row>
    <row r="15650" spans="1:4">
      <c r="A15650" s="6"/>
      <c r="B15650" s="6"/>
      <c r="C15650" s="139"/>
      <c r="D15650" s="139"/>
    </row>
    <row r="15651" spans="1:4">
      <c r="A15651" s="6"/>
      <c r="B15651" s="6"/>
      <c r="C15651" s="139"/>
      <c r="D15651" s="139"/>
    </row>
    <row r="15652" spans="1:4">
      <c r="A15652" s="6"/>
      <c r="B15652" s="6"/>
      <c r="C15652" s="139"/>
      <c r="D15652" s="139"/>
    </row>
    <row r="15653" spans="1:4">
      <c r="A15653" s="6"/>
      <c r="B15653" s="6"/>
      <c r="C15653" s="139"/>
      <c r="D15653" s="139"/>
    </row>
    <row r="15654" spans="1:4">
      <c r="A15654" s="6"/>
      <c r="B15654" s="6"/>
      <c r="C15654" s="139"/>
      <c r="D15654" s="139"/>
    </row>
    <row r="15655" spans="1:4">
      <c r="A15655" s="6"/>
      <c r="B15655" s="6"/>
      <c r="C15655" s="139"/>
      <c r="D15655" s="139"/>
    </row>
    <row r="15656" spans="1:4">
      <c r="A15656" s="6"/>
      <c r="B15656" s="6"/>
      <c r="C15656" s="139"/>
      <c r="D15656" s="139"/>
    </row>
    <row r="15657" spans="1:4">
      <c r="A15657" s="6"/>
      <c r="B15657" s="6"/>
      <c r="C15657" s="139"/>
      <c r="D15657" s="139"/>
    </row>
    <row r="15658" spans="1:4">
      <c r="A15658" s="6"/>
      <c r="B15658" s="6"/>
      <c r="C15658" s="139"/>
      <c r="D15658" s="139"/>
    </row>
    <row r="15659" spans="1:4">
      <c r="A15659" s="6"/>
      <c r="B15659" s="6"/>
      <c r="C15659" s="139"/>
      <c r="D15659" s="139"/>
    </row>
    <row r="15660" spans="1:4">
      <c r="A15660" s="6"/>
      <c r="B15660" s="6"/>
      <c r="C15660" s="139"/>
      <c r="D15660" s="139"/>
    </row>
    <row r="15661" spans="1:4">
      <c r="A15661" s="6"/>
      <c r="B15661" s="6"/>
      <c r="C15661" s="139"/>
      <c r="D15661" s="139"/>
    </row>
    <row r="15662" spans="1:4">
      <c r="A15662" s="6"/>
      <c r="B15662" s="6"/>
      <c r="C15662" s="139"/>
      <c r="D15662" s="139"/>
    </row>
    <row r="15663" spans="1:4">
      <c r="A15663" s="6"/>
      <c r="B15663" s="6"/>
      <c r="C15663" s="139"/>
      <c r="D15663" s="139"/>
    </row>
    <row r="15664" spans="1:4">
      <c r="A15664" s="6"/>
      <c r="B15664" s="6"/>
      <c r="C15664" s="139"/>
      <c r="D15664" s="139"/>
    </row>
    <row r="15665" spans="1:4">
      <c r="A15665" s="6"/>
      <c r="B15665" s="6"/>
      <c r="C15665" s="139"/>
      <c r="D15665" s="139"/>
    </row>
    <row r="15666" spans="1:4">
      <c r="A15666" s="6"/>
      <c r="B15666" s="6"/>
      <c r="C15666" s="139"/>
      <c r="D15666" s="139"/>
    </row>
    <row r="15667" spans="1:4">
      <c r="A15667" s="6"/>
      <c r="B15667" s="6"/>
      <c r="C15667" s="139"/>
      <c r="D15667" s="139"/>
    </row>
    <row r="15668" spans="1:4">
      <c r="A15668" s="6"/>
      <c r="B15668" s="6"/>
      <c r="C15668" s="139"/>
      <c r="D15668" s="139"/>
    </row>
    <row r="15669" spans="1:4">
      <c r="A15669" s="6"/>
      <c r="B15669" s="6"/>
      <c r="C15669" s="139"/>
      <c r="D15669" s="139"/>
    </row>
    <row r="15670" spans="1:4">
      <c r="A15670" s="6"/>
      <c r="B15670" s="6"/>
      <c r="C15670" s="139"/>
      <c r="D15670" s="139"/>
    </row>
    <row r="15671" spans="1:4">
      <c r="A15671" s="6"/>
      <c r="B15671" s="6"/>
      <c r="C15671" s="139"/>
      <c r="D15671" s="139"/>
    </row>
    <row r="15672" spans="1:4">
      <c r="A15672" s="6"/>
      <c r="B15672" s="6"/>
      <c r="C15672" s="139"/>
      <c r="D15672" s="139"/>
    </row>
    <row r="15673" spans="1:4">
      <c r="A15673" s="6"/>
      <c r="B15673" s="6"/>
      <c r="C15673" s="139"/>
      <c r="D15673" s="139"/>
    </row>
    <row r="15674" spans="1:4">
      <c r="A15674" s="6"/>
      <c r="B15674" s="6"/>
      <c r="C15674" s="139"/>
      <c r="D15674" s="139"/>
    </row>
    <row r="15675" spans="1:4">
      <c r="A15675" s="6"/>
      <c r="B15675" s="6"/>
      <c r="C15675" s="139"/>
      <c r="D15675" s="139"/>
    </row>
    <row r="15676" spans="1:4">
      <c r="A15676" s="6"/>
      <c r="B15676" s="6"/>
      <c r="C15676" s="139"/>
      <c r="D15676" s="139"/>
    </row>
    <row r="15677" spans="1:4">
      <c r="A15677" s="6"/>
      <c r="B15677" s="6"/>
      <c r="C15677" s="139"/>
      <c r="D15677" s="139"/>
    </row>
    <row r="15678" spans="1:4">
      <c r="A15678" s="6"/>
      <c r="B15678" s="6"/>
      <c r="C15678" s="139"/>
      <c r="D15678" s="139"/>
    </row>
    <row r="15679" spans="1:4">
      <c r="A15679" s="6"/>
      <c r="B15679" s="6"/>
      <c r="C15679" s="139"/>
      <c r="D15679" s="139"/>
    </row>
    <row r="15680" spans="1:4">
      <c r="A15680" s="6"/>
      <c r="B15680" s="6"/>
      <c r="C15680" s="139"/>
      <c r="D15680" s="139"/>
    </row>
    <row r="15681" spans="1:4">
      <c r="A15681" s="6"/>
      <c r="B15681" s="6"/>
      <c r="C15681" s="139"/>
      <c r="D15681" s="139"/>
    </row>
    <row r="15682" spans="1:4">
      <c r="A15682" s="6"/>
      <c r="B15682" s="6"/>
      <c r="C15682" s="139"/>
      <c r="D15682" s="139"/>
    </row>
    <row r="15683" spans="1:4">
      <c r="A15683" s="6"/>
      <c r="B15683" s="6"/>
      <c r="C15683" s="139"/>
      <c r="D15683" s="139"/>
    </row>
    <row r="15684" spans="1:4">
      <c r="A15684" s="6"/>
      <c r="B15684" s="6"/>
      <c r="C15684" s="139"/>
      <c r="D15684" s="139"/>
    </row>
    <row r="15685" spans="1:4">
      <c r="A15685" s="6"/>
      <c r="B15685" s="6"/>
      <c r="C15685" s="139"/>
      <c r="D15685" s="139"/>
    </row>
    <row r="15686" spans="1:4">
      <c r="A15686" s="6"/>
      <c r="B15686" s="6"/>
      <c r="C15686" s="139"/>
      <c r="D15686" s="139"/>
    </row>
    <row r="15687" spans="1:4">
      <c r="A15687" s="6"/>
      <c r="B15687" s="6"/>
      <c r="C15687" s="139"/>
      <c r="D15687" s="139"/>
    </row>
    <row r="15688" spans="1:4">
      <c r="A15688" s="6"/>
      <c r="B15688" s="6"/>
      <c r="C15688" s="139"/>
      <c r="D15688" s="139"/>
    </row>
    <row r="15689" spans="1:4">
      <c r="A15689" s="6"/>
      <c r="B15689" s="6"/>
      <c r="C15689" s="139"/>
      <c r="D15689" s="139"/>
    </row>
    <row r="15690" spans="1:4">
      <c r="A15690" s="6"/>
      <c r="B15690" s="6"/>
      <c r="C15690" s="139"/>
      <c r="D15690" s="139"/>
    </row>
    <row r="15691" spans="1:4">
      <c r="A15691" s="6"/>
      <c r="B15691" s="6"/>
      <c r="C15691" s="139"/>
      <c r="D15691" s="139"/>
    </row>
    <row r="15692" spans="1:4">
      <c r="A15692" s="6"/>
      <c r="B15692" s="6"/>
      <c r="C15692" s="139"/>
      <c r="D15692" s="139"/>
    </row>
    <row r="15693" spans="1:4">
      <c r="A15693" s="6"/>
      <c r="B15693" s="6"/>
      <c r="C15693" s="139"/>
      <c r="D15693" s="139"/>
    </row>
    <row r="15694" spans="1:4">
      <c r="A15694" s="6"/>
      <c r="B15694" s="6"/>
      <c r="C15694" s="139"/>
      <c r="D15694" s="139"/>
    </row>
    <row r="15695" spans="1:4">
      <c r="A15695" s="6"/>
      <c r="B15695" s="6"/>
      <c r="C15695" s="139"/>
      <c r="D15695" s="139"/>
    </row>
    <row r="15696" spans="1:4">
      <c r="A15696" s="6"/>
      <c r="B15696" s="6"/>
      <c r="C15696" s="139"/>
      <c r="D15696" s="139"/>
    </row>
    <row r="15697" spans="1:4">
      <c r="A15697" s="6"/>
      <c r="B15697" s="6"/>
      <c r="C15697" s="139"/>
      <c r="D15697" s="139"/>
    </row>
    <row r="15698" spans="1:4">
      <c r="A15698" s="6"/>
      <c r="B15698" s="6"/>
      <c r="C15698" s="139"/>
      <c r="D15698" s="139"/>
    </row>
    <row r="15699" spans="1:4">
      <c r="A15699" s="6"/>
      <c r="B15699" s="6"/>
      <c r="C15699" s="139"/>
      <c r="D15699" s="139"/>
    </row>
    <row r="15700" spans="1:4">
      <c r="A15700" s="6"/>
      <c r="B15700" s="6"/>
      <c r="C15700" s="139"/>
      <c r="D15700" s="139"/>
    </row>
    <row r="15701" spans="1:4">
      <c r="A15701" s="6"/>
      <c r="B15701" s="6"/>
      <c r="C15701" s="139"/>
      <c r="D15701" s="139"/>
    </row>
    <row r="15702" spans="1:4">
      <c r="A15702" s="6"/>
      <c r="B15702" s="6"/>
      <c r="C15702" s="139"/>
      <c r="D15702" s="139"/>
    </row>
    <row r="15703" spans="1:4">
      <c r="A15703" s="6"/>
      <c r="B15703" s="6"/>
      <c r="C15703" s="139"/>
      <c r="D15703" s="139"/>
    </row>
    <row r="15704" spans="1:4">
      <c r="A15704" s="6"/>
      <c r="B15704" s="6"/>
      <c r="C15704" s="139"/>
      <c r="D15704" s="139"/>
    </row>
    <row r="15705" spans="1:4">
      <c r="A15705" s="6"/>
      <c r="B15705" s="6"/>
      <c r="C15705" s="139"/>
      <c r="D15705" s="139"/>
    </row>
    <row r="15706" spans="1:4">
      <c r="A15706" s="6"/>
      <c r="B15706" s="6"/>
      <c r="C15706" s="139"/>
      <c r="D15706" s="139"/>
    </row>
    <row r="15707" spans="1:4">
      <c r="A15707" s="6"/>
      <c r="B15707" s="6"/>
      <c r="C15707" s="139"/>
      <c r="D15707" s="139"/>
    </row>
    <row r="15708" spans="1:4">
      <c r="A15708" s="6"/>
      <c r="B15708" s="6"/>
      <c r="C15708" s="139"/>
      <c r="D15708" s="139"/>
    </row>
    <row r="15709" spans="1:4">
      <c r="A15709" s="6"/>
      <c r="B15709" s="6"/>
      <c r="C15709" s="139"/>
      <c r="D15709" s="139"/>
    </row>
    <row r="15710" spans="1:4">
      <c r="A15710" s="6"/>
      <c r="B15710" s="6"/>
      <c r="C15710" s="139"/>
      <c r="D15710" s="139"/>
    </row>
    <row r="15711" spans="1:4">
      <c r="A15711" s="6"/>
      <c r="B15711" s="6"/>
      <c r="C15711" s="139"/>
      <c r="D15711" s="139"/>
    </row>
    <row r="15712" spans="1:4">
      <c r="A15712" s="6"/>
      <c r="B15712" s="6"/>
      <c r="C15712" s="139"/>
      <c r="D15712" s="139"/>
    </row>
    <row r="15713" spans="1:4">
      <c r="A15713" s="6"/>
      <c r="B15713" s="6"/>
      <c r="C15713" s="139"/>
      <c r="D15713" s="139"/>
    </row>
    <row r="15714" spans="1:4">
      <c r="A15714" s="6"/>
      <c r="B15714" s="6"/>
      <c r="C15714" s="139"/>
      <c r="D15714" s="139"/>
    </row>
    <row r="15715" spans="1:4">
      <c r="A15715" s="6"/>
      <c r="B15715" s="6"/>
      <c r="C15715" s="139"/>
      <c r="D15715" s="139"/>
    </row>
    <row r="15716" spans="1:4">
      <c r="A15716" s="6"/>
      <c r="B15716" s="6"/>
      <c r="C15716" s="139"/>
      <c r="D15716" s="139"/>
    </row>
    <row r="15717" spans="1:4">
      <c r="A15717" s="6"/>
      <c r="B15717" s="6"/>
      <c r="C15717" s="139"/>
      <c r="D15717" s="139"/>
    </row>
    <row r="15718" spans="1:4">
      <c r="A15718" s="6"/>
      <c r="B15718" s="6"/>
      <c r="C15718" s="139"/>
      <c r="D15718" s="139"/>
    </row>
    <row r="15719" spans="1:4">
      <c r="A15719" s="6"/>
      <c r="B15719" s="6"/>
      <c r="C15719" s="139"/>
      <c r="D15719" s="139"/>
    </row>
    <row r="15720" spans="1:4">
      <c r="A15720" s="6"/>
      <c r="B15720" s="6"/>
      <c r="C15720" s="139"/>
      <c r="D15720" s="139"/>
    </row>
    <row r="15721" spans="1:4">
      <c r="A15721" s="6"/>
      <c r="B15721" s="6"/>
      <c r="C15721" s="139"/>
      <c r="D15721" s="139"/>
    </row>
    <row r="15722" spans="1:4">
      <c r="A15722" s="6"/>
      <c r="B15722" s="6"/>
      <c r="C15722" s="139"/>
      <c r="D15722" s="139"/>
    </row>
    <row r="15723" spans="1:4">
      <c r="A15723" s="6"/>
      <c r="B15723" s="6"/>
      <c r="C15723" s="139"/>
      <c r="D15723" s="139"/>
    </row>
    <row r="15724" spans="1:4">
      <c r="A15724" s="6"/>
      <c r="B15724" s="6"/>
      <c r="C15724" s="139"/>
      <c r="D15724" s="139"/>
    </row>
    <row r="15725" spans="1:4">
      <c r="A15725" s="6"/>
      <c r="B15725" s="6"/>
      <c r="C15725" s="139"/>
      <c r="D15725" s="139"/>
    </row>
    <row r="15726" spans="1:4">
      <c r="A15726" s="6"/>
      <c r="B15726" s="6"/>
      <c r="C15726" s="139"/>
      <c r="D15726" s="139"/>
    </row>
    <row r="15727" spans="1:4">
      <c r="A15727" s="6"/>
      <c r="B15727" s="6"/>
      <c r="C15727" s="139"/>
      <c r="D15727" s="139"/>
    </row>
    <row r="15728" spans="1:4">
      <c r="A15728" s="6"/>
      <c r="B15728" s="6"/>
      <c r="C15728" s="139"/>
      <c r="D15728" s="139"/>
    </row>
    <row r="15729" spans="1:4">
      <c r="A15729" s="6"/>
      <c r="B15729" s="6"/>
      <c r="C15729" s="139"/>
      <c r="D15729" s="139"/>
    </row>
    <row r="15730" spans="1:4">
      <c r="A15730" s="6"/>
      <c r="B15730" s="6"/>
      <c r="C15730" s="139"/>
      <c r="D15730" s="139"/>
    </row>
    <row r="15731" spans="1:4">
      <c r="A15731" s="6"/>
      <c r="B15731" s="6"/>
      <c r="C15731" s="139"/>
      <c r="D15731" s="139"/>
    </row>
    <row r="15732" spans="1:4">
      <c r="A15732" s="6"/>
      <c r="B15732" s="6"/>
      <c r="C15732" s="139"/>
      <c r="D15732" s="139"/>
    </row>
    <row r="15733" spans="1:4">
      <c r="A15733" s="6"/>
      <c r="B15733" s="6"/>
      <c r="C15733" s="139"/>
      <c r="D15733" s="139"/>
    </row>
    <row r="15734" spans="1:4">
      <c r="A15734" s="6"/>
      <c r="B15734" s="6"/>
      <c r="C15734" s="139"/>
      <c r="D15734" s="139"/>
    </row>
    <row r="15735" spans="1:4">
      <c r="A15735" s="6"/>
      <c r="B15735" s="6"/>
      <c r="C15735" s="139"/>
      <c r="D15735" s="139"/>
    </row>
    <row r="15736" spans="1:4">
      <c r="A15736" s="6"/>
      <c r="B15736" s="6"/>
      <c r="C15736" s="139"/>
      <c r="D15736" s="139"/>
    </row>
    <row r="15737" spans="1:4">
      <c r="A15737" s="6"/>
      <c r="B15737" s="6"/>
      <c r="C15737" s="139"/>
      <c r="D15737" s="139"/>
    </row>
    <row r="15738" spans="1:4">
      <c r="A15738" s="6"/>
      <c r="B15738" s="6"/>
      <c r="C15738" s="139"/>
      <c r="D15738" s="139"/>
    </row>
    <row r="15739" spans="1:4">
      <c r="A15739" s="6"/>
      <c r="B15739" s="6"/>
      <c r="C15739" s="139"/>
      <c r="D15739" s="139"/>
    </row>
    <row r="15740" spans="1:4">
      <c r="A15740" s="6"/>
      <c r="B15740" s="6"/>
      <c r="C15740" s="139"/>
      <c r="D15740" s="139"/>
    </row>
    <row r="15741" spans="1:4">
      <c r="A15741" s="6"/>
      <c r="B15741" s="6"/>
      <c r="C15741" s="139"/>
      <c r="D15741" s="139"/>
    </row>
    <row r="15742" spans="1:4">
      <c r="A15742" s="6"/>
      <c r="B15742" s="6"/>
      <c r="C15742" s="139"/>
      <c r="D15742" s="139"/>
    </row>
    <row r="15743" spans="1:4">
      <c r="A15743" s="6"/>
      <c r="B15743" s="6"/>
      <c r="C15743" s="139"/>
      <c r="D15743" s="139"/>
    </row>
    <row r="15744" spans="1:4">
      <c r="A15744" s="6"/>
      <c r="B15744" s="6"/>
      <c r="C15744" s="139"/>
      <c r="D15744" s="139"/>
    </row>
    <row r="15745" spans="1:4">
      <c r="A15745" s="6"/>
      <c r="B15745" s="6"/>
      <c r="C15745" s="139"/>
      <c r="D15745" s="139"/>
    </row>
    <row r="15746" spans="1:4">
      <c r="A15746" s="6"/>
      <c r="B15746" s="6"/>
      <c r="C15746" s="139"/>
      <c r="D15746" s="139"/>
    </row>
    <row r="15747" spans="1:4">
      <c r="A15747" s="6"/>
      <c r="B15747" s="6"/>
      <c r="C15747" s="139"/>
      <c r="D15747" s="139"/>
    </row>
    <row r="15748" spans="1:4">
      <c r="A15748" s="6"/>
      <c r="B15748" s="6"/>
      <c r="C15748" s="139"/>
      <c r="D15748" s="139"/>
    </row>
    <row r="15749" spans="1:4">
      <c r="A15749" s="6"/>
      <c r="B15749" s="6"/>
      <c r="C15749" s="139"/>
      <c r="D15749" s="139"/>
    </row>
    <row r="15750" spans="1:4">
      <c r="A15750" s="6"/>
      <c r="B15750" s="6"/>
      <c r="C15750" s="139"/>
      <c r="D15750" s="139"/>
    </row>
    <row r="15751" spans="1:4">
      <c r="A15751" s="6"/>
      <c r="B15751" s="6"/>
      <c r="C15751" s="139"/>
      <c r="D15751" s="139"/>
    </row>
    <row r="15752" spans="1:4">
      <c r="A15752" s="6"/>
      <c r="B15752" s="6"/>
      <c r="C15752" s="139"/>
      <c r="D15752" s="139"/>
    </row>
    <row r="15753" spans="1:4">
      <c r="A15753" s="6"/>
      <c r="B15753" s="6"/>
      <c r="C15753" s="139"/>
      <c r="D15753" s="139"/>
    </row>
    <row r="15754" spans="1:4">
      <c r="A15754" s="6"/>
      <c r="B15754" s="6"/>
      <c r="C15754" s="139"/>
      <c r="D15754" s="139"/>
    </row>
    <row r="15755" spans="1:4">
      <c r="A15755" s="6"/>
      <c r="B15755" s="6"/>
      <c r="C15755" s="139"/>
      <c r="D15755" s="139"/>
    </row>
    <row r="15756" spans="1:4">
      <c r="A15756" s="6"/>
      <c r="B15756" s="6"/>
      <c r="C15756" s="139"/>
      <c r="D15756" s="139"/>
    </row>
    <row r="15757" spans="1:4">
      <c r="A15757" s="6"/>
      <c r="B15757" s="6"/>
      <c r="C15757" s="139"/>
      <c r="D15757" s="139"/>
    </row>
    <row r="15758" spans="1:4">
      <c r="A15758" s="6"/>
      <c r="B15758" s="6"/>
      <c r="C15758" s="139"/>
      <c r="D15758" s="139"/>
    </row>
    <row r="15759" spans="1:4">
      <c r="A15759" s="6"/>
      <c r="B15759" s="6"/>
      <c r="C15759" s="139"/>
      <c r="D15759" s="139"/>
    </row>
    <row r="15760" spans="1:4">
      <c r="A15760" s="6"/>
      <c r="B15760" s="6"/>
      <c r="C15760" s="139"/>
      <c r="D15760" s="139"/>
    </row>
    <row r="15761" spans="1:4">
      <c r="A15761" s="6"/>
      <c r="B15761" s="6"/>
      <c r="C15761" s="139"/>
      <c r="D15761" s="139"/>
    </row>
    <row r="15762" spans="1:4">
      <c r="A15762" s="6"/>
      <c r="B15762" s="6"/>
      <c r="C15762" s="139"/>
      <c r="D15762" s="139"/>
    </row>
    <row r="15763" spans="1:4">
      <c r="A15763" s="6"/>
      <c r="B15763" s="6"/>
      <c r="C15763" s="139"/>
      <c r="D15763" s="139"/>
    </row>
    <row r="15764" spans="1:4">
      <c r="A15764" s="6"/>
      <c r="B15764" s="6"/>
      <c r="C15764" s="139"/>
      <c r="D15764" s="139"/>
    </row>
    <row r="15765" spans="1:4">
      <c r="A15765" s="6"/>
      <c r="B15765" s="6"/>
      <c r="C15765" s="139"/>
      <c r="D15765" s="139"/>
    </row>
    <row r="15766" spans="1:4">
      <c r="A15766" s="6"/>
      <c r="B15766" s="6"/>
      <c r="C15766" s="139"/>
      <c r="D15766" s="139"/>
    </row>
    <row r="15767" spans="1:4">
      <c r="A15767" s="6"/>
      <c r="B15767" s="6"/>
      <c r="C15767" s="139"/>
      <c r="D15767" s="139"/>
    </row>
    <row r="15768" spans="1:4">
      <c r="A15768" s="6"/>
      <c r="B15768" s="6"/>
      <c r="C15768" s="139"/>
      <c r="D15768" s="139"/>
    </row>
    <row r="15769" spans="1:4">
      <c r="A15769" s="6"/>
      <c r="B15769" s="6"/>
      <c r="C15769" s="139"/>
      <c r="D15769" s="139"/>
    </row>
    <row r="15770" spans="1:4">
      <c r="A15770" s="6"/>
      <c r="B15770" s="6"/>
      <c r="C15770" s="139"/>
      <c r="D15770" s="139"/>
    </row>
    <row r="15771" spans="1:4">
      <c r="A15771" s="6"/>
      <c r="B15771" s="6"/>
      <c r="C15771" s="139"/>
      <c r="D15771" s="139"/>
    </row>
    <row r="15772" spans="1:4">
      <c r="A15772" s="6"/>
      <c r="B15772" s="6"/>
      <c r="C15772" s="139"/>
      <c r="D15772" s="139"/>
    </row>
    <row r="15773" spans="1:4">
      <c r="A15773" s="6"/>
      <c r="B15773" s="6"/>
      <c r="C15773" s="139"/>
      <c r="D15773" s="139"/>
    </row>
    <row r="15774" spans="1:4">
      <c r="A15774" s="6"/>
      <c r="B15774" s="6"/>
      <c r="C15774" s="139"/>
      <c r="D15774" s="139"/>
    </row>
    <row r="15775" spans="1:4">
      <c r="A15775" s="6"/>
      <c r="B15775" s="6"/>
      <c r="C15775" s="139"/>
      <c r="D15775" s="139"/>
    </row>
    <row r="15776" spans="1:4">
      <c r="A15776" s="6"/>
      <c r="B15776" s="6"/>
      <c r="C15776" s="139"/>
      <c r="D15776" s="139"/>
    </row>
    <row r="15777" spans="1:4">
      <c r="A15777" s="6"/>
      <c r="B15777" s="6"/>
      <c r="C15777" s="139"/>
      <c r="D15777" s="139"/>
    </row>
    <row r="15778" spans="1:4">
      <c r="A15778" s="6"/>
      <c r="B15778" s="6"/>
      <c r="C15778" s="139"/>
      <c r="D15778" s="139"/>
    </row>
    <row r="15779" spans="1:4">
      <c r="A15779" s="6"/>
      <c r="B15779" s="6"/>
      <c r="C15779" s="139"/>
      <c r="D15779" s="139"/>
    </row>
    <row r="15780" spans="1:4">
      <c r="A15780" s="6"/>
      <c r="B15780" s="6"/>
      <c r="C15780" s="139"/>
      <c r="D15780" s="139"/>
    </row>
    <row r="15781" spans="1:4">
      <c r="A15781" s="6"/>
      <c r="B15781" s="6"/>
      <c r="C15781" s="139"/>
      <c r="D15781" s="139"/>
    </row>
    <row r="15782" spans="1:4">
      <c r="A15782" s="6"/>
      <c r="B15782" s="6"/>
      <c r="C15782" s="139"/>
      <c r="D15782" s="139"/>
    </row>
    <row r="15783" spans="1:4">
      <c r="A15783" s="6"/>
      <c r="B15783" s="6"/>
      <c r="C15783" s="139"/>
      <c r="D15783" s="139"/>
    </row>
    <row r="15784" spans="1:4">
      <c r="A15784" s="6"/>
      <c r="B15784" s="6"/>
      <c r="C15784" s="139"/>
      <c r="D15784" s="139"/>
    </row>
    <row r="15785" spans="1:4">
      <c r="A15785" s="6"/>
      <c r="B15785" s="6"/>
      <c r="C15785" s="139"/>
      <c r="D15785" s="139"/>
    </row>
    <row r="15786" spans="1:4">
      <c r="A15786" s="6"/>
      <c r="B15786" s="6"/>
      <c r="C15786" s="139"/>
      <c r="D15786" s="139"/>
    </row>
    <row r="15787" spans="1:4">
      <c r="A15787" s="6"/>
      <c r="B15787" s="6"/>
      <c r="C15787" s="139"/>
      <c r="D15787" s="139"/>
    </row>
    <row r="15788" spans="1:4">
      <c r="A15788" s="6"/>
      <c r="B15788" s="6"/>
      <c r="C15788" s="139"/>
      <c r="D15788" s="139"/>
    </row>
    <row r="15789" spans="1:4">
      <c r="A15789" s="6"/>
      <c r="B15789" s="6"/>
      <c r="C15789" s="139"/>
      <c r="D15789" s="139"/>
    </row>
    <row r="15790" spans="1:4">
      <c r="A15790" s="6"/>
      <c r="B15790" s="6"/>
      <c r="C15790" s="139"/>
      <c r="D15790" s="139"/>
    </row>
    <row r="15791" spans="1:4">
      <c r="A15791" s="6"/>
      <c r="B15791" s="6"/>
      <c r="C15791" s="139"/>
      <c r="D15791" s="139"/>
    </row>
    <row r="15792" spans="1:4">
      <c r="A15792" s="6"/>
      <c r="B15792" s="6"/>
      <c r="C15792" s="139"/>
      <c r="D15792" s="139"/>
    </row>
    <row r="15793" spans="1:4">
      <c r="A15793" s="6"/>
      <c r="B15793" s="6"/>
      <c r="C15793" s="139"/>
      <c r="D15793" s="139"/>
    </row>
    <row r="15794" spans="1:4">
      <c r="A15794" s="6"/>
      <c r="B15794" s="6"/>
      <c r="C15794" s="139"/>
      <c r="D15794" s="139"/>
    </row>
    <row r="15795" spans="1:4">
      <c r="A15795" s="6"/>
      <c r="B15795" s="6"/>
      <c r="C15795" s="139"/>
      <c r="D15795" s="139"/>
    </row>
    <row r="15796" spans="1:4">
      <c r="A15796" s="6"/>
      <c r="B15796" s="6"/>
      <c r="C15796" s="139"/>
      <c r="D15796" s="139"/>
    </row>
    <row r="15797" spans="1:4">
      <c r="A15797" s="6"/>
      <c r="B15797" s="6"/>
      <c r="C15797" s="139"/>
      <c r="D15797" s="139"/>
    </row>
    <row r="15798" spans="1:4">
      <c r="A15798" s="6"/>
      <c r="B15798" s="6"/>
      <c r="C15798" s="139"/>
      <c r="D15798" s="139"/>
    </row>
    <row r="15799" spans="1:4">
      <c r="A15799" s="6"/>
      <c r="B15799" s="6"/>
      <c r="C15799" s="139"/>
      <c r="D15799" s="139"/>
    </row>
    <row r="15800" spans="1:4">
      <c r="A15800" s="6"/>
      <c r="B15800" s="6"/>
      <c r="C15800" s="139"/>
      <c r="D15800" s="139"/>
    </row>
    <row r="15801" spans="1:4">
      <c r="A15801" s="6"/>
      <c r="B15801" s="6"/>
      <c r="C15801" s="139"/>
      <c r="D15801" s="139"/>
    </row>
    <row r="15802" spans="1:4">
      <c r="A15802" s="6"/>
      <c r="B15802" s="6"/>
      <c r="C15802" s="139"/>
      <c r="D15802" s="139"/>
    </row>
    <row r="15803" spans="1:4">
      <c r="A15803" s="6"/>
      <c r="B15803" s="6"/>
      <c r="C15803" s="139"/>
      <c r="D15803" s="139"/>
    </row>
    <row r="15804" spans="1:4">
      <c r="A15804" s="6"/>
      <c r="B15804" s="6"/>
      <c r="C15804" s="139"/>
      <c r="D15804" s="139"/>
    </row>
    <row r="15805" spans="1:4">
      <c r="A15805" s="6"/>
      <c r="B15805" s="6"/>
      <c r="C15805" s="139"/>
      <c r="D15805" s="139"/>
    </row>
    <row r="15806" spans="1:4">
      <c r="A15806" s="6"/>
      <c r="B15806" s="6"/>
      <c r="C15806" s="139"/>
      <c r="D15806" s="139"/>
    </row>
    <row r="15807" spans="1:4">
      <c r="A15807" s="6"/>
      <c r="B15807" s="6"/>
      <c r="C15807" s="139"/>
      <c r="D15807" s="139"/>
    </row>
    <row r="15808" spans="1:4">
      <c r="A15808" s="6"/>
      <c r="B15808" s="6"/>
      <c r="C15808" s="139"/>
      <c r="D15808" s="139"/>
    </row>
    <row r="15809" spans="1:4">
      <c r="A15809" s="6"/>
      <c r="B15809" s="6"/>
      <c r="C15809" s="139"/>
      <c r="D15809" s="139"/>
    </row>
    <row r="15810" spans="1:4">
      <c r="A15810" s="6"/>
      <c r="B15810" s="6"/>
      <c r="C15810" s="139"/>
      <c r="D15810" s="139"/>
    </row>
    <row r="15811" spans="1:4">
      <c r="A15811" s="6"/>
      <c r="B15811" s="6"/>
      <c r="C15811" s="139"/>
      <c r="D15811" s="139"/>
    </row>
    <row r="15812" spans="1:4">
      <c r="A15812" s="6"/>
      <c r="B15812" s="6"/>
      <c r="C15812" s="139"/>
      <c r="D15812" s="139"/>
    </row>
    <row r="15813" spans="1:4">
      <c r="A15813" s="6"/>
      <c r="B15813" s="6"/>
      <c r="C15813" s="139"/>
      <c r="D15813" s="139"/>
    </row>
    <row r="15814" spans="1:4">
      <c r="A15814" s="6"/>
      <c r="B15814" s="6"/>
      <c r="C15814" s="139"/>
      <c r="D15814" s="139"/>
    </row>
    <row r="15815" spans="1:4">
      <c r="A15815" s="6"/>
      <c r="B15815" s="6"/>
      <c r="C15815" s="139"/>
      <c r="D15815" s="139"/>
    </row>
    <row r="15816" spans="1:4">
      <c r="A15816" s="6"/>
      <c r="B15816" s="6"/>
      <c r="C15816" s="139"/>
      <c r="D15816" s="139"/>
    </row>
    <row r="15817" spans="1:4">
      <c r="A15817" s="6"/>
      <c r="B15817" s="6"/>
      <c r="C15817" s="139"/>
      <c r="D15817" s="139"/>
    </row>
    <row r="15818" spans="1:4">
      <c r="A15818" s="6"/>
      <c r="B15818" s="6"/>
      <c r="C15818" s="139"/>
      <c r="D15818" s="139"/>
    </row>
    <row r="15819" spans="1:4">
      <c r="A15819" s="6"/>
      <c r="B15819" s="6"/>
      <c r="C15819" s="139"/>
      <c r="D15819" s="139"/>
    </row>
    <row r="15820" spans="1:4">
      <c r="A15820" s="6"/>
      <c r="B15820" s="6"/>
      <c r="C15820" s="139"/>
      <c r="D15820" s="139"/>
    </row>
    <row r="15821" spans="1:4">
      <c r="A15821" s="6"/>
      <c r="B15821" s="6"/>
      <c r="C15821" s="139"/>
      <c r="D15821" s="139"/>
    </row>
    <row r="15822" spans="1:4">
      <c r="A15822" s="6"/>
      <c r="B15822" s="6"/>
      <c r="C15822" s="139"/>
      <c r="D15822" s="139"/>
    </row>
    <row r="15823" spans="1:4">
      <c r="A15823" s="6"/>
      <c r="B15823" s="6"/>
      <c r="C15823" s="139"/>
      <c r="D15823" s="139"/>
    </row>
    <row r="15824" spans="1:4">
      <c r="A15824" s="6"/>
      <c r="B15824" s="6"/>
      <c r="C15824" s="139"/>
      <c r="D15824" s="139"/>
    </row>
    <row r="15825" spans="1:4">
      <c r="A15825" s="6"/>
      <c r="B15825" s="6"/>
      <c r="C15825" s="139"/>
      <c r="D15825" s="139"/>
    </row>
    <row r="15826" spans="1:4">
      <c r="A15826" s="6"/>
      <c r="B15826" s="6"/>
      <c r="C15826" s="139"/>
      <c r="D15826" s="139"/>
    </row>
    <row r="15827" spans="1:4">
      <c r="A15827" s="6"/>
      <c r="B15827" s="6"/>
      <c r="C15827" s="139"/>
      <c r="D15827" s="139"/>
    </row>
    <row r="15828" spans="1:4">
      <c r="A15828" s="6"/>
      <c r="B15828" s="6"/>
      <c r="C15828" s="139"/>
      <c r="D15828" s="139"/>
    </row>
    <row r="15829" spans="1:4">
      <c r="A15829" s="6"/>
      <c r="B15829" s="6"/>
      <c r="C15829" s="139"/>
      <c r="D15829" s="139"/>
    </row>
    <row r="15830" spans="1:4">
      <c r="A15830" s="6"/>
      <c r="B15830" s="6"/>
      <c r="C15830" s="139"/>
      <c r="D15830" s="139"/>
    </row>
    <row r="15831" spans="1:4">
      <c r="A15831" s="6"/>
      <c r="B15831" s="6"/>
      <c r="C15831" s="139"/>
      <c r="D15831" s="139"/>
    </row>
    <row r="15832" spans="1:4">
      <c r="A15832" s="6"/>
      <c r="B15832" s="6"/>
      <c r="C15832" s="139"/>
      <c r="D15832" s="139"/>
    </row>
    <row r="15833" spans="1:4">
      <c r="A15833" s="6"/>
      <c r="B15833" s="6"/>
      <c r="C15833" s="139"/>
      <c r="D15833" s="139"/>
    </row>
    <row r="15834" spans="1:4">
      <c r="A15834" s="6"/>
      <c r="B15834" s="6"/>
      <c r="C15834" s="139"/>
      <c r="D15834" s="139"/>
    </row>
    <row r="15835" spans="1:4">
      <c r="A15835" s="6"/>
      <c r="B15835" s="6"/>
      <c r="C15835" s="139"/>
      <c r="D15835" s="139"/>
    </row>
    <row r="15836" spans="1:4">
      <c r="A15836" s="6"/>
      <c r="B15836" s="6"/>
      <c r="C15836" s="139"/>
      <c r="D15836" s="139"/>
    </row>
    <row r="15837" spans="1:4">
      <c r="A15837" s="6"/>
      <c r="B15837" s="6"/>
      <c r="C15837" s="139"/>
      <c r="D15837" s="139"/>
    </row>
    <row r="15838" spans="1:4">
      <c r="A15838" s="6"/>
      <c r="B15838" s="6"/>
      <c r="C15838" s="139"/>
      <c r="D15838" s="139"/>
    </row>
    <row r="15839" spans="1:4">
      <c r="A15839" s="6"/>
      <c r="B15839" s="6"/>
      <c r="C15839" s="139"/>
      <c r="D15839" s="139"/>
    </row>
    <row r="15840" spans="1:4">
      <c r="A15840" s="6"/>
      <c r="B15840" s="6"/>
      <c r="C15840" s="139"/>
      <c r="D15840" s="139"/>
    </row>
    <row r="15841" spans="1:4">
      <c r="A15841" s="6"/>
      <c r="B15841" s="6"/>
      <c r="C15841" s="139"/>
      <c r="D15841" s="139"/>
    </row>
    <row r="15842" spans="1:4">
      <c r="A15842" s="6"/>
      <c r="B15842" s="6"/>
      <c r="C15842" s="139"/>
      <c r="D15842" s="139"/>
    </row>
    <row r="15843" spans="1:4">
      <c r="A15843" s="6"/>
      <c r="B15843" s="6"/>
      <c r="C15843" s="139"/>
      <c r="D15843" s="139"/>
    </row>
    <row r="15844" spans="1:4">
      <c r="A15844" s="6"/>
      <c r="B15844" s="6"/>
      <c r="C15844" s="139"/>
      <c r="D15844" s="139"/>
    </row>
    <row r="15845" spans="1:4">
      <c r="A15845" s="6"/>
      <c r="B15845" s="6"/>
      <c r="C15845" s="139"/>
      <c r="D15845" s="139"/>
    </row>
    <row r="15846" spans="1:4">
      <c r="A15846" s="6"/>
      <c r="B15846" s="6"/>
      <c r="C15846" s="139"/>
      <c r="D15846" s="139"/>
    </row>
    <row r="15847" spans="1:4">
      <c r="A15847" s="6"/>
      <c r="B15847" s="6"/>
      <c r="C15847" s="139"/>
      <c r="D15847" s="139"/>
    </row>
    <row r="15848" spans="1:4">
      <c r="A15848" s="6"/>
      <c r="B15848" s="6"/>
      <c r="C15848" s="139"/>
      <c r="D15848" s="139"/>
    </row>
    <row r="15849" spans="1:4">
      <c r="A15849" s="6"/>
      <c r="B15849" s="6"/>
      <c r="C15849" s="139"/>
      <c r="D15849" s="139"/>
    </row>
    <row r="15850" spans="1:4">
      <c r="A15850" s="6"/>
      <c r="B15850" s="6"/>
      <c r="C15850" s="139"/>
      <c r="D15850" s="139"/>
    </row>
    <row r="15851" spans="1:4">
      <c r="A15851" s="6"/>
      <c r="B15851" s="6"/>
      <c r="C15851" s="139"/>
      <c r="D15851" s="139"/>
    </row>
    <row r="15852" spans="1:4">
      <c r="A15852" s="6"/>
      <c r="B15852" s="6"/>
      <c r="C15852" s="139"/>
      <c r="D15852" s="139"/>
    </row>
    <row r="15853" spans="1:4">
      <c r="A15853" s="6"/>
      <c r="B15853" s="6"/>
      <c r="C15853" s="139"/>
      <c r="D15853" s="139"/>
    </row>
    <row r="15854" spans="1:4">
      <c r="A15854" s="6"/>
      <c r="B15854" s="6"/>
      <c r="C15854" s="139"/>
      <c r="D15854" s="139"/>
    </row>
    <row r="15855" spans="1:4">
      <c r="A15855" s="6"/>
      <c r="B15855" s="6"/>
      <c r="C15855" s="139"/>
      <c r="D15855" s="139"/>
    </row>
    <row r="15856" spans="1:4">
      <c r="A15856" s="6"/>
      <c r="B15856" s="6"/>
      <c r="C15856" s="139"/>
      <c r="D15856" s="139"/>
    </row>
    <row r="15857" spans="1:4">
      <c r="A15857" s="6"/>
      <c r="B15857" s="6"/>
      <c r="C15857" s="139"/>
      <c r="D15857" s="139"/>
    </row>
    <row r="15858" spans="1:4">
      <c r="A15858" s="6"/>
      <c r="B15858" s="6"/>
      <c r="C15858" s="139"/>
      <c r="D15858" s="139"/>
    </row>
    <row r="15859" spans="1:4">
      <c r="A15859" s="6"/>
      <c r="B15859" s="6"/>
      <c r="C15859" s="139"/>
      <c r="D15859" s="139"/>
    </row>
    <row r="15860" spans="1:4">
      <c r="A15860" s="6"/>
      <c r="B15860" s="6"/>
      <c r="C15860" s="139"/>
      <c r="D15860" s="139"/>
    </row>
    <row r="15861" spans="1:4">
      <c r="A15861" s="6"/>
      <c r="B15861" s="6"/>
      <c r="C15861" s="139"/>
      <c r="D15861" s="139"/>
    </row>
    <row r="15862" spans="1:4">
      <c r="A15862" s="6"/>
      <c r="B15862" s="6"/>
      <c r="C15862" s="139"/>
      <c r="D15862" s="139"/>
    </row>
    <row r="15863" spans="1:4">
      <c r="A15863" s="6"/>
      <c r="B15863" s="6"/>
      <c r="C15863" s="139"/>
      <c r="D15863" s="139"/>
    </row>
    <row r="15864" spans="1:4">
      <c r="A15864" s="6"/>
      <c r="B15864" s="6"/>
      <c r="C15864" s="139"/>
      <c r="D15864" s="139"/>
    </row>
    <row r="15865" spans="1:4">
      <c r="A15865" s="6"/>
      <c r="B15865" s="6"/>
      <c r="C15865" s="139"/>
      <c r="D15865" s="139"/>
    </row>
    <row r="15866" spans="1:4">
      <c r="A15866" s="6"/>
      <c r="B15866" s="6"/>
      <c r="C15866" s="139"/>
      <c r="D15866" s="139"/>
    </row>
    <row r="15867" spans="1:4">
      <c r="A15867" s="6"/>
      <c r="B15867" s="6"/>
      <c r="C15867" s="139"/>
      <c r="D15867" s="139"/>
    </row>
    <row r="15868" spans="1:4">
      <c r="A15868" s="6"/>
      <c r="B15868" s="6"/>
      <c r="C15868" s="139"/>
      <c r="D15868" s="139"/>
    </row>
    <row r="15869" spans="1:4">
      <c r="A15869" s="6"/>
      <c r="B15869" s="6"/>
      <c r="C15869" s="139"/>
      <c r="D15869" s="139"/>
    </row>
    <row r="15870" spans="1:4">
      <c r="A15870" s="6"/>
      <c r="B15870" s="6"/>
      <c r="C15870" s="139"/>
      <c r="D15870" s="139"/>
    </row>
    <row r="15871" spans="1:4">
      <c r="A15871" s="6"/>
      <c r="B15871" s="6"/>
      <c r="C15871" s="139"/>
      <c r="D15871" s="139"/>
    </row>
    <row r="15872" spans="1:4">
      <c r="A15872" s="6"/>
      <c r="B15872" s="6"/>
      <c r="C15872" s="139"/>
      <c r="D15872" s="139"/>
    </row>
    <row r="15873" spans="1:4">
      <c r="A15873" s="6"/>
      <c r="B15873" s="6"/>
      <c r="C15873" s="139"/>
      <c r="D15873" s="139"/>
    </row>
    <row r="15874" spans="1:4">
      <c r="A15874" s="6"/>
      <c r="B15874" s="6"/>
      <c r="C15874" s="139"/>
      <c r="D15874" s="139"/>
    </row>
    <row r="15875" spans="1:4">
      <c r="A15875" s="6"/>
      <c r="B15875" s="6"/>
      <c r="C15875" s="139"/>
      <c r="D15875" s="139"/>
    </row>
    <row r="15876" spans="1:4">
      <c r="A15876" s="6"/>
      <c r="B15876" s="6"/>
      <c r="C15876" s="139"/>
      <c r="D15876" s="139"/>
    </row>
    <row r="15877" spans="1:4">
      <c r="A15877" s="6"/>
      <c r="B15877" s="6"/>
      <c r="C15877" s="139"/>
      <c r="D15877" s="139"/>
    </row>
    <row r="15878" spans="1:4">
      <c r="A15878" s="6"/>
      <c r="B15878" s="6"/>
      <c r="C15878" s="139"/>
      <c r="D15878" s="139"/>
    </row>
    <row r="15879" spans="1:4">
      <c r="A15879" s="6"/>
      <c r="B15879" s="6"/>
      <c r="C15879" s="139"/>
      <c r="D15879" s="139"/>
    </row>
    <row r="15880" spans="1:4">
      <c r="A15880" s="6"/>
      <c r="B15880" s="6"/>
      <c r="C15880" s="139"/>
      <c r="D15880" s="139"/>
    </row>
    <row r="15881" spans="1:4">
      <c r="A15881" s="6"/>
      <c r="B15881" s="6"/>
      <c r="C15881" s="139"/>
      <c r="D15881" s="139"/>
    </row>
    <row r="15882" spans="1:4">
      <c r="A15882" s="6"/>
      <c r="B15882" s="6"/>
      <c r="C15882" s="139"/>
      <c r="D15882" s="139"/>
    </row>
    <row r="15883" spans="1:4">
      <c r="A15883" s="6"/>
      <c r="B15883" s="6"/>
      <c r="C15883" s="139"/>
      <c r="D15883" s="139"/>
    </row>
    <row r="15884" spans="1:4">
      <c r="A15884" s="6"/>
      <c r="B15884" s="6"/>
      <c r="C15884" s="139"/>
      <c r="D15884" s="139"/>
    </row>
    <row r="15885" spans="1:4">
      <c r="A15885" s="6"/>
      <c r="B15885" s="6"/>
      <c r="C15885" s="139"/>
      <c r="D15885" s="139"/>
    </row>
    <row r="15886" spans="1:4">
      <c r="A15886" s="6"/>
      <c r="B15886" s="6"/>
      <c r="C15886" s="139"/>
      <c r="D15886" s="139"/>
    </row>
    <row r="15887" spans="1:4">
      <c r="A15887" s="6"/>
      <c r="B15887" s="6"/>
      <c r="C15887" s="139"/>
      <c r="D15887" s="139"/>
    </row>
    <row r="15888" spans="1:4">
      <c r="A15888" s="6"/>
      <c r="B15888" s="6"/>
      <c r="C15888" s="139"/>
      <c r="D15888" s="139"/>
    </row>
    <row r="15889" spans="1:4">
      <c r="A15889" s="6"/>
      <c r="B15889" s="6"/>
      <c r="C15889" s="139"/>
      <c r="D15889" s="139"/>
    </row>
    <row r="15890" spans="1:4">
      <c r="A15890" s="6"/>
      <c r="B15890" s="6"/>
      <c r="C15890" s="139"/>
      <c r="D15890" s="139"/>
    </row>
    <row r="15891" spans="1:4">
      <c r="A15891" s="6"/>
      <c r="B15891" s="6"/>
      <c r="C15891" s="139"/>
      <c r="D15891" s="139"/>
    </row>
    <row r="15892" spans="1:4">
      <c r="A15892" s="6"/>
      <c r="B15892" s="6"/>
      <c r="C15892" s="139"/>
      <c r="D15892" s="139"/>
    </row>
    <row r="15893" spans="1:4">
      <c r="A15893" s="6"/>
      <c r="B15893" s="6"/>
      <c r="C15893" s="139"/>
      <c r="D15893" s="139"/>
    </row>
    <row r="15894" spans="1:4">
      <c r="A15894" s="6"/>
      <c r="B15894" s="6"/>
      <c r="C15894" s="139"/>
      <c r="D15894" s="139"/>
    </row>
    <row r="15895" spans="1:4">
      <c r="A15895" s="6"/>
      <c r="B15895" s="6"/>
      <c r="C15895" s="139"/>
      <c r="D15895" s="139"/>
    </row>
    <row r="15896" spans="1:4">
      <c r="A15896" s="6"/>
      <c r="B15896" s="6"/>
      <c r="C15896" s="139"/>
      <c r="D15896" s="139"/>
    </row>
    <row r="15897" spans="1:4">
      <c r="A15897" s="6"/>
      <c r="B15897" s="6"/>
      <c r="C15897" s="139"/>
      <c r="D15897" s="139"/>
    </row>
    <row r="15898" spans="1:4">
      <c r="A15898" s="6"/>
      <c r="B15898" s="6"/>
      <c r="C15898" s="139"/>
      <c r="D15898" s="139"/>
    </row>
    <row r="15899" spans="1:4">
      <c r="A15899" s="6"/>
      <c r="B15899" s="6"/>
      <c r="C15899" s="139"/>
      <c r="D15899" s="139"/>
    </row>
    <row r="15900" spans="1:4">
      <c r="A15900" s="6"/>
      <c r="B15900" s="6"/>
      <c r="C15900" s="139"/>
      <c r="D15900" s="139"/>
    </row>
    <row r="15901" spans="1:4">
      <c r="A15901" s="6"/>
      <c r="B15901" s="6"/>
      <c r="C15901" s="139"/>
      <c r="D15901" s="139"/>
    </row>
    <row r="15902" spans="1:4">
      <c r="A15902" s="6"/>
      <c r="B15902" s="6"/>
      <c r="C15902" s="139"/>
      <c r="D15902" s="139"/>
    </row>
    <row r="15903" spans="1:4">
      <c r="A15903" s="6"/>
      <c r="B15903" s="6"/>
      <c r="C15903" s="139"/>
      <c r="D15903" s="139"/>
    </row>
    <row r="15904" spans="1:4">
      <c r="A15904" s="6"/>
      <c r="B15904" s="6"/>
      <c r="C15904" s="139"/>
      <c r="D15904" s="139"/>
    </row>
    <row r="15905" spans="1:4">
      <c r="A15905" s="6"/>
      <c r="B15905" s="6"/>
      <c r="C15905" s="139"/>
      <c r="D15905" s="139"/>
    </row>
    <row r="15906" spans="1:4">
      <c r="A15906" s="6"/>
      <c r="B15906" s="6"/>
      <c r="C15906" s="139"/>
      <c r="D15906" s="139"/>
    </row>
    <row r="15907" spans="1:4">
      <c r="A15907" s="6"/>
      <c r="B15907" s="6"/>
      <c r="C15907" s="139"/>
      <c r="D15907" s="139"/>
    </row>
    <row r="15908" spans="1:4">
      <c r="A15908" s="6"/>
      <c r="B15908" s="6"/>
      <c r="C15908" s="139"/>
      <c r="D15908" s="139"/>
    </row>
    <row r="15909" spans="1:4">
      <c r="A15909" s="6"/>
      <c r="B15909" s="6"/>
      <c r="C15909" s="139"/>
      <c r="D15909" s="139"/>
    </row>
    <row r="15910" spans="1:4">
      <c r="A15910" s="6"/>
      <c r="B15910" s="6"/>
      <c r="C15910" s="139"/>
      <c r="D15910" s="139"/>
    </row>
    <row r="15911" spans="1:4">
      <c r="A15911" s="6"/>
      <c r="B15911" s="6"/>
      <c r="C15911" s="139"/>
      <c r="D15911" s="139"/>
    </row>
    <row r="15912" spans="1:4">
      <c r="A15912" s="6"/>
      <c r="B15912" s="6"/>
      <c r="C15912" s="139"/>
      <c r="D15912" s="139"/>
    </row>
    <row r="15913" spans="1:4">
      <c r="A15913" s="6"/>
      <c r="B15913" s="6"/>
      <c r="C15913" s="139"/>
      <c r="D15913" s="139"/>
    </row>
    <row r="15914" spans="1:4">
      <c r="A15914" s="6"/>
      <c r="B15914" s="6"/>
      <c r="C15914" s="139"/>
      <c r="D15914" s="139"/>
    </row>
    <row r="15915" spans="1:4">
      <c r="A15915" s="6"/>
      <c r="B15915" s="6"/>
      <c r="C15915" s="139"/>
      <c r="D15915" s="139"/>
    </row>
    <row r="15916" spans="1:4">
      <c r="A15916" s="6"/>
      <c r="B15916" s="6"/>
      <c r="C15916" s="139"/>
      <c r="D15916" s="139"/>
    </row>
    <row r="15917" spans="1:4">
      <c r="A15917" s="6"/>
      <c r="B15917" s="6"/>
      <c r="C15917" s="139"/>
      <c r="D15917" s="139"/>
    </row>
    <row r="15918" spans="1:4">
      <c r="A15918" s="6"/>
      <c r="B15918" s="6"/>
      <c r="C15918" s="139"/>
      <c r="D15918" s="139"/>
    </row>
    <row r="15919" spans="1:4">
      <c r="A15919" s="6"/>
      <c r="B15919" s="6"/>
      <c r="C15919" s="139"/>
      <c r="D15919" s="139"/>
    </row>
    <row r="15920" spans="1:4">
      <c r="A15920" s="6"/>
      <c r="B15920" s="6"/>
      <c r="C15920" s="139"/>
      <c r="D15920" s="139"/>
    </row>
    <row r="15921" spans="1:4">
      <c r="A15921" s="6"/>
      <c r="B15921" s="6"/>
      <c r="C15921" s="139"/>
      <c r="D15921" s="139"/>
    </row>
    <row r="15922" spans="1:4">
      <c r="A15922" s="6"/>
      <c r="B15922" s="6"/>
      <c r="C15922" s="139"/>
      <c r="D15922" s="139"/>
    </row>
    <row r="15923" spans="1:4">
      <c r="A15923" s="6"/>
      <c r="B15923" s="6"/>
      <c r="C15923" s="139"/>
      <c r="D15923" s="139"/>
    </row>
    <row r="15924" spans="1:4">
      <c r="A15924" s="6"/>
      <c r="B15924" s="6"/>
      <c r="C15924" s="139"/>
      <c r="D15924" s="139"/>
    </row>
    <row r="15925" spans="1:4">
      <c r="A15925" s="6"/>
      <c r="B15925" s="6"/>
      <c r="C15925" s="139"/>
      <c r="D15925" s="139"/>
    </row>
    <row r="15926" spans="1:4">
      <c r="A15926" s="6"/>
      <c r="B15926" s="6"/>
      <c r="C15926" s="139"/>
      <c r="D15926" s="139"/>
    </row>
    <row r="15927" spans="1:4">
      <c r="A15927" s="6"/>
      <c r="B15927" s="6"/>
      <c r="C15927" s="139"/>
      <c r="D15927" s="139"/>
    </row>
    <row r="15928" spans="1:4">
      <c r="A15928" s="6"/>
      <c r="B15928" s="6"/>
      <c r="C15928" s="139"/>
      <c r="D15928" s="139"/>
    </row>
    <row r="15929" spans="1:4">
      <c r="A15929" s="6"/>
      <c r="B15929" s="6"/>
      <c r="C15929" s="139"/>
      <c r="D15929" s="139"/>
    </row>
    <row r="15930" spans="1:4">
      <c r="A15930" s="6"/>
      <c r="B15930" s="6"/>
      <c r="C15930" s="139"/>
      <c r="D15930" s="139"/>
    </row>
    <row r="15931" spans="1:4">
      <c r="A15931" s="6"/>
      <c r="B15931" s="6"/>
      <c r="C15931" s="139"/>
      <c r="D15931" s="139"/>
    </row>
    <row r="15932" spans="1:4">
      <c r="A15932" s="6"/>
      <c r="B15932" s="6"/>
      <c r="C15932" s="139"/>
      <c r="D15932" s="139"/>
    </row>
    <row r="15933" spans="1:4">
      <c r="A15933" s="6"/>
      <c r="B15933" s="6"/>
      <c r="C15933" s="139"/>
      <c r="D15933" s="139"/>
    </row>
    <row r="15934" spans="1:4">
      <c r="A15934" s="6"/>
      <c r="B15934" s="6"/>
      <c r="C15934" s="139"/>
      <c r="D15934" s="139"/>
    </row>
    <row r="15935" spans="1:4">
      <c r="A15935" s="6"/>
      <c r="B15935" s="6"/>
      <c r="C15935" s="139"/>
      <c r="D15935" s="139"/>
    </row>
    <row r="15936" spans="1:4">
      <c r="A15936" s="6"/>
      <c r="B15936" s="6"/>
      <c r="C15936" s="139"/>
      <c r="D15936" s="139"/>
    </row>
    <row r="15937" spans="1:4">
      <c r="A15937" s="6"/>
      <c r="B15937" s="6"/>
      <c r="C15937" s="139"/>
      <c r="D15937" s="139"/>
    </row>
    <row r="15938" spans="1:4">
      <c r="A15938" s="6"/>
      <c r="B15938" s="6"/>
      <c r="C15938" s="139"/>
      <c r="D15938" s="139"/>
    </row>
    <row r="15939" spans="1:4">
      <c r="A15939" s="6"/>
      <c r="B15939" s="6"/>
      <c r="C15939" s="139"/>
      <c r="D15939" s="139"/>
    </row>
    <row r="15940" spans="1:4">
      <c r="A15940" s="6"/>
      <c r="B15940" s="6"/>
      <c r="C15940" s="139"/>
      <c r="D15940" s="139"/>
    </row>
    <row r="15941" spans="1:4">
      <c r="A15941" s="6"/>
      <c r="B15941" s="6"/>
      <c r="C15941" s="139"/>
      <c r="D15941" s="139"/>
    </row>
    <row r="15942" spans="1:4">
      <c r="A15942" s="6"/>
      <c r="B15942" s="6"/>
      <c r="C15942" s="139"/>
      <c r="D15942" s="139"/>
    </row>
    <row r="15943" spans="1:4">
      <c r="A15943" s="6"/>
      <c r="B15943" s="6"/>
      <c r="C15943" s="139"/>
      <c r="D15943" s="139"/>
    </row>
    <row r="15944" spans="1:4">
      <c r="A15944" s="6"/>
      <c r="B15944" s="6"/>
      <c r="C15944" s="139"/>
      <c r="D15944" s="139"/>
    </row>
    <row r="15945" spans="1:4">
      <c r="A15945" s="6"/>
      <c r="B15945" s="6"/>
      <c r="C15945" s="139"/>
      <c r="D15945" s="139"/>
    </row>
    <row r="15946" spans="1:4">
      <c r="A15946" s="6"/>
      <c r="B15946" s="6"/>
      <c r="C15946" s="139"/>
      <c r="D15946" s="139"/>
    </row>
    <row r="15947" spans="1:4">
      <c r="A15947" s="6"/>
      <c r="B15947" s="6"/>
      <c r="C15947" s="139"/>
      <c r="D15947" s="139"/>
    </row>
    <row r="15948" spans="1:4">
      <c r="A15948" s="6"/>
      <c r="B15948" s="6"/>
      <c r="C15948" s="139"/>
      <c r="D15948" s="139"/>
    </row>
    <row r="15949" spans="1:4">
      <c r="A15949" s="6"/>
      <c r="B15949" s="6"/>
      <c r="C15949" s="139"/>
      <c r="D15949" s="139"/>
    </row>
    <row r="15950" spans="1:4">
      <c r="A15950" s="6"/>
      <c r="B15950" s="6"/>
      <c r="C15950" s="139"/>
      <c r="D15950" s="139"/>
    </row>
    <row r="15951" spans="1:4">
      <c r="A15951" s="6"/>
      <c r="B15951" s="6"/>
      <c r="C15951" s="139"/>
      <c r="D15951" s="139"/>
    </row>
    <row r="15952" spans="1:4">
      <c r="A15952" s="6"/>
      <c r="B15952" s="6"/>
      <c r="C15952" s="139"/>
      <c r="D15952" s="139"/>
    </row>
    <row r="15953" spans="1:4">
      <c r="A15953" s="6"/>
      <c r="B15953" s="6"/>
      <c r="C15953" s="139"/>
      <c r="D15953" s="139"/>
    </row>
    <row r="15954" spans="1:4">
      <c r="A15954" s="6"/>
      <c r="B15954" s="6"/>
      <c r="C15954" s="139"/>
      <c r="D15954" s="139"/>
    </row>
    <row r="15955" spans="1:4">
      <c r="A15955" s="6"/>
      <c r="B15955" s="6"/>
      <c r="C15955" s="139"/>
      <c r="D15955" s="139"/>
    </row>
    <row r="15956" spans="1:4">
      <c r="A15956" s="6"/>
      <c r="B15956" s="6"/>
      <c r="C15956" s="139"/>
      <c r="D15956" s="139"/>
    </row>
    <row r="15957" spans="1:4">
      <c r="A15957" s="6"/>
      <c r="B15957" s="6"/>
      <c r="C15957" s="139"/>
      <c r="D15957" s="139"/>
    </row>
    <row r="15958" spans="1:4">
      <c r="A15958" s="6"/>
      <c r="B15958" s="6"/>
      <c r="C15958" s="139"/>
      <c r="D15958" s="139"/>
    </row>
    <row r="15959" spans="1:4">
      <c r="A15959" s="6"/>
      <c r="B15959" s="6"/>
      <c r="C15959" s="139"/>
      <c r="D15959" s="139"/>
    </row>
    <row r="15960" spans="1:4">
      <c r="A15960" s="6"/>
      <c r="B15960" s="6"/>
      <c r="C15960" s="139"/>
      <c r="D15960" s="139"/>
    </row>
    <row r="15961" spans="1:4">
      <c r="A15961" s="6"/>
      <c r="B15961" s="6"/>
      <c r="C15961" s="139"/>
      <c r="D15961" s="139"/>
    </row>
    <row r="15962" spans="1:4">
      <c r="A15962" s="6"/>
      <c r="B15962" s="6"/>
      <c r="C15962" s="139"/>
      <c r="D15962" s="139"/>
    </row>
    <row r="15963" spans="1:4">
      <c r="A15963" s="6"/>
      <c r="B15963" s="6"/>
      <c r="C15963" s="139"/>
      <c r="D15963" s="139"/>
    </row>
    <row r="15964" spans="1:4">
      <c r="A15964" s="6"/>
      <c r="B15964" s="6"/>
      <c r="C15964" s="139"/>
      <c r="D15964" s="139"/>
    </row>
    <row r="15965" spans="1:4">
      <c r="A15965" s="6"/>
      <c r="B15965" s="6"/>
      <c r="C15965" s="139"/>
      <c r="D15965" s="139"/>
    </row>
    <row r="15966" spans="1:4">
      <c r="A15966" s="6"/>
      <c r="B15966" s="6"/>
      <c r="C15966" s="139"/>
      <c r="D15966" s="139"/>
    </row>
    <row r="15967" spans="1:4">
      <c r="A15967" s="6"/>
      <c r="B15967" s="6"/>
      <c r="C15967" s="139"/>
      <c r="D15967" s="139"/>
    </row>
    <row r="15968" spans="1:4">
      <c r="A15968" s="6"/>
      <c r="B15968" s="6"/>
      <c r="C15968" s="139"/>
      <c r="D15968" s="139"/>
    </row>
    <row r="15969" spans="1:4">
      <c r="A15969" s="6"/>
      <c r="B15969" s="6"/>
      <c r="C15969" s="139"/>
      <c r="D15969" s="139"/>
    </row>
    <row r="15970" spans="1:4">
      <c r="A15970" s="6"/>
      <c r="B15970" s="6"/>
      <c r="C15970" s="139"/>
      <c r="D15970" s="139"/>
    </row>
    <row r="15971" spans="1:4">
      <c r="A15971" s="6"/>
      <c r="B15971" s="6"/>
      <c r="C15971" s="139"/>
      <c r="D15971" s="139"/>
    </row>
    <row r="15972" spans="1:4">
      <c r="A15972" s="6"/>
      <c r="B15972" s="6"/>
      <c r="C15972" s="139"/>
      <c r="D15972" s="139"/>
    </row>
    <row r="15973" spans="1:4">
      <c r="A15973" s="6"/>
      <c r="B15973" s="6"/>
      <c r="C15973" s="139"/>
      <c r="D15973" s="139"/>
    </row>
    <row r="15974" spans="1:4">
      <c r="A15974" s="6"/>
      <c r="B15974" s="6"/>
      <c r="C15974" s="139"/>
      <c r="D15974" s="139"/>
    </row>
    <row r="15975" spans="1:4">
      <c r="A15975" s="6"/>
      <c r="B15975" s="6"/>
      <c r="C15975" s="139"/>
      <c r="D15975" s="139"/>
    </row>
    <row r="15976" spans="1:4">
      <c r="A15976" s="6"/>
      <c r="B15976" s="6"/>
      <c r="C15976" s="139"/>
      <c r="D15976" s="139"/>
    </row>
    <row r="15977" spans="1:4">
      <c r="A15977" s="6"/>
      <c r="B15977" s="6"/>
      <c r="C15977" s="139"/>
      <c r="D15977" s="139"/>
    </row>
    <row r="15978" spans="1:4">
      <c r="A15978" s="6"/>
      <c r="B15978" s="6"/>
      <c r="C15978" s="139"/>
      <c r="D15978" s="139"/>
    </row>
    <row r="15979" spans="1:4">
      <c r="A15979" s="6"/>
      <c r="B15979" s="6"/>
      <c r="C15979" s="139"/>
      <c r="D15979" s="139"/>
    </row>
    <row r="15980" spans="1:4">
      <c r="A15980" s="6"/>
      <c r="B15980" s="6"/>
      <c r="C15980" s="139"/>
      <c r="D15980" s="139"/>
    </row>
    <row r="15981" spans="1:4">
      <c r="A15981" s="6"/>
      <c r="B15981" s="6"/>
      <c r="C15981" s="139"/>
      <c r="D15981" s="139"/>
    </row>
    <row r="15982" spans="1:4">
      <c r="A15982" s="6"/>
      <c r="B15982" s="6"/>
      <c r="C15982" s="139"/>
      <c r="D15982" s="139"/>
    </row>
    <row r="15983" spans="1:4">
      <c r="A15983" s="6"/>
      <c r="B15983" s="6"/>
      <c r="C15983" s="139"/>
      <c r="D15983" s="139"/>
    </row>
    <row r="15984" spans="1:4">
      <c r="A15984" s="6"/>
      <c r="B15984" s="6"/>
      <c r="C15984" s="139"/>
      <c r="D15984" s="139"/>
    </row>
    <row r="15985" spans="1:4">
      <c r="A15985" s="6"/>
      <c r="B15985" s="6"/>
      <c r="C15985" s="139"/>
      <c r="D15985" s="139"/>
    </row>
    <row r="15986" spans="1:4">
      <c r="A15986" s="6"/>
      <c r="B15986" s="6"/>
      <c r="C15986" s="139"/>
      <c r="D15986" s="139"/>
    </row>
    <row r="15987" spans="1:4">
      <c r="A15987" s="6"/>
      <c r="B15987" s="6"/>
      <c r="C15987" s="139"/>
      <c r="D15987" s="139"/>
    </row>
    <row r="15988" spans="1:4">
      <c r="A15988" s="6"/>
      <c r="B15988" s="6"/>
      <c r="C15988" s="139"/>
      <c r="D15988" s="139"/>
    </row>
    <row r="15989" spans="1:4">
      <c r="A15989" s="6"/>
      <c r="B15989" s="6"/>
      <c r="C15989" s="139"/>
      <c r="D15989" s="139"/>
    </row>
    <row r="15990" spans="1:4">
      <c r="A15990" s="6"/>
      <c r="B15990" s="6"/>
      <c r="C15990" s="139"/>
      <c r="D15990" s="139"/>
    </row>
    <row r="15991" spans="1:4">
      <c r="A15991" s="6"/>
      <c r="B15991" s="6"/>
      <c r="C15991" s="139"/>
      <c r="D15991" s="139"/>
    </row>
    <row r="15992" spans="1:4">
      <c r="A15992" s="6"/>
      <c r="B15992" s="6"/>
      <c r="C15992" s="139"/>
      <c r="D15992" s="139"/>
    </row>
    <row r="15993" spans="1:4">
      <c r="A15993" s="6"/>
      <c r="B15993" s="6"/>
      <c r="C15993" s="139"/>
      <c r="D15993" s="139"/>
    </row>
    <row r="15994" spans="1:4">
      <c r="A15994" s="6"/>
      <c r="B15994" s="6"/>
      <c r="C15994" s="139"/>
      <c r="D15994" s="139"/>
    </row>
    <row r="15995" spans="1:4">
      <c r="A15995" s="6"/>
      <c r="B15995" s="6"/>
      <c r="C15995" s="139"/>
      <c r="D15995" s="139"/>
    </row>
    <row r="15996" spans="1:4">
      <c r="A15996" s="6"/>
      <c r="B15996" s="6"/>
      <c r="C15996" s="139"/>
      <c r="D15996" s="139"/>
    </row>
    <row r="15997" spans="1:4">
      <c r="A15997" s="6"/>
      <c r="B15997" s="6"/>
      <c r="C15997" s="139"/>
      <c r="D15997" s="139"/>
    </row>
    <row r="15998" spans="1:4">
      <c r="A15998" s="6"/>
      <c r="B15998" s="6"/>
      <c r="C15998" s="139"/>
      <c r="D15998" s="139"/>
    </row>
    <row r="15999" spans="1:4">
      <c r="A15999" s="6"/>
      <c r="B15999" s="6"/>
      <c r="C15999" s="139"/>
      <c r="D15999" s="139"/>
    </row>
    <row r="16000" spans="1:4">
      <c r="A16000" s="6"/>
      <c r="B16000" s="6"/>
      <c r="C16000" s="139"/>
      <c r="D16000" s="139"/>
    </row>
    <row r="16001" spans="1:4">
      <c r="A16001" s="6"/>
      <c r="B16001" s="6"/>
      <c r="C16001" s="139"/>
      <c r="D16001" s="139"/>
    </row>
    <row r="16002" spans="1:4">
      <c r="A16002" s="6"/>
      <c r="B16002" s="6"/>
      <c r="C16002" s="139"/>
      <c r="D16002" s="139"/>
    </row>
    <row r="16003" spans="1:4">
      <c r="A16003" s="6"/>
      <c r="B16003" s="6"/>
      <c r="C16003" s="139"/>
      <c r="D16003" s="139"/>
    </row>
    <row r="16004" spans="1:4">
      <c r="A16004" s="6"/>
      <c r="B16004" s="6"/>
      <c r="C16004" s="139"/>
      <c r="D16004" s="139"/>
    </row>
    <row r="16005" spans="1:4">
      <c r="A16005" s="6"/>
      <c r="B16005" s="6"/>
      <c r="C16005" s="139"/>
      <c r="D16005" s="139"/>
    </row>
    <row r="16006" spans="1:4">
      <c r="A16006" s="6"/>
      <c r="B16006" s="6"/>
      <c r="C16006" s="139"/>
      <c r="D16006" s="139"/>
    </row>
    <row r="16007" spans="1:4">
      <c r="A16007" s="6"/>
      <c r="B16007" s="6"/>
      <c r="C16007" s="139"/>
      <c r="D16007" s="139"/>
    </row>
    <row r="16008" spans="1:4">
      <c r="A16008" s="6"/>
      <c r="B16008" s="6"/>
      <c r="C16008" s="139"/>
      <c r="D16008" s="139"/>
    </row>
    <row r="16009" spans="1:4">
      <c r="A16009" s="6"/>
      <c r="B16009" s="6"/>
      <c r="C16009" s="139"/>
      <c r="D16009" s="139"/>
    </row>
    <row r="16010" spans="1:4">
      <c r="A16010" s="6"/>
      <c r="B16010" s="6"/>
      <c r="C16010" s="139"/>
      <c r="D16010" s="139"/>
    </row>
    <row r="16011" spans="1:4">
      <c r="A16011" s="6"/>
      <c r="B16011" s="6"/>
      <c r="C16011" s="139"/>
      <c r="D16011" s="139"/>
    </row>
    <row r="16012" spans="1:4">
      <c r="A16012" s="6"/>
      <c r="B16012" s="6"/>
      <c r="C16012" s="139"/>
      <c r="D16012" s="139"/>
    </row>
    <row r="16013" spans="1:4">
      <c r="A16013" s="6"/>
      <c r="B16013" s="6"/>
      <c r="C16013" s="139"/>
      <c r="D16013" s="139"/>
    </row>
    <row r="16014" spans="1:4">
      <c r="A16014" s="6"/>
      <c r="B16014" s="6"/>
      <c r="C16014" s="139"/>
      <c r="D16014" s="139"/>
    </row>
    <row r="16015" spans="1:4">
      <c r="A16015" s="6"/>
      <c r="B16015" s="6"/>
      <c r="C16015" s="139"/>
      <c r="D16015" s="139"/>
    </row>
    <row r="16016" spans="1:4">
      <c r="A16016" s="6"/>
      <c r="B16016" s="6"/>
      <c r="C16016" s="139"/>
      <c r="D16016" s="139"/>
    </row>
    <row r="16017" spans="1:4">
      <c r="A16017" s="6"/>
      <c r="B16017" s="6"/>
      <c r="C16017" s="139"/>
      <c r="D16017" s="139"/>
    </row>
    <row r="16018" spans="1:4">
      <c r="A16018" s="6"/>
      <c r="B16018" s="6"/>
      <c r="C16018" s="139"/>
      <c r="D16018" s="139"/>
    </row>
    <row r="16019" spans="1:4">
      <c r="A16019" s="6"/>
      <c r="B16019" s="6"/>
      <c r="C16019" s="139"/>
      <c r="D16019" s="139"/>
    </row>
    <row r="16020" spans="1:4">
      <c r="A16020" s="6"/>
      <c r="B16020" s="6"/>
      <c r="C16020" s="139"/>
      <c r="D16020" s="139"/>
    </row>
    <row r="16021" spans="1:4">
      <c r="A16021" s="6"/>
      <c r="B16021" s="6"/>
      <c r="C16021" s="139"/>
      <c r="D16021" s="139"/>
    </row>
    <row r="16022" spans="1:4">
      <c r="A16022" s="6"/>
      <c r="B16022" s="6"/>
      <c r="C16022" s="139"/>
      <c r="D16022" s="139"/>
    </row>
    <row r="16023" spans="1:4">
      <c r="A16023" s="6"/>
      <c r="B16023" s="6"/>
      <c r="C16023" s="139"/>
      <c r="D16023" s="139"/>
    </row>
    <row r="16024" spans="1:4">
      <c r="A16024" s="6"/>
      <c r="B16024" s="6"/>
      <c r="C16024" s="139"/>
      <c r="D16024" s="139"/>
    </row>
    <row r="16025" spans="1:4">
      <c r="A16025" s="6"/>
      <c r="B16025" s="6"/>
      <c r="C16025" s="139"/>
      <c r="D16025" s="139"/>
    </row>
    <row r="16026" spans="1:4">
      <c r="A16026" s="6"/>
      <c r="B16026" s="6"/>
      <c r="C16026" s="139"/>
      <c r="D16026" s="139"/>
    </row>
    <row r="16027" spans="1:4">
      <c r="A16027" s="6"/>
      <c r="B16027" s="6"/>
      <c r="C16027" s="139"/>
      <c r="D16027" s="139"/>
    </row>
    <row r="16028" spans="1:4">
      <c r="A16028" s="6"/>
      <c r="B16028" s="6"/>
      <c r="C16028" s="139"/>
      <c r="D16028" s="139"/>
    </row>
    <row r="16029" spans="1:4">
      <c r="A16029" s="6"/>
      <c r="B16029" s="6"/>
      <c r="C16029" s="139"/>
      <c r="D16029" s="139"/>
    </row>
    <row r="16030" spans="1:4">
      <c r="A16030" s="6"/>
      <c r="B16030" s="6"/>
      <c r="C16030" s="139"/>
      <c r="D16030" s="139"/>
    </row>
    <row r="16031" spans="1:4">
      <c r="A16031" s="6"/>
      <c r="B16031" s="6"/>
      <c r="C16031" s="139"/>
      <c r="D16031" s="139"/>
    </row>
    <row r="16032" spans="1:4">
      <c r="A16032" s="6"/>
      <c r="B16032" s="6"/>
      <c r="C16032" s="139"/>
      <c r="D16032" s="139"/>
    </row>
    <row r="16033" spans="1:4">
      <c r="A16033" s="6"/>
      <c r="B16033" s="6"/>
      <c r="C16033" s="139"/>
      <c r="D16033" s="139"/>
    </row>
    <row r="16034" spans="1:4">
      <c r="A16034" s="6"/>
      <c r="B16034" s="6"/>
      <c r="C16034" s="139"/>
      <c r="D16034" s="139"/>
    </row>
    <row r="16035" spans="1:4">
      <c r="A16035" s="6"/>
      <c r="B16035" s="6"/>
      <c r="C16035" s="139"/>
      <c r="D16035" s="139"/>
    </row>
    <row r="16036" spans="1:4">
      <c r="A16036" s="6"/>
      <c r="B16036" s="6"/>
      <c r="C16036" s="139"/>
      <c r="D16036" s="139"/>
    </row>
    <row r="16037" spans="1:4">
      <c r="A16037" s="6"/>
      <c r="B16037" s="6"/>
      <c r="C16037" s="139"/>
      <c r="D16037" s="139"/>
    </row>
    <row r="16038" spans="1:4">
      <c r="A16038" s="6"/>
      <c r="B16038" s="6"/>
      <c r="C16038" s="139"/>
      <c r="D16038" s="139"/>
    </row>
    <row r="16039" spans="1:4">
      <c r="A16039" s="6"/>
      <c r="B16039" s="6"/>
      <c r="C16039" s="139"/>
      <c r="D16039" s="139"/>
    </row>
    <row r="16040" spans="1:4">
      <c r="A16040" s="6"/>
      <c r="B16040" s="6"/>
      <c r="C16040" s="139"/>
      <c r="D16040" s="139"/>
    </row>
    <row r="16041" spans="1:4">
      <c r="A16041" s="6"/>
      <c r="B16041" s="6"/>
      <c r="C16041" s="139"/>
      <c r="D16041" s="139"/>
    </row>
    <row r="16042" spans="1:4">
      <c r="A16042" s="6"/>
      <c r="B16042" s="6"/>
      <c r="C16042" s="139"/>
      <c r="D16042" s="139"/>
    </row>
    <row r="16043" spans="1:4">
      <c r="A16043" s="6"/>
      <c r="B16043" s="6"/>
      <c r="C16043" s="139"/>
      <c r="D16043" s="139"/>
    </row>
    <row r="16044" spans="1:4">
      <c r="A16044" s="6"/>
      <c r="B16044" s="6"/>
      <c r="C16044" s="139"/>
      <c r="D16044" s="139"/>
    </row>
    <row r="16045" spans="1:4">
      <c r="A16045" s="6"/>
      <c r="B16045" s="6"/>
      <c r="C16045" s="139"/>
      <c r="D16045" s="139"/>
    </row>
    <row r="16046" spans="1:4">
      <c r="A16046" s="6"/>
      <c r="B16046" s="6"/>
      <c r="C16046" s="139"/>
      <c r="D16046" s="139"/>
    </row>
    <row r="16047" spans="1:4">
      <c r="A16047" s="6"/>
      <c r="B16047" s="6"/>
      <c r="C16047" s="139"/>
      <c r="D16047" s="139"/>
    </row>
    <row r="16048" spans="1:4">
      <c r="A16048" s="6"/>
      <c r="B16048" s="6"/>
      <c r="C16048" s="139"/>
      <c r="D16048" s="139"/>
    </row>
    <row r="16049" spans="1:4">
      <c r="A16049" s="6"/>
      <c r="B16049" s="6"/>
      <c r="C16049" s="139"/>
      <c r="D16049" s="139"/>
    </row>
    <row r="16050" spans="1:4">
      <c r="A16050" s="6"/>
      <c r="B16050" s="6"/>
      <c r="C16050" s="139"/>
      <c r="D16050" s="139"/>
    </row>
    <row r="16051" spans="1:4">
      <c r="A16051" s="6"/>
      <c r="B16051" s="6"/>
      <c r="C16051" s="139"/>
      <c r="D16051" s="139"/>
    </row>
    <row r="16052" spans="1:4">
      <c r="A16052" s="6"/>
      <c r="B16052" s="6"/>
      <c r="C16052" s="139"/>
      <c r="D16052" s="139"/>
    </row>
    <row r="16053" spans="1:4">
      <c r="A16053" s="6"/>
      <c r="B16053" s="6"/>
      <c r="C16053" s="139"/>
      <c r="D16053" s="139"/>
    </row>
    <row r="16054" spans="1:4">
      <c r="A16054" s="6"/>
      <c r="B16054" s="6"/>
      <c r="C16054" s="139"/>
      <c r="D16054" s="139"/>
    </row>
    <row r="16055" spans="1:4">
      <c r="A16055" s="6"/>
      <c r="B16055" s="6"/>
      <c r="C16055" s="139"/>
      <c r="D16055" s="139"/>
    </row>
    <row r="16056" spans="1:4">
      <c r="A16056" s="6"/>
      <c r="B16056" s="6"/>
      <c r="C16056" s="139"/>
      <c r="D16056" s="139"/>
    </row>
    <row r="16057" spans="1:4">
      <c r="A16057" s="6"/>
      <c r="B16057" s="6"/>
      <c r="C16057" s="139"/>
      <c r="D16057" s="139"/>
    </row>
    <row r="16058" spans="1:4">
      <c r="A16058" s="6"/>
      <c r="B16058" s="6"/>
      <c r="C16058" s="139"/>
      <c r="D16058" s="139"/>
    </row>
    <row r="16059" spans="1:4">
      <c r="A16059" s="6"/>
      <c r="B16059" s="6"/>
      <c r="C16059" s="139"/>
      <c r="D16059" s="139"/>
    </row>
    <row r="16060" spans="1:4">
      <c r="A16060" s="6"/>
      <c r="B16060" s="6"/>
      <c r="C16060" s="139"/>
      <c r="D16060" s="139"/>
    </row>
    <row r="16061" spans="1:4">
      <c r="A16061" s="6"/>
      <c r="B16061" s="6"/>
      <c r="C16061" s="139"/>
      <c r="D16061" s="139"/>
    </row>
    <row r="16062" spans="1:4">
      <c r="A16062" s="6"/>
      <c r="B16062" s="6"/>
      <c r="C16062" s="139"/>
      <c r="D16062" s="139"/>
    </row>
    <row r="16063" spans="1:4">
      <c r="A16063" s="6"/>
      <c r="B16063" s="6"/>
      <c r="C16063" s="139"/>
      <c r="D16063" s="139"/>
    </row>
    <row r="16064" spans="1:4">
      <c r="A16064" s="6"/>
      <c r="B16064" s="6"/>
      <c r="C16064" s="139"/>
      <c r="D16064" s="139"/>
    </row>
    <row r="16065" spans="1:4">
      <c r="A16065" s="6"/>
      <c r="B16065" s="6"/>
      <c r="C16065" s="139"/>
      <c r="D16065" s="139"/>
    </row>
    <row r="16066" spans="1:4">
      <c r="A16066" s="6"/>
      <c r="B16066" s="6"/>
      <c r="C16066" s="139"/>
      <c r="D16066" s="139"/>
    </row>
    <row r="16067" spans="1:4">
      <c r="A16067" s="6"/>
      <c r="B16067" s="6"/>
      <c r="C16067" s="139"/>
      <c r="D16067" s="139"/>
    </row>
    <row r="16068" spans="1:4">
      <c r="A16068" s="6"/>
      <c r="B16068" s="6"/>
      <c r="C16068" s="139"/>
      <c r="D16068" s="139"/>
    </row>
    <row r="16069" spans="1:4">
      <c r="A16069" s="6"/>
      <c r="B16069" s="6"/>
      <c r="C16069" s="139"/>
      <c r="D16069" s="139"/>
    </row>
    <row r="16070" spans="1:4">
      <c r="A16070" s="6"/>
      <c r="B16070" s="6"/>
      <c r="C16070" s="139"/>
      <c r="D16070" s="139"/>
    </row>
    <row r="16071" spans="1:4">
      <c r="A16071" s="6"/>
      <c r="B16071" s="6"/>
      <c r="C16071" s="139"/>
      <c r="D16071" s="139"/>
    </row>
    <row r="16072" spans="1:4">
      <c r="A16072" s="6"/>
      <c r="B16072" s="6"/>
      <c r="C16072" s="139"/>
      <c r="D16072" s="139"/>
    </row>
    <row r="16073" spans="1:4">
      <c r="A16073" s="6"/>
      <c r="B16073" s="6"/>
      <c r="C16073" s="139"/>
      <c r="D16073" s="139"/>
    </row>
    <row r="16074" spans="1:4">
      <c r="A16074" s="6"/>
      <c r="B16074" s="6"/>
      <c r="C16074" s="139"/>
      <c r="D16074" s="139"/>
    </row>
    <row r="16075" spans="1:4">
      <c r="A16075" s="6"/>
      <c r="B16075" s="6"/>
      <c r="C16075" s="139"/>
      <c r="D16075" s="139"/>
    </row>
    <row r="16076" spans="1:4">
      <c r="A16076" s="6"/>
      <c r="B16076" s="6"/>
      <c r="C16076" s="139"/>
      <c r="D16076" s="139"/>
    </row>
    <row r="16077" spans="1:4">
      <c r="A16077" s="6"/>
      <c r="B16077" s="6"/>
      <c r="C16077" s="139"/>
      <c r="D16077" s="139"/>
    </row>
    <row r="16078" spans="1:4">
      <c r="A16078" s="6"/>
      <c r="B16078" s="6"/>
      <c r="C16078" s="139"/>
      <c r="D16078" s="139"/>
    </row>
    <row r="16079" spans="1:4">
      <c r="A16079" s="6"/>
      <c r="B16079" s="6"/>
      <c r="C16079" s="139"/>
      <c r="D16079" s="139"/>
    </row>
    <row r="16080" spans="1:4">
      <c r="A16080" s="6"/>
      <c r="B16080" s="6"/>
      <c r="C16080" s="139"/>
      <c r="D16080" s="139"/>
    </row>
    <row r="16081" spans="1:4">
      <c r="A16081" s="6"/>
      <c r="B16081" s="6"/>
      <c r="C16081" s="139"/>
      <c r="D16081" s="139"/>
    </row>
    <row r="16082" spans="1:4">
      <c r="A16082" s="6"/>
      <c r="B16082" s="6"/>
      <c r="C16082" s="139"/>
      <c r="D16082" s="139"/>
    </row>
    <row r="16083" spans="1:4">
      <c r="A16083" s="6"/>
      <c r="B16083" s="6"/>
      <c r="C16083" s="139"/>
      <c r="D16083" s="139"/>
    </row>
    <row r="16084" spans="1:4">
      <c r="A16084" s="6"/>
      <c r="B16084" s="6"/>
      <c r="C16084" s="139"/>
      <c r="D16084" s="139"/>
    </row>
    <row r="16085" spans="1:4">
      <c r="A16085" s="6"/>
      <c r="B16085" s="6"/>
      <c r="C16085" s="139"/>
      <c r="D16085" s="139"/>
    </row>
    <row r="16086" spans="1:4">
      <c r="A16086" s="6"/>
      <c r="B16086" s="6"/>
      <c r="C16086" s="139"/>
      <c r="D16086" s="139"/>
    </row>
    <row r="16087" spans="1:4">
      <c r="A16087" s="6"/>
      <c r="B16087" s="6"/>
      <c r="C16087" s="139"/>
      <c r="D16087" s="139"/>
    </row>
    <row r="16088" spans="1:4">
      <c r="A16088" s="6"/>
      <c r="B16088" s="6"/>
      <c r="C16088" s="139"/>
      <c r="D16088" s="139"/>
    </row>
    <row r="16089" spans="1:4">
      <c r="A16089" s="6"/>
      <c r="B16089" s="6"/>
      <c r="C16089" s="139"/>
      <c r="D16089" s="139"/>
    </row>
    <row r="16090" spans="1:4">
      <c r="A16090" s="6"/>
      <c r="B16090" s="6"/>
      <c r="C16090" s="139"/>
      <c r="D16090" s="139"/>
    </row>
    <row r="16091" spans="1:4">
      <c r="A16091" s="6"/>
      <c r="B16091" s="6"/>
      <c r="C16091" s="139"/>
      <c r="D16091" s="139"/>
    </row>
    <row r="16092" spans="1:4">
      <c r="A16092" s="6"/>
      <c r="B16092" s="6"/>
      <c r="C16092" s="139"/>
      <c r="D16092" s="139"/>
    </row>
    <row r="16093" spans="1:4">
      <c r="A16093" s="6"/>
      <c r="B16093" s="6"/>
      <c r="C16093" s="139"/>
      <c r="D16093" s="139"/>
    </row>
    <row r="16094" spans="1:4">
      <c r="A16094" s="6"/>
      <c r="B16094" s="6"/>
      <c r="C16094" s="139"/>
      <c r="D16094" s="139"/>
    </row>
    <row r="16095" spans="1:4">
      <c r="A16095" s="6"/>
      <c r="B16095" s="6"/>
      <c r="C16095" s="139"/>
      <c r="D16095" s="139"/>
    </row>
    <row r="16096" spans="1:4">
      <c r="A16096" s="6"/>
      <c r="B16096" s="6"/>
      <c r="C16096" s="139"/>
      <c r="D16096" s="139"/>
    </row>
    <row r="16097" spans="1:4">
      <c r="A16097" s="6"/>
      <c r="B16097" s="6"/>
      <c r="C16097" s="139"/>
      <c r="D16097" s="139"/>
    </row>
    <row r="16098" spans="1:4">
      <c r="A16098" s="6"/>
      <c r="B16098" s="6"/>
      <c r="C16098" s="139"/>
      <c r="D16098" s="139"/>
    </row>
    <row r="16099" spans="1:4">
      <c r="A16099" s="6"/>
      <c r="B16099" s="6"/>
      <c r="C16099" s="139"/>
      <c r="D16099" s="139"/>
    </row>
    <row r="16100" spans="1:4">
      <c r="A16100" s="6"/>
      <c r="B16100" s="6"/>
      <c r="C16100" s="139"/>
      <c r="D16100" s="139"/>
    </row>
    <row r="16101" spans="1:4">
      <c r="A16101" s="6"/>
      <c r="B16101" s="6"/>
      <c r="C16101" s="139"/>
      <c r="D16101" s="139"/>
    </row>
    <row r="16102" spans="1:4">
      <c r="A16102" s="6"/>
      <c r="B16102" s="6"/>
      <c r="C16102" s="139"/>
      <c r="D16102" s="139"/>
    </row>
    <row r="16103" spans="1:4">
      <c r="A16103" s="6"/>
      <c r="B16103" s="6"/>
      <c r="C16103" s="139"/>
      <c r="D16103" s="139"/>
    </row>
    <row r="16104" spans="1:4">
      <c r="A16104" s="6"/>
      <c r="B16104" s="6"/>
      <c r="C16104" s="139"/>
      <c r="D16104" s="139"/>
    </row>
    <row r="16105" spans="1:4">
      <c r="A16105" s="6"/>
      <c r="B16105" s="6"/>
      <c r="C16105" s="139"/>
      <c r="D16105" s="139"/>
    </row>
    <row r="16106" spans="1:4">
      <c r="A16106" s="6"/>
      <c r="B16106" s="6"/>
      <c r="C16106" s="139"/>
      <c r="D16106" s="139"/>
    </row>
    <row r="16107" spans="1:4">
      <c r="A16107" s="6"/>
      <c r="B16107" s="6"/>
      <c r="C16107" s="139"/>
      <c r="D16107" s="139"/>
    </row>
    <row r="16108" spans="1:4">
      <c r="A16108" s="6"/>
      <c r="B16108" s="6"/>
      <c r="C16108" s="139"/>
      <c r="D16108" s="139"/>
    </row>
    <row r="16109" spans="1:4">
      <c r="A16109" s="6"/>
      <c r="B16109" s="6"/>
      <c r="C16109" s="139"/>
      <c r="D16109" s="139"/>
    </row>
    <row r="16110" spans="1:4">
      <c r="A16110" s="6"/>
      <c r="B16110" s="6"/>
      <c r="C16110" s="139"/>
      <c r="D16110" s="139"/>
    </row>
    <row r="16111" spans="1:4">
      <c r="A16111" s="6"/>
      <c r="B16111" s="6"/>
      <c r="C16111" s="139"/>
      <c r="D16111" s="139"/>
    </row>
    <row r="16112" spans="1:4">
      <c r="A16112" s="6"/>
      <c r="B16112" s="6"/>
      <c r="C16112" s="139"/>
      <c r="D16112" s="139"/>
    </row>
    <row r="16113" spans="1:4">
      <c r="A16113" s="6"/>
      <c r="B16113" s="6"/>
      <c r="C16113" s="139"/>
      <c r="D16113" s="139"/>
    </row>
    <row r="16114" spans="1:4">
      <c r="A16114" s="6"/>
      <c r="B16114" s="6"/>
      <c r="C16114" s="139"/>
      <c r="D16114" s="139"/>
    </row>
    <row r="16115" spans="1:4">
      <c r="A16115" s="6"/>
      <c r="B16115" s="6"/>
      <c r="C16115" s="139"/>
      <c r="D16115" s="139"/>
    </row>
    <row r="16116" spans="1:4">
      <c r="A16116" s="6"/>
      <c r="B16116" s="6"/>
      <c r="C16116" s="139"/>
      <c r="D16116" s="139"/>
    </row>
    <row r="16117" spans="1:4">
      <c r="A16117" s="6"/>
      <c r="B16117" s="6"/>
      <c r="C16117" s="139"/>
      <c r="D16117" s="139"/>
    </row>
    <row r="16118" spans="1:4">
      <c r="A16118" s="6"/>
      <c r="B16118" s="6"/>
      <c r="C16118" s="139"/>
      <c r="D16118" s="139"/>
    </row>
    <row r="16119" spans="1:4">
      <c r="A16119" s="6"/>
      <c r="B16119" s="6"/>
      <c r="C16119" s="139"/>
      <c r="D16119" s="139"/>
    </row>
    <row r="16120" spans="1:4">
      <c r="A16120" s="6"/>
      <c r="B16120" s="6"/>
      <c r="C16120" s="139"/>
      <c r="D16120" s="139"/>
    </row>
    <row r="16121" spans="1:4">
      <c r="A16121" s="6"/>
      <c r="B16121" s="6"/>
      <c r="C16121" s="139"/>
      <c r="D16121" s="139"/>
    </row>
    <row r="16122" spans="1:4">
      <c r="A16122" s="6"/>
      <c r="B16122" s="6"/>
      <c r="C16122" s="139"/>
      <c r="D16122" s="139"/>
    </row>
    <row r="16123" spans="1:4">
      <c r="A16123" s="6"/>
      <c r="B16123" s="6"/>
      <c r="C16123" s="139"/>
      <c r="D16123" s="139"/>
    </row>
    <row r="16124" spans="1:4">
      <c r="A16124" s="6"/>
      <c r="B16124" s="6"/>
      <c r="C16124" s="139"/>
      <c r="D16124" s="139"/>
    </row>
    <row r="16125" spans="1:4">
      <c r="A16125" s="6"/>
      <c r="B16125" s="6"/>
      <c r="C16125" s="139"/>
      <c r="D16125" s="139"/>
    </row>
    <row r="16126" spans="1:4">
      <c r="A16126" s="6"/>
      <c r="B16126" s="6"/>
      <c r="C16126" s="139"/>
      <c r="D16126" s="139"/>
    </row>
    <row r="16127" spans="1:4">
      <c r="A16127" s="6"/>
      <c r="B16127" s="6"/>
      <c r="C16127" s="139"/>
      <c r="D16127" s="139"/>
    </row>
    <row r="16128" spans="1:4">
      <c r="A16128" s="6"/>
      <c r="B16128" s="6"/>
      <c r="C16128" s="139"/>
      <c r="D16128" s="139"/>
    </row>
    <row r="16129" spans="1:4">
      <c r="A16129" s="6"/>
      <c r="B16129" s="6"/>
      <c r="C16129" s="139"/>
      <c r="D16129" s="139"/>
    </row>
    <row r="16130" spans="1:4">
      <c r="A16130" s="6"/>
      <c r="B16130" s="6"/>
      <c r="C16130" s="139"/>
      <c r="D16130" s="139"/>
    </row>
    <row r="16131" spans="1:4">
      <c r="A16131" s="6"/>
      <c r="B16131" s="6"/>
      <c r="C16131" s="139"/>
      <c r="D16131" s="139"/>
    </row>
    <row r="16132" spans="1:4">
      <c r="A16132" s="6"/>
      <c r="B16132" s="6"/>
      <c r="C16132" s="139"/>
      <c r="D16132" s="139"/>
    </row>
    <row r="16133" spans="1:4">
      <c r="A16133" s="6"/>
      <c r="B16133" s="6"/>
      <c r="C16133" s="139"/>
      <c r="D16133" s="139"/>
    </row>
    <row r="16134" spans="1:4">
      <c r="A16134" s="6"/>
      <c r="B16134" s="6"/>
      <c r="C16134" s="139"/>
      <c r="D16134" s="139"/>
    </row>
    <row r="16135" spans="1:4">
      <c r="A16135" s="6"/>
      <c r="B16135" s="6"/>
      <c r="C16135" s="139"/>
      <c r="D16135" s="139"/>
    </row>
    <row r="16136" spans="1:4">
      <c r="A16136" s="6"/>
      <c r="B16136" s="6"/>
      <c r="C16136" s="139"/>
      <c r="D16136" s="139"/>
    </row>
    <row r="16137" spans="1:4">
      <c r="A16137" s="6"/>
      <c r="B16137" s="6"/>
      <c r="C16137" s="139"/>
      <c r="D16137" s="139"/>
    </row>
    <row r="16138" spans="1:4">
      <c r="A16138" s="6"/>
      <c r="B16138" s="6"/>
      <c r="C16138" s="139"/>
      <c r="D16138" s="139"/>
    </row>
    <row r="16139" spans="1:4">
      <c r="A16139" s="6"/>
      <c r="B16139" s="6"/>
      <c r="C16139" s="139"/>
      <c r="D16139" s="139"/>
    </row>
    <row r="16140" spans="1:4">
      <c r="A16140" s="6"/>
      <c r="B16140" s="6"/>
      <c r="C16140" s="139"/>
      <c r="D16140" s="139"/>
    </row>
    <row r="16141" spans="1:4">
      <c r="A16141" s="6"/>
      <c r="B16141" s="6"/>
      <c r="C16141" s="139"/>
      <c r="D16141" s="139"/>
    </row>
    <row r="16142" spans="1:4">
      <c r="A16142" s="6"/>
      <c r="B16142" s="6"/>
      <c r="C16142" s="139"/>
      <c r="D16142" s="139"/>
    </row>
    <row r="16143" spans="1:4">
      <c r="A16143" s="6"/>
      <c r="B16143" s="6"/>
      <c r="C16143" s="139"/>
      <c r="D16143" s="139"/>
    </row>
    <row r="16144" spans="1:4">
      <c r="A16144" s="6"/>
      <c r="B16144" s="6"/>
      <c r="C16144" s="139"/>
      <c r="D16144" s="139"/>
    </row>
    <row r="16145" spans="1:4">
      <c r="A16145" s="6"/>
      <c r="B16145" s="6"/>
      <c r="C16145" s="139"/>
      <c r="D16145" s="139"/>
    </row>
    <row r="16146" spans="1:4">
      <c r="A16146" s="6"/>
      <c r="B16146" s="6"/>
      <c r="C16146" s="139"/>
      <c r="D16146" s="139"/>
    </row>
    <row r="16147" spans="1:4">
      <c r="A16147" s="6"/>
      <c r="B16147" s="6"/>
      <c r="C16147" s="139"/>
      <c r="D16147" s="139"/>
    </row>
    <row r="16148" spans="1:4">
      <c r="A16148" s="6"/>
      <c r="B16148" s="6"/>
      <c r="C16148" s="139"/>
      <c r="D16148" s="139"/>
    </row>
    <row r="16149" spans="1:4">
      <c r="A16149" s="6"/>
      <c r="B16149" s="6"/>
      <c r="C16149" s="139"/>
      <c r="D16149" s="139"/>
    </row>
    <row r="16150" spans="1:4">
      <c r="A16150" s="6"/>
      <c r="B16150" s="6"/>
      <c r="C16150" s="139"/>
      <c r="D16150" s="139"/>
    </row>
    <row r="16151" spans="1:4">
      <c r="A16151" s="6"/>
      <c r="B16151" s="6"/>
      <c r="C16151" s="139"/>
      <c r="D16151" s="139"/>
    </row>
    <row r="16152" spans="1:4">
      <c r="A16152" s="6"/>
      <c r="B16152" s="6"/>
      <c r="C16152" s="139"/>
      <c r="D16152" s="139"/>
    </row>
    <row r="16153" spans="1:4">
      <c r="A16153" s="6"/>
      <c r="B16153" s="6"/>
      <c r="C16153" s="139"/>
      <c r="D16153" s="139"/>
    </row>
    <row r="16154" spans="1:4">
      <c r="A16154" s="6"/>
      <c r="B16154" s="6"/>
      <c r="C16154" s="139"/>
      <c r="D16154" s="139"/>
    </row>
    <row r="16155" spans="1:4">
      <c r="A16155" s="6"/>
      <c r="B16155" s="6"/>
      <c r="C16155" s="139"/>
      <c r="D16155" s="139"/>
    </row>
    <row r="16156" spans="1:4">
      <c r="A16156" s="6"/>
      <c r="B16156" s="6"/>
      <c r="C16156" s="139"/>
      <c r="D16156" s="139"/>
    </row>
    <row r="16157" spans="1:4">
      <c r="A16157" s="6"/>
      <c r="B16157" s="6"/>
      <c r="C16157" s="139"/>
      <c r="D16157" s="139"/>
    </row>
    <row r="16158" spans="1:4">
      <c r="A16158" s="6"/>
      <c r="B16158" s="6"/>
      <c r="C16158" s="139"/>
      <c r="D16158" s="139"/>
    </row>
    <row r="16159" spans="1:4">
      <c r="A16159" s="6"/>
      <c r="B16159" s="6"/>
      <c r="C16159" s="139"/>
      <c r="D16159" s="139"/>
    </row>
    <row r="16160" spans="1:4">
      <c r="A16160" s="6"/>
      <c r="B16160" s="6"/>
      <c r="C16160" s="139"/>
      <c r="D16160" s="139"/>
    </row>
    <row r="16161" spans="1:4">
      <c r="A16161" s="6"/>
      <c r="B16161" s="6"/>
      <c r="C16161" s="139"/>
      <c r="D16161" s="139"/>
    </row>
    <row r="16162" spans="1:4">
      <c r="A16162" s="6"/>
      <c r="B16162" s="6"/>
      <c r="C16162" s="139"/>
      <c r="D16162" s="139"/>
    </row>
    <row r="16163" spans="1:4">
      <c r="A16163" s="6"/>
      <c r="B16163" s="6"/>
      <c r="C16163" s="139"/>
      <c r="D16163" s="139"/>
    </row>
    <row r="16164" spans="1:4">
      <c r="A16164" s="6"/>
      <c r="B16164" s="6"/>
      <c r="C16164" s="139"/>
      <c r="D16164" s="139"/>
    </row>
    <row r="16165" spans="1:4">
      <c r="A16165" s="6"/>
      <c r="B16165" s="6"/>
      <c r="C16165" s="139"/>
      <c r="D16165" s="139"/>
    </row>
    <row r="16166" spans="1:4">
      <c r="A16166" s="6"/>
      <c r="B16166" s="6"/>
      <c r="C16166" s="139"/>
      <c r="D16166" s="139"/>
    </row>
    <row r="16167" spans="1:4">
      <c r="A16167" s="6"/>
      <c r="B16167" s="6"/>
      <c r="C16167" s="139"/>
      <c r="D16167" s="139"/>
    </row>
    <row r="16168" spans="1:4">
      <c r="A16168" s="6"/>
      <c r="B16168" s="6"/>
      <c r="C16168" s="139"/>
      <c r="D16168" s="139"/>
    </row>
    <row r="16169" spans="1:4">
      <c r="A16169" s="6"/>
      <c r="B16169" s="6"/>
      <c r="C16169" s="139"/>
      <c r="D16169" s="139"/>
    </row>
    <row r="16170" spans="1:4">
      <c r="A16170" s="6"/>
      <c r="B16170" s="6"/>
      <c r="C16170" s="139"/>
      <c r="D16170" s="139"/>
    </row>
    <row r="16171" spans="1:4">
      <c r="A16171" s="6"/>
      <c r="B16171" s="6"/>
      <c r="C16171" s="139"/>
      <c r="D16171" s="139"/>
    </row>
    <row r="16172" spans="1:4">
      <c r="A16172" s="6"/>
      <c r="B16172" s="6"/>
      <c r="C16172" s="139"/>
      <c r="D16172" s="139"/>
    </row>
    <row r="16173" spans="1:4">
      <c r="A16173" s="6"/>
      <c r="B16173" s="6"/>
      <c r="C16173" s="139"/>
      <c r="D16173" s="139"/>
    </row>
    <row r="16174" spans="1:4">
      <c r="A16174" s="6"/>
      <c r="B16174" s="6"/>
      <c r="C16174" s="139"/>
      <c r="D16174" s="139"/>
    </row>
    <row r="16175" spans="1:4">
      <c r="A16175" s="6"/>
      <c r="B16175" s="6"/>
      <c r="C16175" s="139"/>
      <c r="D16175" s="139"/>
    </row>
    <row r="16176" spans="1:4">
      <c r="A16176" s="6"/>
      <c r="B16176" s="6"/>
      <c r="C16176" s="139"/>
      <c r="D16176" s="139"/>
    </row>
    <row r="16177" spans="1:4">
      <c r="A16177" s="6"/>
      <c r="B16177" s="6"/>
      <c r="C16177" s="139"/>
      <c r="D16177" s="139"/>
    </row>
    <row r="16178" spans="1:4">
      <c r="A16178" s="6"/>
      <c r="B16178" s="6"/>
      <c r="C16178" s="139"/>
      <c r="D16178" s="139"/>
    </row>
    <row r="16179" spans="1:4">
      <c r="A16179" s="6"/>
      <c r="B16179" s="6"/>
      <c r="C16179" s="139"/>
      <c r="D16179" s="139"/>
    </row>
    <row r="16180" spans="1:4">
      <c r="A16180" s="6"/>
      <c r="B16180" s="6"/>
      <c r="C16180" s="139"/>
      <c r="D16180" s="139"/>
    </row>
    <row r="16181" spans="1:4">
      <c r="A16181" s="6"/>
      <c r="B16181" s="6"/>
      <c r="C16181" s="139"/>
      <c r="D16181" s="139"/>
    </row>
    <row r="16182" spans="1:4">
      <c r="A16182" s="6"/>
      <c r="B16182" s="6"/>
      <c r="C16182" s="139"/>
      <c r="D16182" s="139"/>
    </row>
    <row r="16183" spans="1:4">
      <c r="A16183" s="6"/>
      <c r="B16183" s="6"/>
      <c r="C16183" s="139"/>
      <c r="D16183" s="139"/>
    </row>
    <row r="16184" spans="1:4">
      <c r="A16184" s="6"/>
      <c r="B16184" s="6"/>
      <c r="C16184" s="139"/>
      <c r="D16184" s="139"/>
    </row>
    <row r="16185" spans="1:4">
      <c r="A16185" s="6"/>
      <c r="B16185" s="6"/>
      <c r="C16185" s="139"/>
      <c r="D16185" s="139"/>
    </row>
    <row r="16186" spans="1:4">
      <c r="A16186" s="6"/>
      <c r="B16186" s="6"/>
      <c r="C16186" s="139"/>
      <c r="D16186" s="139"/>
    </row>
    <row r="16187" spans="1:4">
      <c r="A16187" s="6"/>
      <c r="B16187" s="6"/>
      <c r="C16187" s="139"/>
      <c r="D16187" s="139"/>
    </row>
    <row r="16188" spans="1:4">
      <c r="A16188" s="6"/>
      <c r="B16188" s="6"/>
      <c r="C16188" s="139"/>
      <c r="D16188" s="139"/>
    </row>
    <row r="16189" spans="1:4">
      <c r="A16189" s="6"/>
      <c r="B16189" s="6"/>
      <c r="C16189" s="139"/>
      <c r="D16189" s="139"/>
    </row>
    <row r="16190" spans="1:4">
      <c r="A16190" s="6"/>
      <c r="B16190" s="6"/>
      <c r="C16190" s="139"/>
      <c r="D16190" s="139"/>
    </row>
    <row r="16191" spans="1:4">
      <c r="A16191" s="6"/>
      <c r="B16191" s="6"/>
      <c r="C16191" s="139"/>
      <c r="D16191" s="139"/>
    </row>
    <row r="16192" spans="1:4">
      <c r="A16192" s="6"/>
      <c r="B16192" s="6"/>
      <c r="C16192" s="139"/>
      <c r="D16192" s="139"/>
    </row>
    <row r="16193" spans="1:4">
      <c r="A16193" s="6"/>
      <c r="B16193" s="6"/>
      <c r="C16193" s="139"/>
      <c r="D16193" s="139"/>
    </row>
    <row r="16194" spans="1:4">
      <c r="A16194" s="6"/>
      <c r="B16194" s="6"/>
      <c r="C16194" s="139"/>
      <c r="D16194" s="139"/>
    </row>
    <row r="16195" spans="1:4">
      <c r="A16195" s="6"/>
      <c r="B16195" s="6"/>
      <c r="C16195" s="139"/>
      <c r="D16195" s="139"/>
    </row>
    <row r="16196" spans="1:4">
      <c r="A16196" s="6"/>
      <c r="B16196" s="6"/>
      <c r="C16196" s="139"/>
      <c r="D16196" s="139"/>
    </row>
    <row r="16197" spans="1:4">
      <c r="A16197" s="6"/>
      <c r="B16197" s="6"/>
      <c r="C16197" s="139"/>
      <c r="D16197" s="139"/>
    </row>
    <row r="16198" spans="1:4">
      <c r="A16198" s="6"/>
      <c r="B16198" s="6"/>
      <c r="C16198" s="139"/>
      <c r="D16198" s="139"/>
    </row>
    <row r="16199" spans="1:4">
      <c r="A16199" s="6"/>
      <c r="B16199" s="6"/>
      <c r="C16199" s="139"/>
      <c r="D16199" s="139"/>
    </row>
    <row r="16200" spans="1:4">
      <c r="A16200" s="6"/>
      <c r="B16200" s="6"/>
      <c r="C16200" s="139"/>
      <c r="D16200" s="139"/>
    </row>
    <row r="16201" spans="1:4">
      <c r="A16201" s="6"/>
      <c r="B16201" s="6"/>
      <c r="C16201" s="139"/>
      <c r="D16201" s="139"/>
    </row>
    <row r="16202" spans="1:4">
      <c r="A16202" s="6"/>
      <c r="B16202" s="6"/>
      <c r="C16202" s="139"/>
      <c r="D16202" s="139"/>
    </row>
    <row r="16203" spans="1:4">
      <c r="A16203" s="6"/>
      <c r="B16203" s="6"/>
      <c r="C16203" s="139"/>
      <c r="D16203" s="139"/>
    </row>
    <row r="16204" spans="1:4">
      <c r="A16204" s="6"/>
      <c r="B16204" s="6"/>
      <c r="C16204" s="139"/>
      <c r="D16204" s="139"/>
    </row>
    <row r="16205" spans="1:4">
      <c r="A16205" s="6"/>
      <c r="B16205" s="6"/>
      <c r="C16205" s="139"/>
      <c r="D16205" s="139"/>
    </row>
    <row r="16206" spans="1:4">
      <c r="A16206" s="6"/>
      <c r="B16206" s="6"/>
      <c r="C16206" s="139"/>
      <c r="D16206" s="139"/>
    </row>
    <row r="16207" spans="1:4">
      <c r="A16207" s="6"/>
      <c r="B16207" s="6"/>
      <c r="C16207" s="139"/>
      <c r="D16207" s="139"/>
    </row>
    <row r="16208" spans="1:4">
      <c r="A16208" s="6"/>
      <c r="B16208" s="6"/>
      <c r="C16208" s="139"/>
      <c r="D16208" s="139"/>
    </row>
    <row r="16209" spans="1:4">
      <c r="A16209" s="6"/>
      <c r="B16209" s="6"/>
      <c r="C16209" s="139"/>
      <c r="D16209" s="139"/>
    </row>
    <row r="16210" spans="1:4">
      <c r="A16210" s="6"/>
      <c r="B16210" s="6"/>
      <c r="C16210" s="139"/>
      <c r="D16210" s="139"/>
    </row>
    <row r="16211" spans="1:4">
      <c r="A16211" s="6"/>
      <c r="B16211" s="6"/>
      <c r="C16211" s="139"/>
      <c r="D16211" s="139"/>
    </row>
    <row r="16212" spans="1:4">
      <c r="A16212" s="6"/>
      <c r="B16212" s="6"/>
      <c r="C16212" s="139"/>
      <c r="D16212" s="139"/>
    </row>
    <row r="16213" spans="1:4">
      <c r="A16213" s="6"/>
      <c r="B16213" s="6"/>
      <c r="C16213" s="139"/>
      <c r="D16213" s="139"/>
    </row>
    <row r="16214" spans="1:4">
      <c r="A16214" s="6"/>
      <c r="B16214" s="6"/>
      <c r="C16214" s="139"/>
      <c r="D16214" s="139"/>
    </row>
    <row r="16215" spans="1:4">
      <c r="A16215" s="6"/>
      <c r="B16215" s="6"/>
      <c r="C16215" s="139"/>
      <c r="D16215" s="139"/>
    </row>
    <row r="16216" spans="1:4">
      <c r="A16216" s="6"/>
      <c r="B16216" s="6"/>
      <c r="C16216" s="139"/>
      <c r="D16216" s="139"/>
    </row>
    <row r="16217" spans="1:4">
      <c r="A16217" s="6"/>
      <c r="B16217" s="6"/>
      <c r="C16217" s="139"/>
      <c r="D16217" s="139"/>
    </row>
    <row r="16218" spans="1:4">
      <c r="A16218" s="6"/>
      <c r="B16218" s="6"/>
      <c r="C16218" s="139"/>
      <c r="D16218" s="139"/>
    </row>
    <row r="16219" spans="1:4">
      <c r="A16219" s="6"/>
      <c r="B16219" s="6"/>
      <c r="C16219" s="139"/>
      <c r="D16219" s="139"/>
    </row>
    <row r="16220" spans="1:4">
      <c r="A16220" s="6"/>
      <c r="B16220" s="6"/>
      <c r="C16220" s="139"/>
      <c r="D16220" s="139"/>
    </row>
    <row r="16221" spans="1:4">
      <c r="A16221" s="6"/>
      <c r="B16221" s="6"/>
      <c r="C16221" s="139"/>
      <c r="D16221" s="139"/>
    </row>
    <row r="16222" spans="1:4">
      <c r="A16222" s="6"/>
      <c r="B16222" s="6"/>
      <c r="C16222" s="139"/>
      <c r="D16222" s="139"/>
    </row>
    <row r="16223" spans="1:4">
      <c r="A16223" s="6"/>
      <c r="B16223" s="6"/>
      <c r="C16223" s="139"/>
      <c r="D16223" s="139"/>
    </row>
    <row r="16224" spans="1:4">
      <c r="A16224" s="6"/>
      <c r="B16224" s="6"/>
      <c r="C16224" s="139"/>
      <c r="D16224" s="139"/>
    </row>
    <row r="16225" spans="1:4">
      <c r="A16225" s="6"/>
      <c r="B16225" s="6"/>
      <c r="C16225" s="139"/>
      <c r="D16225" s="139"/>
    </row>
    <row r="16226" spans="1:4">
      <c r="A16226" s="6"/>
      <c r="B16226" s="6"/>
      <c r="C16226" s="139"/>
      <c r="D16226" s="139"/>
    </row>
    <row r="16227" spans="1:4">
      <c r="A16227" s="6"/>
      <c r="B16227" s="6"/>
      <c r="C16227" s="139"/>
      <c r="D16227" s="139"/>
    </row>
    <row r="16228" spans="1:4">
      <c r="A16228" s="6"/>
      <c r="B16228" s="6"/>
      <c r="C16228" s="139"/>
      <c r="D16228" s="139"/>
    </row>
    <row r="16229" spans="1:4">
      <c r="A16229" s="6"/>
      <c r="B16229" s="6"/>
      <c r="C16229" s="139"/>
      <c r="D16229" s="139"/>
    </row>
    <row r="16230" spans="1:4">
      <c r="A16230" s="6"/>
      <c r="B16230" s="6"/>
      <c r="C16230" s="139"/>
      <c r="D16230" s="139"/>
    </row>
    <row r="16231" spans="1:4">
      <c r="A16231" s="6"/>
      <c r="B16231" s="6"/>
      <c r="C16231" s="139"/>
      <c r="D16231" s="139"/>
    </row>
    <row r="16232" spans="1:4">
      <c r="A16232" s="6"/>
      <c r="B16232" s="6"/>
      <c r="C16232" s="139"/>
      <c r="D16232" s="139"/>
    </row>
    <row r="16233" spans="1:4">
      <c r="A16233" s="6"/>
      <c r="B16233" s="6"/>
      <c r="C16233" s="139"/>
      <c r="D16233" s="139"/>
    </row>
    <row r="16234" spans="1:4">
      <c r="A16234" s="6"/>
      <c r="B16234" s="6"/>
      <c r="C16234" s="139"/>
      <c r="D16234" s="139"/>
    </row>
    <row r="16235" spans="1:4">
      <c r="A16235" s="6"/>
      <c r="B16235" s="6"/>
      <c r="C16235" s="139"/>
      <c r="D16235" s="139"/>
    </row>
    <row r="16236" spans="1:4">
      <c r="A16236" s="6"/>
      <c r="B16236" s="6"/>
      <c r="C16236" s="139"/>
      <c r="D16236" s="139"/>
    </row>
    <row r="16237" spans="1:4">
      <c r="A16237" s="6"/>
      <c r="B16237" s="6"/>
      <c r="C16237" s="139"/>
      <c r="D16237" s="139"/>
    </row>
    <row r="16238" spans="1:4">
      <c r="A16238" s="6"/>
      <c r="B16238" s="6"/>
      <c r="C16238" s="139"/>
      <c r="D16238" s="139"/>
    </row>
    <row r="16239" spans="1:4">
      <c r="A16239" s="6"/>
      <c r="B16239" s="6"/>
      <c r="C16239" s="139"/>
      <c r="D16239" s="139"/>
    </row>
    <row r="16240" spans="1:4">
      <c r="A16240" s="6"/>
      <c r="B16240" s="6"/>
      <c r="C16240" s="139"/>
      <c r="D16240" s="139"/>
    </row>
    <row r="16241" spans="1:4">
      <c r="A16241" s="6"/>
      <c r="B16241" s="6"/>
      <c r="C16241" s="139"/>
      <c r="D16241" s="139"/>
    </row>
    <row r="16242" spans="1:4">
      <c r="A16242" s="6"/>
      <c r="B16242" s="6"/>
      <c r="C16242" s="139"/>
      <c r="D16242" s="139"/>
    </row>
    <row r="16243" spans="1:4">
      <c r="A16243" s="6"/>
      <c r="B16243" s="6"/>
      <c r="C16243" s="139"/>
      <c r="D16243" s="139"/>
    </row>
    <row r="16244" spans="1:4">
      <c r="A16244" s="6"/>
      <c r="B16244" s="6"/>
      <c r="C16244" s="139"/>
      <c r="D16244" s="139"/>
    </row>
    <row r="16245" spans="1:4">
      <c r="A16245" s="6"/>
      <c r="B16245" s="6"/>
      <c r="C16245" s="139"/>
      <c r="D16245" s="139"/>
    </row>
    <row r="16246" spans="1:4">
      <c r="A16246" s="6"/>
      <c r="B16246" s="6"/>
      <c r="C16246" s="139"/>
      <c r="D16246" s="139"/>
    </row>
    <row r="16247" spans="1:4">
      <c r="A16247" s="6"/>
      <c r="B16247" s="6"/>
      <c r="C16247" s="139"/>
      <c r="D16247" s="139"/>
    </row>
    <row r="16248" spans="1:4">
      <c r="A16248" s="6"/>
      <c r="B16248" s="6"/>
      <c r="C16248" s="139"/>
      <c r="D16248" s="139"/>
    </row>
    <row r="16249" spans="1:4">
      <c r="A16249" s="6"/>
      <c r="B16249" s="6"/>
      <c r="C16249" s="139"/>
      <c r="D16249" s="139"/>
    </row>
    <row r="16250" spans="1:4">
      <c r="A16250" s="6"/>
      <c r="B16250" s="6"/>
      <c r="C16250" s="139"/>
      <c r="D16250" s="139"/>
    </row>
    <row r="16251" spans="1:4">
      <c r="A16251" s="6"/>
      <c r="B16251" s="6"/>
      <c r="C16251" s="139"/>
      <c r="D16251" s="139"/>
    </row>
    <row r="16252" spans="1:4">
      <c r="A16252" s="6"/>
      <c r="B16252" s="6"/>
      <c r="C16252" s="139"/>
      <c r="D16252" s="139"/>
    </row>
    <row r="16253" spans="1:4">
      <c r="A16253" s="6"/>
      <c r="B16253" s="6"/>
      <c r="C16253" s="139"/>
      <c r="D16253" s="139"/>
    </row>
    <row r="16254" spans="1:4">
      <c r="A16254" s="6"/>
      <c r="B16254" s="6"/>
      <c r="C16254" s="139"/>
      <c r="D16254" s="139"/>
    </row>
    <row r="16255" spans="1:4">
      <c r="A16255" s="6"/>
      <c r="B16255" s="6"/>
      <c r="C16255" s="139"/>
      <c r="D16255" s="139"/>
    </row>
    <row r="16256" spans="1:4">
      <c r="A16256" s="6"/>
      <c r="B16256" s="6"/>
      <c r="C16256" s="139"/>
      <c r="D16256" s="139"/>
    </row>
    <row r="16257" spans="1:4">
      <c r="A16257" s="6"/>
      <c r="B16257" s="6"/>
      <c r="C16257" s="139"/>
      <c r="D16257" s="139"/>
    </row>
    <row r="16258" spans="1:4">
      <c r="A16258" s="6"/>
      <c r="B16258" s="6"/>
      <c r="C16258" s="139"/>
      <c r="D16258" s="139"/>
    </row>
    <row r="16259" spans="1:4">
      <c r="A16259" s="6"/>
      <c r="B16259" s="6"/>
      <c r="C16259" s="139"/>
      <c r="D16259" s="139"/>
    </row>
    <row r="16260" spans="1:4">
      <c r="A16260" s="6"/>
      <c r="B16260" s="6"/>
      <c r="C16260" s="139"/>
      <c r="D16260" s="139"/>
    </row>
    <row r="16261" spans="1:4">
      <c r="A16261" s="6"/>
      <c r="B16261" s="6"/>
      <c r="C16261" s="139"/>
      <c r="D16261" s="139"/>
    </row>
    <row r="16262" spans="1:4">
      <c r="A16262" s="6"/>
      <c r="B16262" s="6"/>
      <c r="C16262" s="139"/>
      <c r="D16262" s="139"/>
    </row>
    <row r="16263" spans="1:4">
      <c r="A16263" s="6"/>
      <c r="B16263" s="6"/>
      <c r="C16263" s="139"/>
      <c r="D16263" s="139"/>
    </row>
    <row r="16264" spans="1:4">
      <c r="A16264" s="6"/>
      <c r="B16264" s="6"/>
      <c r="C16264" s="139"/>
      <c r="D16264" s="139"/>
    </row>
    <row r="16265" spans="1:4">
      <c r="A16265" s="6"/>
      <c r="B16265" s="6"/>
      <c r="C16265" s="139"/>
      <c r="D16265" s="139"/>
    </row>
    <row r="16266" spans="1:4">
      <c r="A16266" s="6"/>
      <c r="B16266" s="6"/>
      <c r="C16266" s="139"/>
      <c r="D16266" s="139"/>
    </row>
    <row r="16267" spans="1:4">
      <c r="A16267" s="6"/>
      <c r="B16267" s="6"/>
      <c r="C16267" s="139"/>
      <c r="D16267" s="139"/>
    </row>
    <row r="16268" spans="1:4">
      <c r="A16268" s="6"/>
      <c r="B16268" s="6"/>
      <c r="C16268" s="139"/>
      <c r="D16268" s="139"/>
    </row>
    <row r="16269" spans="1:4">
      <c r="A16269" s="6"/>
      <c r="B16269" s="6"/>
      <c r="C16269" s="139"/>
      <c r="D16269" s="139"/>
    </row>
    <row r="16270" spans="1:4">
      <c r="A16270" s="6"/>
      <c r="B16270" s="6"/>
      <c r="C16270" s="139"/>
      <c r="D16270" s="139"/>
    </row>
    <row r="16271" spans="1:4">
      <c r="A16271" s="6"/>
      <c r="B16271" s="6"/>
      <c r="C16271" s="139"/>
      <c r="D16271" s="139"/>
    </row>
    <row r="16272" spans="1:4">
      <c r="A16272" s="6"/>
      <c r="B16272" s="6"/>
      <c r="C16272" s="139"/>
      <c r="D16272" s="139"/>
    </row>
    <row r="16273" spans="1:4">
      <c r="A16273" s="6"/>
      <c r="B16273" s="6"/>
      <c r="C16273" s="139"/>
      <c r="D16273" s="139"/>
    </row>
    <row r="16274" spans="1:4">
      <c r="A16274" s="6"/>
      <c r="B16274" s="6"/>
      <c r="C16274" s="139"/>
      <c r="D16274" s="139"/>
    </row>
    <row r="16275" spans="1:4">
      <c r="A16275" s="6"/>
      <c r="B16275" s="6"/>
      <c r="C16275" s="139"/>
      <c r="D16275" s="139"/>
    </row>
    <row r="16276" spans="1:4">
      <c r="A16276" s="6"/>
      <c r="B16276" s="6"/>
      <c r="C16276" s="139"/>
      <c r="D16276" s="139"/>
    </row>
    <row r="16277" spans="1:4">
      <c r="A16277" s="6"/>
      <c r="B16277" s="6"/>
      <c r="C16277" s="139"/>
      <c r="D16277" s="139"/>
    </row>
    <row r="16278" spans="1:4">
      <c r="A16278" s="6"/>
      <c r="B16278" s="6"/>
      <c r="C16278" s="139"/>
      <c r="D16278" s="139"/>
    </row>
    <row r="16279" spans="1:4">
      <c r="A16279" s="6"/>
      <c r="B16279" s="6"/>
      <c r="C16279" s="139"/>
      <c r="D16279" s="139"/>
    </row>
    <row r="16280" spans="1:4">
      <c r="A16280" s="6"/>
      <c r="B16280" s="6"/>
      <c r="C16280" s="139"/>
      <c r="D16280" s="139"/>
    </row>
    <row r="16281" spans="1:4">
      <c r="A16281" s="6"/>
      <c r="B16281" s="6"/>
      <c r="C16281" s="139"/>
      <c r="D16281" s="139"/>
    </row>
    <row r="16282" spans="1:4">
      <c r="A16282" s="6"/>
      <c r="B16282" s="6"/>
      <c r="C16282" s="139"/>
      <c r="D16282" s="139"/>
    </row>
    <row r="16283" spans="1:4">
      <c r="A16283" s="6"/>
      <c r="B16283" s="6"/>
      <c r="C16283" s="139"/>
      <c r="D16283" s="139"/>
    </row>
    <row r="16284" spans="1:4">
      <c r="A16284" s="6"/>
      <c r="B16284" s="6"/>
      <c r="C16284" s="139"/>
      <c r="D16284" s="139"/>
    </row>
    <row r="16285" spans="1:4">
      <c r="A16285" s="6"/>
      <c r="B16285" s="6"/>
      <c r="C16285" s="139"/>
      <c r="D16285" s="139"/>
    </row>
    <row r="16286" spans="1:4">
      <c r="A16286" s="6"/>
      <c r="B16286" s="6"/>
      <c r="C16286" s="139"/>
      <c r="D16286" s="139"/>
    </row>
    <row r="16287" spans="1:4">
      <c r="A16287" s="6"/>
      <c r="B16287" s="6"/>
      <c r="C16287" s="139"/>
      <c r="D16287" s="139"/>
    </row>
    <row r="16288" spans="1:4">
      <c r="A16288" s="6"/>
      <c r="B16288" s="6"/>
      <c r="C16288" s="139"/>
      <c r="D16288" s="139"/>
    </row>
    <row r="16289" spans="1:4">
      <c r="A16289" s="6"/>
      <c r="B16289" s="6"/>
      <c r="C16289" s="139"/>
      <c r="D16289" s="139"/>
    </row>
    <row r="16290" spans="1:4">
      <c r="A16290" s="6"/>
      <c r="B16290" s="6"/>
      <c r="C16290" s="139"/>
      <c r="D16290" s="139"/>
    </row>
    <row r="16291" spans="1:4">
      <c r="A16291" s="6"/>
      <c r="B16291" s="6"/>
      <c r="C16291" s="139"/>
      <c r="D16291" s="139"/>
    </row>
    <row r="16292" spans="1:4">
      <c r="A16292" s="6"/>
      <c r="B16292" s="6"/>
      <c r="C16292" s="139"/>
      <c r="D16292" s="139"/>
    </row>
    <row r="16293" spans="1:4">
      <c r="A16293" s="6"/>
      <c r="B16293" s="6"/>
      <c r="C16293" s="139"/>
      <c r="D16293" s="139"/>
    </row>
    <row r="16294" spans="1:4">
      <c r="A16294" s="6"/>
      <c r="B16294" s="6"/>
      <c r="C16294" s="139"/>
      <c r="D16294" s="139"/>
    </row>
    <row r="16295" spans="1:4">
      <c r="A16295" s="6"/>
      <c r="B16295" s="6"/>
      <c r="C16295" s="139"/>
      <c r="D16295" s="139"/>
    </row>
    <row r="16296" spans="1:4">
      <c r="A16296" s="6"/>
      <c r="B16296" s="6"/>
      <c r="C16296" s="139"/>
      <c r="D16296" s="139"/>
    </row>
    <row r="16297" spans="1:4">
      <c r="A16297" s="6"/>
      <c r="B16297" s="6"/>
      <c r="C16297" s="139"/>
      <c r="D16297" s="139"/>
    </row>
    <row r="16298" spans="1:4">
      <c r="A16298" s="6"/>
      <c r="B16298" s="6"/>
      <c r="C16298" s="139"/>
      <c r="D16298" s="139"/>
    </row>
    <row r="16299" spans="1:4">
      <c r="A16299" s="6"/>
      <c r="B16299" s="6"/>
      <c r="C16299" s="139"/>
      <c r="D16299" s="139"/>
    </row>
    <row r="16300" spans="1:4">
      <c r="A16300" s="6"/>
      <c r="B16300" s="6"/>
      <c r="C16300" s="139"/>
      <c r="D16300" s="139"/>
    </row>
    <row r="16301" spans="1:4">
      <c r="A16301" s="6"/>
      <c r="B16301" s="6"/>
      <c r="C16301" s="139"/>
      <c r="D16301" s="139"/>
    </row>
    <row r="16302" spans="1:4">
      <c r="A16302" s="6"/>
      <c r="B16302" s="6"/>
      <c r="C16302" s="139"/>
      <c r="D16302" s="139"/>
    </row>
    <row r="16303" spans="1:4">
      <c r="A16303" s="6"/>
      <c r="B16303" s="6"/>
      <c r="C16303" s="139"/>
      <c r="D16303" s="139"/>
    </row>
    <row r="16304" spans="1:4">
      <c r="A16304" s="6"/>
      <c r="B16304" s="6"/>
      <c r="C16304" s="139"/>
      <c r="D16304" s="139"/>
    </row>
    <row r="16305" spans="1:4">
      <c r="A16305" s="6"/>
      <c r="B16305" s="6"/>
      <c r="C16305" s="139"/>
      <c r="D16305" s="139"/>
    </row>
    <row r="16306" spans="1:4">
      <c r="A16306" s="6"/>
      <c r="B16306" s="6"/>
      <c r="C16306" s="139"/>
      <c r="D16306" s="139"/>
    </row>
    <row r="16307" spans="1:4">
      <c r="A16307" s="6"/>
      <c r="B16307" s="6"/>
      <c r="C16307" s="139"/>
      <c r="D16307" s="139"/>
    </row>
    <row r="16308" spans="1:4">
      <c r="A16308" s="6"/>
      <c r="B16308" s="6"/>
      <c r="C16308" s="139"/>
      <c r="D16308" s="139"/>
    </row>
    <row r="16309" spans="1:4">
      <c r="A16309" s="6"/>
      <c r="B16309" s="6"/>
      <c r="C16309" s="139"/>
      <c r="D16309" s="139"/>
    </row>
    <row r="16310" spans="1:4">
      <c r="A16310" s="6"/>
      <c r="B16310" s="6"/>
      <c r="C16310" s="139"/>
      <c r="D16310" s="139"/>
    </row>
    <row r="16311" spans="1:4">
      <c r="A16311" s="6"/>
      <c r="B16311" s="6"/>
      <c r="C16311" s="139"/>
      <c r="D16311" s="139"/>
    </row>
    <row r="16312" spans="1:4">
      <c r="A16312" s="6"/>
      <c r="B16312" s="6"/>
      <c r="C16312" s="139"/>
      <c r="D16312" s="139"/>
    </row>
    <row r="16313" spans="1:4">
      <c r="A16313" s="6"/>
      <c r="B16313" s="6"/>
      <c r="C16313" s="139"/>
      <c r="D16313" s="139"/>
    </row>
    <row r="16314" spans="1:4">
      <c r="A16314" s="6"/>
      <c r="B16314" s="6"/>
      <c r="C16314" s="139"/>
      <c r="D16314" s="139"/>
    </row>
    <row r="16315" spans="1:4">
      <c r="A16315" s="6"/>
      <c r="B16315" s="6"/>
      <c r="C16315" s="139"/>
      <c r="D16315" s="139"/>
    </row>
    <row r="16316" spans="1:4">
      <c r="A16316" s="6"/>
      <c r="B16316" s="6"/>
      <c r="C16316" s="139"/>
      <c r="D16316" s="139"/>
    </row>
    <row r="16317" spans="1:4">
      <c r="A16317" s="6"/>
      <c r="B16317" s="6"/>
      <c r="C16317" s="139"/>
      <c r="D16317" s="139"/>
    </row>
    <row r="16318" spans="1:4">
      <c r="A16318" s="6"/>
      <c r="B16318" s="6"/>
      <c r="C16318" s="139"/>
      <c r="D16318" s="139"/>
    </row>
    <row r="16319" spans="1:4">
      <c r="A16319" s="6"/>
      <c r="B16319" s="6"/>
      <c r="C16319" s="139"/>
      <c r="D16319" s="139"/>
    </row>
    <row r="16320" spans="1:4">
      <c r="A16320" s="6"/>
      <c r="B16320" s="6"/>
      <c r="C16320" s="139"/>
      <c r="D16320" s="139"/>
    </row>
    <row r="16321" spans="1:4">
      <c r="A16321" s="6"/>
      <c r="B16321" s="6"/>
      <c r="C16321" s="139"/>
      <c r="D16321" s="139"/>
    </row>
    <row r="16322" spans="1:4">
      <c r="A16322" s="6"/>
      <c r="B16322" s="6"/>
      <c r="C16322" s="139"/>
      <c r="D16322" s="139"/>
    </row>
    <row r="16323" spans="1:4">
      <c r="A16323" s="6"/>
      <c r="B16323" s="6"/>
      <c r="C16323" s="139"/>
      <c r="D16323" s="139"/>
    </row>
    <row r="16324" spans="1:4">
      <c r="A16324" s="6"/>
      <c r="B16324" s="6"/>
      <c r="C16324" s="139"/>
      <c r="D16324" s="139"/>
    </row>
    <row r="16325" spans="1:4">
      <c r="A16325" s="6"/>
      <c r="B16325" s="6"/>
      <c r="C16325" s="139"/>
      <c r="D16325" s="139"/>
    </row>
    <row r="16326" spans="1:4">
      <c r="A16326" s="6"/>
      <c r="B16326" s="6"/>
      <c r="C16326" s="139"/>
      <c r="D16326" s="139"/>
    </row>
    <row r="16327" spans="1:4">
      <c r="A16327" s="6"/>
      <c r="B16327" s="6"/>
      <c r="C16327" s="139"/>
      <c r="D16327" s="139"/>
    </row>
    <row r="16328" spans="1:4">
      <c r="A16328" s="6"/>
      <c r="B16328" s="6"/>
      <c r="C16328" s="139"/>
      <c r="D16328" s="139"/>
    </row>
    <row r="16329" spans="1:4">
      <c r="A16329" s="6"/>
      <c r="B16329" s="6"/>
      <c r="C16329" s="139"/>
      <c r="D16329" s="139"/>
    </row>
    <row r="16330" spans="1:4">
      <c r="A16330" s="6"/>
      <c r="B16330" s="6"/>
      <c r="C16330" s="139"/>
      <c r="D16330" s="139"/>
    </row>
    <row r="16331" spans="1:4">
      <c r="A16331" s="6"/>
      <c r="B16331" s="6"/>
      <c r="C16331" s="139"/>
      <c r="D16331" s="139"/>
    </row>
    <row r="16332" spans="1:4">
      <c r="A16332" s="6"/>
      <c r="B16332" s="6"/>
      <c r="C16332" s="139"/>
      <c r="D16332" s="139"/>
    </row>
    <row r="16333" spans="1:4">
      <c r="A16333" s="6"/>
      <c r="B16333" s="6"/>
      <c r="C16333" s="139"/>
      <c r="D16333" s="139"/>
    </row>
    <row r="16334" spans="1:4">
      <c r="A16334" s="6"/>
      <c r="B16334" s="6"/>
      <c r="C16334" s="139"/>
      <c r="D16334" s="139"/>
    </row>
    <row r="16335" spans="1:4">
      <c r="A16335" s="6"/>
      <c r="B16335" s="6"/>
      <c r="C16335" s="139"/>
      <c r="D16335" s="139"/>
    </row>
    <row r="16336" spans="1:4">
      <c r="A16336" s="6"/>
      <c r="B16336" s="6"/>
      <c r="C16336" s="139"/>
      <c r="D16336" s="139"/>
    </row>
    <row r="16337" spans="1:4">
      <c r="A16337" s="6"/>
      <c r="B16337" s="6"/>
      <c r="C16337" s="139"/>
      <c r="D16337" s="139"/>
    </row>
    <row r="16338" spans="1:4">
      <c r="A16338" s="6"/>
      <c r="B16338" s="6"/>
      <c r="C16338" s="139"/>
      <c r="D16338" s="139"/>
    </row>
    <row r="16339" spans="1:4">
      <c r="A16339" s="6"/>
      <c r="B16339" s="6"/>
      <c r="C16339" s="139"/>
      <c r="D16339" s="139"/>
    </row>
    <row r="16340" spans="1:4">
      <c r="A16340" s="6"/>
      <c r="B16340" s="6"/>
      <c r="C16340" s="139"/>
      <c r="D16340" s="139"/>
    </row>
    <row r="16341" spans="1:4">
      <c r="A16341" s="6"/>
      <c r="B16341" s="6"/>
      <c r="C16341" s="139"/>
      <c r="D16341" s="139"/>
    </row>
    <row r="16342" spans="1:4">
      <c r="A16342" s="6"/>
      <c r="B16342" s="6"/>
      <c r="C16342" s="139"/>
      <c r="D16342" s="139"/>
    </row>
    <row r="16343" spans="1:4">
      <c r="A16343" s="6"/>
      <c r="B16343" s="6"/>
      <c r="C16343" s="139"/>
      <c r="D16343" s="139"/>
    </row>
    <row r="16344" spans="1:4">
      <c r="A16344" s="6"/>
      <c r="B16344" s="6"/>
      <c r="C16344" s="139"/>
      <c r="D16344" s="139"/>
    </row>
    <row r="16345" spans="1:4">
      <c r="A16345" s="6"/>
      <c r="B16345" s="6"/>
      <c r="C16345" s="139"/>
      <c r="D16345" s="139"/>
    </row>
    <row r="16346" spans="1:4">
      <c r="A16346" s="6"/>
      <c r="B16346" s="6"/>
      <c r="C16346" s="139"/>
      <c r="D16346" s="139"/>
    </row>
    <row r="16347" spans="1:4">
      <c r="A16347" s="6"/>
      <c r="B16347" s="6"/>
      <c r="C16347" s="139"/>
      <c r="D16347" s="139"/>
    </row>
    <row r="16348" spans="1:4">
      <c r="A16348" s="6"/>
      <c r="B16348" s="6"/>
      <c r="C16348" s="139"/>
      <c r="D16348" s="139"/>
    </row>
    <row r="16349" spans="1:4">
      <c r="A16349" s="6"/>
      <c r="B16349" s="6"/>
      <c r="C16349" s="139"/>
      <c r="D16349" s="139"/>
    </row>
    <row r="16350" spans="1:4">
      <c r="A16350" s="6"/>
      <c r="B16350" s="6"/>
      <c r="C16350" s="139"/>
      <c r="D16350" s="139"/>
    </row>
    <row r="16351" spans="1:4">
      <c r="A16351" s="6"/>
      <c r="B16351" s="6"/>
      <c r="C16351" s="139"/>
      <c r="D16351" s="139"/>
    </row>
    <row r="16352" spans="1:4">
      <c r="A16352" s="6"/>
      <c r="B16352" s="6"/>
      <c r="C16352" s="139"/>
      <c r="D16352" s="139"/>
    </row>
    <row r="16353" spans="1:4">
      <c r="A16353" s="6"/>
      <c r="B16353" s="6"/>
      <c r="C16353" s="139"/>
      <c r="D16353" s="139"/>
    </row>
    <row r="16354" spans="1:4">
      <c r="A16354" s="6"/>
      <c r="B16354" s="6"/>
      <c r="C16354" s="139"/>
      <c r="D16354" s="139"/>
    </row>
    <row r="16355" spans="1:4">
      <c r="A16355" s="6"/>
      <c r="B16355" s="6"/>
      <c r="C16355" s="139"/>
      <c r="D16355" s="139"/>
    </row>
    <row r="16356" spans="1:4">
      <c r="A16356" s="6"/>
      <c r="B16356" s="6"/>
      <c r="C16356" s="139"/>
      <c r="D16356" s="139"/>
    </row>
    <row r="16357" spans="1:4">
      <c r="A16357" s="6"/>
      <c r="B16357" s="6"/>
      <c r="C16357" s="139"/>
      <c r="D16357" s="139"/>
    </row>
    <row r="16358" spans="1:4">
      <c r="A16358" s="6"/>
      <c r="B16358" s="6"/>
      <c r="C16358" s="139"/>
      <c r="D16358" s="139"/>
    </row>
    <row r="16359" spans="1:4">
      <c r="A16359" s="6"/>
      <c r="B16359" s="6"/>
      <c r="C16359" s="139"/>
      <c r="D16359" s="139"/>
    </row>
    <row r="16360" spans="1:4">
      <c r="A16360" s="6"/>
      <c r="B16360" s="6"/>
      <c r="C16360" s="139"/>
      <c r="D16360" s="139"/>
    </row>
    <row r="16361" spans="1:4">
      <c r="A16361" s="6"/>
      <c r="B16361" s="6"/>
      <c r="C16361" s="139"/>
      <c r="D16361" s="139"/>
    </row>
    <row r="16362" spans="1:4">
      <c r="A16362" s="6"/>
      <c r="B16362" s="6"/>
      <c r="C16362" s="139"/>
      <c r="D16362" s="139"/>
    </row>
    <row r="16363" spans="1:4">
      <c r="A16363" s="6"/>
      <c r="B16363" s="6"/>
      <c r="C16363" s="139"/>
      <c r="D16363" s="139"/>
    </row>
    <row r="16364" spans="1:4">
      <c r="A16364" s="6"/>
      <c r="B16364" s="6"/>
      <c r="C16364" s="139"/>
      <c r="D16364" s="139"/>
    </row>
    <row r="16365" spans="1:4">
      <c r="A16365" s="6"/>
      <c r="B16365" s="6"/>
      <c r="C16365" s="139"/>
      <c r="D16365" s="139"/>
    </row>
    <row r="16366" spans="1:4">
      <c r="A16366" s="6"/>
      <c r="B16366" s="6"/>
      <c r="C16366" s="139"/>
      <c r="D16366" s="139"/>
    </row>
    <row r="16367" spans="1:4">
      <c r="A16367" s="6"/>
      <c r="B16367" s="6"/>
      <c r="C16367" s="139"/>
      <c r="D16367" s="139"/>
    </row>
    <row r="16368" spans="1:4">
      <c r="A16368" s="6"/>
      <c r="B16368" s="6"/>
      <c r="C16368" s="139"/>
      <c r="D16368" s="139"/>
    </row>
    <row r="16369" spans="1:4">
      <c r="A16369" s="6"/>
      <c r="B16369" s="6"/>
      <c r="C16369" s="139"/>
      <c r="D16369" s="139"/>
    </row>
    <row r="16370" spans="1:4">
      <c r="A16370" s="6"/>
      <c r="B16370" s="6"/>
      <c r="C16370" s="139"/>
      <c r="D16370" s="139"/>
    </row>
    <row r="16371" spans="1:4">
      <c r="A16371" s="6"/>
      <c r="B16371" s="6"/>
      <c r="C16371" s="139"/>
      <c r="D16371" s="139"/>
    </row>
    <row r="16372" spans="1:4">
      <c r="A16372" s="6"/>
      <c r="B16372" s="6"/>
      <c r="C16372" s="139"/>
      <c r="D16372" s="139"/>
    </row>
    <row r="16373" spans="1:4">
      <c r="A16373" s="6"/>
      <c r="B16373" s="6"/>
      <c r="C16373" s="139"/>
      <c r="D16373" s="139"/>
    </row>
    <row r="16374" spans="1:4">
      <c r="A16374" s="6"/>
      <c r="B16374" s="6"/>
      <c r="C16374" s="139"/>
      <c r="D16374" s="139"/>
    </row>
    <row r="16375" spans="1:4">
      <c r="A16375" s="6"/>
      <c r="B16375" s="6"/>
      <c r="C16375" s="139"/>
      <c r="D16375" s="139"/>
    </row>
    <row r="16376" spans="1:4">
      <c r="A16376" s="6"/>
      <c r="B16376" s="6"/>
      <c r="C16376" s="139"/>
      <c r="D16376" s="139"/>
    </row>
    <row r="16377" spans="1:4">
      <c r="A16377" s="6"/>
      <c r="B16377" s="6"/>
      <c r="C16377" s="139"/>
      <c r="D16377" s="139"/>
    </row>
    <row r="16378" spans="1:4">
      <c r="A16378" s="6"/>
      <c r="B16378" s="6"/>
      <c r="C16378" s="139"/>
      <c r="D16378" s="139"/>
    </row>
    <row r="16379" spans="1:4">
      <c r="A16379" s="6"/>
      <c r="B16379" s="6"/>
      <c r="C16379" s="139"/>
      <c r="D16379" s="139"/>
    </row>
    <row r="16380" spans="1:4">
      <c r="A16380" s="6"/>
      <c r="B16380" s="6"/>
      <c r="C16380" s="139"/>
      <c r="D16380" s="139"/>
    </row>
    <row r="16381" spans="1:4">
      <c r="A16381" s="6"/>
      <c r="B16381" s="6"/>
      <c r="C16381" s="139"/>
      <c r="D16381" s="139"/>
    </row>
    <row r="16382" spans="1:4">
      <c r="A16382" s="6"/>
      <c r="B16382" s="6"/>
      <c r="C16382" s="139"/>
      <c r="D16382" s="139"/>
    </row>
    <row r="16383" spans="1:4">
      <c r="A16383" s="6"/>
      <c r="B16383" s="6"/>
      <c r="C16383" s="139"/>
      <c r="D16383" s="139"/>
    </row>
    <row r="16384" spans="1:4">
      <c r="D16384" s="139"/>
    </row>
    <row r="16385" spans="4:4">
      <c r="D16385" s="139"/>
    </row>
  </sheetData>
  <hyperlinks>
    <hyperlink ref="D8" r:id="rId1" xr:uid="{B690918E-A4B1-D640-AFE3-D52AF7A0A1CA}"/>
    <hyperlink ref="D10" r:id="rId2" xr:uid="{79C03CB2-F4C9-4F4D-80CA-4BC953D1FE1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Parker</dc:creator>
  <cp:lastModifiedBy>Edward Parker</cp:lastModifiedBy>
  <dcterms:created xsi:type="dcterms:W3CDTF">2020-08-07T15:34:56Z</dcterms:created>
  <dcterms:modified xsi:type="dcterms:W3CDTF">2021-07-07T12:41:29Z</dcterms:modified>
</cp:coreProperties>
</file>