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Thesis\VAC Prelim 2.0\Chapter-4\tables\"/>
    </mc:Choice>
  </mc:AlternateContent>
  <bookViews>
    <workbookView xWindow="-90" yWindow="-90" windowWidth="23235" windowHeight="12555" activeTab="1"/>
  </bookViews>
  <sheets>
    <sheet name="Sheet1" sheetId="1" r:id="rId1"/>
    <sheet name="Budge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6" i="2"/>
  <c r="F5" i="2"/>
  <c r="F7" i="2"/>
  <c r="F9" i="2"/>
  <c r="F14" i="2"/>
  <c r="E20" i="2"/>
  <c r="F13" i="2"/>
  <c r="F11" i="2"/>
  <c r="F12" i="2"/>
  <c r="E19" i="2"/>
  <c r="C20" i="2"/>
  <c r="C19" i="2"/>
  <c r="C18" i="2"/>
  <c r="F17" i="2"/>
  <c r="F4" i="2"/>
  <c r="F15" i="2" l="1"/>
  <c r="C11" i="1"/>
  <c r="B1" i="1"/>
  <c r="B5" i="1"/>
  <c r="B12" i="1" s="1"/>
  <c r="B11" i="1" l="1"/>
  <c r="E11" i="1" s="1"/>
  <c r="F11" i="1" s="1"/>
  <c r="B7" i="1"/>
  <c r="D10" i="1" s="1"/>
  <c r="B10" i="1"/>
  <c r="E10" i="1" s="1"/>
  <c r="F10" i="1" s="1"/>
  <c r="B14" i="1"/>
  <c r="B13" i="1"/>
  <c r="C12" i="1"/>
  <c r="D12" i="1" l="1"/>
  <c r="D11" i="1"/>
  <c r="E12" i="1"/>
  <c r="F12" i="1" s="1"/>
  <c r="C13" i="1"/>
  <c r="D13" i="1" s="1"/>
  <c r="C14" i="1" l="1"/>
  <c r="E13" i="1"/>
  <c r="F13" i="1" s="1"/>
  <c r="E14" i="1" l="1"/>
  <c r="F14" i="1" s="1"/>
  <c r="D14" i="1"/>
</calcChain>
</file>

<file path=xl/sharedStrings.xml><?xml version="1.0" encoding="utf-8"?>
<sst xmlns="http://schemas.openxmlformats.org/spreadsheetml/2006/main" count="66" uniqueCount="56">
  <si>
    <t>Corrosion Level</t>
  </si>
  <si>
    <t>Mspecimen</t>
  </si>
  <si>
    <t>Mol</t>
  </si>
  <si>
    <t>Cfaraday</t>
  </si>
  <si>
    <t>C/Mol</t>
  </si>
  <si>
    <t>eta specimen</t>
  </si>
  <si>
    <t>mloss</t>
  </si>
  <si>
    <t>db</t>
  </si>
  <si>
    <t>l_naught</t>
  </si>
  <si>
    <t>density of steel</t>
  </si>
  <si>
    <t>cm</t>
  </si>
  <si>
    <t>g/cm3</t>
  </si>
  <si>
    <t>t(h)</t>
  </si>
  <si>
    <t>t(days)</t>
  </si>
  <si>
    <t>Current (A)</t>
  </si>
  <si>
    <t>Surface Area</t>
  </si>
  <si>
    <t>cm2</t>
  </si>
  <si>
    <r>
      <t>Current Density (</t>
    </r>
    <r>
      <rPr>
        <sz val="11"/>
        <color theme="1"/>
        <rFont val="Calibri"/>
        <family val="2"/>
      </rPr>
      <t>μa/cm^2)</t>
    </r>
  </si>
  <si>
    <t>ID</t>
  </si>
  <si>
    <t>Item</t>
  </si>
  <si>
    <t>qty</t>
  </si>
  <si>
    <t>unit</t>
  </si>
  <si>
    <t>unit price</t>
  </si>
  <si>
    <t>subtotal</t>
  </si>
  <si>
    <t>Container</t>
  </si>
  <si>
    <t>Note</t>
  </si>
  <si>
    <t>u</t>
  </si>
  <si>
    <t>Electro platter tape</t>
  </si>
  <si>
    <t xml:space="preserve">Two part epoxy </t>
  </si>
  <si>
    <t>Shrink tube</t>
  </si>
  <si>
    <t>Steel wire</t>
  </si>
  <si>
    <t>Stailess steel mesh</t>
  </si>
  <si>
    <t>Calcium hydroxyde</t>
  </si>
  <si>
    <t>Sodium hydroxyde</t>
  </si>
  <si>
    <t>Potassium Hydroxide</t>
  </si>
  <si>
    <t>Calcium sulfate dihydratte</t>
  </si>
  <si>
    <t>Container volumne</t>
  </si>
  <si>
    <t>gal</t>
  </si>
  <si>
    <t>=</t>
  </si>
  <si>
    <t>L</t>
  </si>
  <si>
    <t>g</t>
  </si>
  <si>
    <t>Calcium hydarate</t>
  </si>
  <si>
    <t>500 g bottle</t>
  </si>
  <si>
    <t>S75071</t>
  </si>
  <si>
    <t>1 Kg</t>
  </si>
  <si>
    <t>S25548C</t>
  </si>
  <si>
    <t>S25230A</t>
  </si>
  <si>
    <t>S25491A</t>
  </si>
  <si>
    <t>https://www.amazon.com/3M-Electroplating-Tape-470-Tan/dp/B0728439MJ</t>
  </si>
  <si>
    <t>4 ft</t>
  </si>
  <si>
    <t>100 ft</t>
  </si>
  <si>
    <t>PVC Pipe phi 2 in ID</t>
  </si>
  <si>
    <t>10 ft</t>
  </si>
  <si>
    <t>24x40 mesh</t>
  </si>
  <si>
    <t>https://www.amazon.com/Woven-X100cm-x0-9mm-medium-Stainless/dp/B01MUE0YPN/ref=sr_1_7?c=ts&amp;dchild=1&amp;keywords=Mesh+%26+Wire+Cloth&amp;qid=1594411031&amp;refinements=p_n_feature_seven_browse-bin%3A5485702011&amp;sr=8-7&amp;ts_id=6469724011</t>
  </si>
  <si>
    <t>https://www.grainger.com/product/DIRECT-METALS-Wire-Cloth-3DNT8?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</si>
</sst>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2B2B2B"/>
      <name val="Arial"/>
      <family val="2"/>
    </font>
    <font>
      <u/>
      <sz val="11"/>
      <color theme="10"/>
      <name val="Calibri"/>
      <family val="2"/>
      <scheme val="minor"/>
    </font>
    <font>
      <sz val="10"/>
      <color rgb="FFEE722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0" applyFont="1"/>
    <xf numFmtId="4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9:F14" totalsRowShown="0">
  <autoFilter ref="A9:F14"/>
  <tableColumns count="6">
    <tableColumn id="1" name="Corrosion Level"/>
    <tableColumn id="2" name="mloss">
      <calculatedColumnFormula>0.25*PI()*$B$5^2*$B$6*A10</calculatedColumnFormula>
    </tableColumn>
    <tableColumn id="3" name="Current (A)">
      <calculatedColumnFormula>+C9</calculatedColumnFormula>
    </tableColumn>
    <tableColumn id="4" name="Current Density (μa/cm^2)">
      <calculatedColumnFormula>+C10*1000000/$B$7</calculatedColumnFormula>
    </tableColumn>
    <tableColumn id="5" name="t(h)">
      <calculatedColumnFormula>+(B10*$B$4*$B$3)/(C10*$B$2*60*60)</calculatedColumnFormula>
    </tableColumn>
    <tableColumn id="6" name="t(days)">
      <calculatedColumnFormula>+E10/24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DIRECT-METALS-Wire-Cloth-3DNT8?" TargetMode="External"/><Relationship Id="rId2" Type="http://schemas.openxmlformats.org/officeDocument/2006/relationships/hyperlink" Target="https://www.amazon.com/Woven-X100cm-x0-9mm-medium-Stainless/dp/B01MUE0YPN/ref=sr_1_7?c=ts&amp;dchild=1&amp;keywords=Mesh+%26+Wire+Cloth&amp;qid=1594411031&amp;refinements=p_n_feature_seven_browse-bin%3A5485702011&amp;sr=8-7&amp;ts_id=6469724011" TargetMode="External"/><Relationship Id="rId1" Type="http://schemas.openxmlformats.org/officeDocument/2006/relationships/hyperlink" Target="https://www.amazon.com/3M-Electroplating-Tape-470-Tan/dp/B0728439MJ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F14"/>
    </sheetView>
  </sheetViews>
  <sheetFormatPr defaultRowHeight="15" x14ac:dyDescent="0.25"/>
  <cols>
    <col min="1" max="1" width="16.85546875" customWidth="1"/>
    <col min="3" max="3" width="13" customWidth="1"/>
    <col min="4" max="4" width="26.42578125" customWidth="1"/>
    <col min="6" max="6" width="9.28515625" customWidth="1"/>
  </cols>
  <sheetData>
    <row r="1" spans="1:6" x14ac:dyDescent="0.25">
      <c r="A1" t="s">
        <v>8</v>
      </c>
      <c r="B1">
        <f>2.54*7</f>
        <v>17.78</v>
      </c>
      <c r="C1" t="s">
        <v>10</v>
      </c>
    </row>
    <row r="2" spans="1:6" x14ac:dyDescent="0.25">
      <c r="A2" t="s">
        <v>1</v>
      </c>
      <c r="B2">
        <v>55.8</v>
      </c>
      <c r="C2" t="s">
        <v>2</v>
      </c>
    </row>
    <row r="3" spans="1:6" x14ac:dyDescent="0.25">
      <c r="A3" t="s">
        <v>3</v>
      </c>
      <c r="B3">
        <v>96485</v>
      </c>
      <c r="C3" t="s">
        <v>4</v>
      </c>
    </row>
    <row r="4" spans="1:6" x14ac:dyDescent="0.25">
      <c r="A4" t="s">
        <v>5</v>
      </c>
      <c r="B4">
        <v>2</v>
      </c>
    </row>
    <row r="5" spans="1:6" x14ac:dyDescent="0.25">
      <c r="A5" t="s">
        <v>7</v>
      </c>
      <c r="B5">
        <f>2.54*0.75</f>
        <v>1.905</v>
      </c>
      <c r="C5" t="s">
        <v>10</v>
      </c>
    </row>
    <row r="6" spans="1:6" x14ac:dyDescent="0.25">
      <c r="A6" t="s">
        <v>9</v>
      </c>
      <c r="B6">
        <v>7.85</v>
      </c>
      <c r="C6" t="s">
        <v>11</v>
      </c>
    </row>
    <row r="7" spans="1:6" x14ac:dyDescent="0.25">
      <c r="A7" t="s">
        <v>15</v>
      </c>
      <c r="B7">
        <f>2*PI()*(B5/2)*B1</f>
        <v>106.40857061047453</v>
      </c>
      <c r="C7" t="s">
        <v>16</v>
      </c>
    </row>
    <row r="9" spans="1:6" x14ac:dyDescent="0.25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</row>
    <row r="10" spans="1:6" x14ac:dyDescent="0.25">
      <c r="A10">
        <v>0.05</v>
      </c>
      <c r="B10">
        <f>0.25*PI()*$B$5^2*$B$6*A10</f>
        <v>1.1187151061949441</v>
      </c>
      <c r="C10">
        <v>5.0000000000000001E-3</v>
      </c>
      <c r="D10">
        <f>+C10*1000000/$B$7</f>
        <v>46.988696223571068</v>
      </c>
      <c r="E10">
        <f>+(B10*$B$4*$B$3)/(C10*$B$2*60*60)</f>
        <v>214.93274994269055</v>
      </c>
      <c r="F10">
        <f>+E10/24</f>
        <v>8.9555312476121056</v>
      </c>
    </row>
    <row r="11" spans="1:6" x14ac:dyDescent="0.25">
      <c r="A11">
        <v>0.1</v>
      </c>
      <c r="B11">
        <f t="shared" ref="B11:B14" si="0">0.25*PI()*$B$5^2*$B$6*A11</f>
        <v>2.2374302123898882</v>
      </c>
      <c r="C11">
        <f>+C10</f>
        <v>5.0000000000000001E-3</v>
      </c>
      <c r="D11">
        <f t="shared" ref="D11:D14" si="1">+C11*1000000/$B$7</f>
        <v>46.988696223571068</v>
      </c>
      <c r="E11">
        <f t="shared" ref="E11:E14" si="2">+(B11*$B$4*$B$3)/(C11*$B$2*60*60)</f>
        <v>429.8654998853811</v>
      </c>
      <c r="F11">
        <f t="shared" ref="F11:F14" si="3">+E11/24</f>
        <v>17.911062495224211</v>
      </c>
    </row>
    <row r="12" spans="1:6" x14ac:dyDescent="0.25">
      <c r="A12">
        <v>0.15</v>
      </c>
      <c r="B12">
        <f t="shared" si="0"/>
        <v>3.3561453185848324</v>
      </c>
      <c r="C12">
        <f t="shared" ref="C12:C14" si="4">+C11</f>
        <v>5.0000000000000001E-3</v>
      </c>
      <c r="D12">
        <f t="shared" si="1"/>
        <v>46.988696223571068</v>
      </c>
      <c r="E12">
        <f t="shared" si="2"/>
        <v>644.79824982807168</v>
      </c>
      <c r="F12">
        <f t="shared" si="3"/>
        <v>26.866593742836319</v>
      </c>
    </row>
    <row r="13" spans="1:6" x14ac:dyDescent="0.25">
      <c r="A13">
        <v>0.2</v>
      </c>
      <c r="B13">
        <f t="shared" si="0"/>
        <v>4.4748604247797763</v>
      </c>
      <c r="C13">
        <f t="shared" si="4"/>
        <v>5.0000000000000001E-3</v>
      </c>
      <c r="D13">
        <f t="shared" si="1"/>
        <v>46.988696223571068</v>
      </c>
      <c r="E13">
        <f t="shared" si="2"/>
        <v>859.7309997707622</v>
      </c>
      <c r="F13">
        <f t="shared" si="3"/>
        <v>35.822124990448422</v>
      </c>
    </row>
    <row r="14" spans="1:6" x14ac:dyDescent="0.25">
      <c r="A14">
        <v>0.25</v>
      </c>
      <c r="B14">
        <f t="shared" si="0"/>
        <v>5.5935755309747206</v>
      </c>
      <c r="C14">
        <f t="shared" si="4"/>
        <v>5.0000000000000001E-3</v>
      </c>
      <c r="D14">
        <f t="shared" si="1"/>
        <v>46.988696223571068</v>
      </c>
      <c r="E14">
        <f t="shared" si="2"/>
        <v>1074.6637497134527</v>
      </c>
      <c r="F14">
        <f t="shared" si="3"/>
        <v>44.77765623806053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tabSelected="1" topLeftCell="A4" workbookViewId="0">
      <selection activeCell="H13" sqref="H13"/>
    </sheetView>
  </sheetViews>
  <sheetFormatPr defaultRowHeight="15" x14ac:dyDescent="0.25"/>
  <cols>
    <col min="2" max="2" width="24.7109375" bestFit="1" customWidth="1"/>
  </cols>
  <sheetData>
    <row r="3" spans="1: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25</v>
      </c>
    </row>
    <row r="4" spans="1:8" x14ac:dyDescent="0.25">
      <c r="A4">
        <v>1</v>
      </c>
      <c r="B4" t="s">
        <v>24</v>
      </c>
      <c r="C4">
        <v>1</v>
      </c>
      <c r="D4" t="s">
        <v>26</v>
      </c>
      <c r="E4">
        <v>19.98</v>
      </c>
      <c r="F4">
        <f>+E4*C4</f>
        <v>19.98</v>
      </c>
    </row>
    <row r="5" spans="1:8" x14ac:dyDescent="0.25">
      <c r="A5">
        <v>2</v>
      </c>
      <c r="B5" t="s">
        <v>27</v>
      </c>
      <c r="C5">
        <v>2</v>
      </c>
      <c r="D5" t="s">
        <v>26</v>
      </c>
      <c r="E5">
        <v>16.68</v>
      </c>
      <c r="F5">
        <f t="shared" ref="F5:F10" si="0">+E5*C5</f>
        <v>33.36</v>
      </c>
      <c r="G5" s="3" t="s">
        <v>48</v>
      </c>
    </row>
    <row r="6" spans="1:8" x14ac:dyDescent="0.25">
      <c r="A6">
        <v>3</v>
      </c>
      <c r="B6" t="s">
        <v>28</v>
      </c>
      <c r="F6">
        <f t="shared" si="0"/>
        <v>0</v>
      </c>
    </row>
    <row r="7" spans="1:8" x14ac:dyDescent="0.25">
      <c r="A7">
        <v>4</v>
      </c>
      <c r="B7" t="s">
        <v>29</v>
      </c>
      <c r="C7">
        <v>12</v>
      </c>
      <c r="D7" t="s">
        <v>49</v>
      </c>
      <c r="E7">
        <v>10.89</v>
      </c>
      <c r="F7">
        <f>+E7*C7</f>
        <v>130.68</v>
      </c>
      <c r="G7" s="5">
        <v>205881703</v>
      </c>
    </row>
    <row r="8" spans="1:8" x14ac:dyDescent="0.25">
      <c r="A8">
        <v>5</v>
      </c>
      <c r="B8" t="s">
        <v>30</v>
      </c>
      <c r="C8">
        <v>1</v>
      </c>
      <c r="D8" t="s">
        <v>50</v>
      </c>
      <c r="E8">
        <v>6.98</v>
      </c>
      <c r="F8">
        <v>3.98</v>
      </c>
    </row>
    <row r="9" spans="1:8" x14ac:dyDescent="0.25">
      <c r="A9">
        <v>6</v>
      </c>
      <c r="B9" t="s">
        <v>31</v>
      </c>
      <c r="C9">
        <v>7</v>
      </c>
      <c r="D9" t="s">
        <v>53</v>
      </c>
      <c r="E9">
        <v>39.99</v>
      </c>
      <c r="F9">
        <f t="shared" si="0"/>
        <v>279.93</v>
      </c>
      <c r="G9" s="3" t="s">
        <v>54</v>
      </c>
      <c r="H9" s="3" t="s">
        <v>55</v>
      </c>
    </row>
    <row r="10" spans="1:8" x14ac:dyDescent="0.25">
      <c r="B10" t="s">
        <v>51</v>
      </c>
      <c r="C10">
        <v>2</v>
      </c>
      <c r="D10" t="s">
        <v>52</v>
      </c>
      <c r="E10">
        <v>10.63</v>
      </c>
      <c r="F10">
        <f t="shared" si="0"/>
        <v>21.26</v>
      </c>
      <c r="G10" s="4">
        <v>295096</v>
      </c>
    </row>
    <row r="11" spans="1:8" x14ac:dyDescent="0.25">
      <c r="A11">
        <v>7</v>
      </c>
      <c r="B11" t="s">
        <v>32</v>
      </c>
      <c r="C11">
        <v>2</v>
      </c>
      <c r="D11" t="s">
        <v>42</v>
      </c>
      <c r="E11">
        <v>4.8</v>
      </c>
      <c r="F11">
        <f>+E11*C11</f>
        <v>9.6</v>
      </c>
      <c r="G11" s="2" t="s">
        <v>43</v>
      </c>
    </row>
    <row r="12" spans="1:8" x14ac:dyDescent="0.25">
      <c r="A12">
        <v>8</v>
      </c>
      <c r="B12" t="s">
        <v>33</v>
      </c>
      <c r="C12">
        <v>2</v>
      </c>
      <c r="D12" t="s">
        <v>44</v>
      </c>
      <c r="E12">
        <v>53.5</v>
      </c>
      <c r="F12">
        <f>+E12*C12</f>
        <v>107</v>
      </c>
      <c r="G12" s="2" t="s">
        <v>45</v>
      </c>
    </row>
    <row r="13" spans="1:8" x14ac:dyDescent="0.25">
      <c r="A13">
        <v>9</v>
      </c>
      <c r="B13" t="s">
        <v>34</v>
      </c>
      <c r="C13">
        <v>6</v>
      </c>
      <c r="D13" t="s">
        <v>42</v>
      </c>
      <c r="E13">
        <v>27.75</v>
      </c>
      <c r="F13">
        <f>+E13*C13</f>
        <v>166.5</v>
      </c>
      <c r="G13" s="2" t="s">
        <v>47</v>
      </c>
    </row>
    <row r="14" spans="1:8" x14ac:dyDescent="0.25">
      <c r="A14">
        <v>10</v>
      </c>
      <c r="B14" t="s">
        <v>35</v>
      </c>
      <c r="C14">
        <v>6</v>
      </c>
      <c r="D14" t="s">
        <v>42</v>
      </c>
      <c r="E14">
        <v>26.75</v>
      </c>
      <c r="F14">
        <f>+E14*C14</f>
        <v>160.5</v>
      </c>
      <c r="G14" s="2" t="s">
        <v>46</v>
      </c>
    </row>
    <row r="15" spans="1:8" x14ac:dyDescent="0.25">
      <c r="F15">
        <f>SUM(F4:F14)</f>
        <v>932.79</v>
      </c>
    </row>
    <row r="17" spans="2:7" x14ac:dyDescent="0.25">
      <c r="B17" t="s">
        <v>36</v>
      </c>
      <c r="C17">
        <v>55</v>
      </c>
      <c r="D17" t="s">
        <v>37</v>
      </c>
      <c r="E17" t="s">
        <v>38</v>
      </c>
      <c r="F17">
        <f>+C17*3.78541</f>
        <v>208.19755000000001</v>
      </c>
      <c r="G17" t="s">
        <v>39</v>
      </c>
    </row>
    <row r="18" spans="2:7" x14ac:dyDescent="0.25">
      <c r="B18" t="s">
        <v>33</v>
      </c>
      <c r="C18" s="1">
        <f>4*F17</f>
        <v>832.79020000000003</v>
      </c>
      <c r="D18" t="s">
        <v>40</v>
      </c>
      <c r="E18">
        <v>1</v>
      </c>
    </row>
    <row r="19" spans="2:7" x14ac:dyDescent="0.25">
      <c r="B19" t="s">
        <v>34</v>
      </c>
      <c r="C19" s="1">
        <f>11.22*F17</f>
        <v>2335.9765110000003</v>
      </c>
      <c r="D19" t="s">
        <v>40</v>
      </c>
      <c r="E19">
        <f>+C19/500</f>
        <v>4.6719530220000003</v>
      </c>
    </row>
    <row r="20" spans="2:7" x14ac:dyDescent="0.25">
      <c r="B20" t="s">
        <v>35</v>
      </c>
      <c r="C20" s="1">
        <f>13.77*F17</f>
        <v>2866.8802635000002</v>
      </c>
      <c r="D20" t="s">
        <v>40</v>
      </c>
      <c r="E20">
        <f>+C20/500</f>
        <v>5.7337605270000003</v>
      </c>
    </row>
    <row r="21" spans="2:7" x14ac:dyDescent="0.25">
      <c r="B21" t="s">
        <v>41</v>
      </c>
      <c r="C21" s="1">
        <v>170</v>
      </c>
      <c r="D21" t="s">
        <v>40</v>
      </c>
    </row>
  </sheetData>
  <hyperlinks>
    <hyperlink ref="G5" r:id="rId1"/>
    <hyperlink ref="G9" r:id="rId2"/>
    <hyperlink ref="H9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Budget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2019-11-07T19:27:57Z</dcterms:created>
  <dcterms:modified xsi:type="dcterms:W3CDTF">2020-07-10T20:13:46Z</dcterms:modified>
</cp:coreProperties>
</file>