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график факт-прогноз" sheetId="3" r:id="rId1"/>
    <sheet name="прогноз на истории" sheetId="6" r:id="rId2"/>
    <sheet name="data" sheetId="2" r:id="rId3"/>
    <sheet name="data backup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0" i="2" l="1"/>
  <c r="Q50" i="2" s="1"/>
  <c r="S50" i="2" s="1"/>
  <c r="U50" i="2" s="1"/>
  <c r="P50" i="2"/>
  <c r="R50" i="2" s="1"/>
  <c r="T50" i="2" s="1"/>
  <c r="V50" i="2" s="1"/>
  <c r="F50" i="2"/>
  <c r="G50" i="2" s="1"/>
  <c r="H50" i="2" s="1"/>
  <c r="I50" i="2" s="1"/>
  <c r="D49" i="2"/>
  <c r="E49" i="2"/>
  <c r="B49" i="2"/>
  <c r="L49" i="2"/>
  <c r="M49" i="2"/>
  <c r="M48" i="7" l="1"/>
  <c r="F48" i="7"/>
  <c r="D48" i="7"/>
  <c r="E48" i="7" s="1"/>
  <c r="F49" i="7" s="1"/>
  <c r="M47" i="7"/>
  <c r="E47" i="7"/>
  <c r="D47" i="7"/>
  <c r="B47" i="7"/>
  <c r="M46" i="7"/>
  <c r="D46" i="7"/>
  <c r="E46" i="7" s="1"/>
  <c r="F47" i="7" s="1"/>
  <c r="O47" i="7" s="1"/>
  <c r="Q47" i="7" s="1"/>
  <c r="S47" i="7" s="1"/>
  <c r="U47" i="7" s="1"/>
  <c r="B46" i="7"/>
  <c r="M45" i="7"/>
  <c r="C45" i="7"/>
  <c r="C44" i="7"/>
  <c r="M44" i="7" s="1"/>
  <c r="C43" i="7"/>
  <c r="M42" i="7"/>
  <c r="D42" i="7"/>
  <c r="E42" i="7" s="1"/>
  <c r="F43" i="7" s="1"/>
  <c r="C42" i="7"/>
  <c r="M41" i="7"/>
  <c r="C41" i="7"/>
  <c r="C40" i="7"/>
  <c r="M40" i="7" s="1"/>
  <c r="C39" i="7"/>
  <c r="C38" i="7"/>
  <c r="C37" i="7"/>
  <c r="C36" i="7"/>
  <c r="D36" i="7" s="1"/>
  <c r="E36" i="7" s="1"/>
  <c r="C35" i="7"/>
  <c r="C34" i="7"/>
  <c r="C33" i="7"/>
  <c r="D32" i="7"/>
  <c r="E32" i="7" s="1"/>
  <c r="F33" i="7" s="1"/>
  <c r="G33" i="7" s="1"/>
  <c r="C32" i="7"/>
  <c r="C31" i="7"/>
  <c r="C30" i="7"/>
  <c r="C29" i="7"/>
  <c r="C28" i="7"/>
  <c r="C27" i="7"/>
  <c r="C26" i="7"/>
  <c r="C25" i="7"/>
  <c r="D24" i="7"/>
  <c r="E24" i="7" s="1"/>
  <c r="F25" i="7" s="1"/>
  <c r="G25" i="7" s="1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D6" i="7"/>
  <c r="E6" i="7" s="1"/>
  <c r="F7" i="7" s="1"/>
  <c r="G7" i="7" s="1"/>
  <c r="C6" i="7"/>
  <c r="E5" i="7"/>
  <c r="F6" i="7" s="1"/>
  <c r="G6" i="7" s="1"/>
  <c r="H6" i="7" s="1"/>
  <c r="D5" i="7"/>
  <c r="C5" i="7"/>
  <c r="D4" i="7"/>
  <c r="E4" i="7" s="1"/>
  <c r="F5" i="7" s="1"/>
  <c r="G5" i="7" s="1"/>
  <c r="H5" i="7" s="1"/>
  <c r="C4" i="7"/>
  <c r="N3" i="7"/>
  <c r="N4" i="7" s="1"/>
  <c r="N5" i="7" s="1"/>
  <c r="N6" i="7" s="1"/>
  <c r="C3" i="7"/>
  <c r="J6" i="7" l="1"/>
  <c r="I6" i="7"/>
  <c r="J5" i="7"/>
  <c r="I5" i="7"/>
  <c r="D7" i="7"/>
  <c r="E7" i="7" s="1"/>
  <c r="F8" i="7" s="1"/>
  <c r="G8" i="7" s="1"/>
  <c r="H8" i="7" s="1"/>
  <c r="D8" i="7"/>
  <c r="E8" i="7" s="1"/>
  <c r="F9" i="7" s="1"/>
  <c r="G9" i="7" s="1"/>
  <c r="H9" i="7" s="1"/>
  <c r="D9" i="7"/>
  <c r="E9" i="7" s="1"/>
  <c r="F10" i="7" s="1"/>
  <c r="G10" i="7" s="1"/>
  <c r="H10" i="7" s="1"/>
  <c r="D10" i="7"/>
  <c r="E10" i="7" s="1"/>
  <c r="F11" i="7" s="1"/>
  <c r="G11" i="7" s="1"/>
  <c r="H11" i="7" s="1"/>
  <c r="D11" i="7"/>
  <c r="E11" i="7" s="1"/>
  <c r="F12" i="7" s="1"/>
  <c r="G12" i="7" s="1"/>
  <c r="H12" i="7" s="1"/>
  <c r="D12" i="7"/>
  <c r="E12" i="7" s="1"/>
  <c r="F13" i="7" s="1"/>
  <c r="G13" i="7" s="1"/>
  <c r="H13" i="7" s="1"/>
  <c r="D13" i="7"/>
  <c r="E13" i="7" s="1"/>
  <c r="F14" i="7" s="1"/>
  <c r="G14" i="7" s="1"/>
  <c r="H14" i="7" s="1"/>
  <c r="D14" i="7"/>
  <c r="E14" i="7" s="1"/>
  <c r="F15" i="7" s="1"/>
  <c r="G15" i="7" s="1"/>
  <c r="H15" i="7" s="1"/>
  <c r="D15" i="7"/>
  <c r="E15" i="7" s="1"/>
  <c r="F16" i="7" s="1"/>
  <c r="G16" i="7" s="1"/>
  <c r="D16" i="7"/>
  <c r="E16" i="7" s="1"/>
  <c r="F17" i="7" s="1"/>
  <c r="G17" i="7" s="1"/>
  <c r="D23" i="7"/>
  <c r="E23" i="7" s="1"/>
  <c r="F24" i="7" s="1"/>
  <c r="G24" i="7" s="1"/>
  <c r="H24" i="7" s="1"/>
  <c r="D31" i="7"/>
  <c r="E31" i="7" s="1"/>
  <c r="F32" i="7" s="1"/>
  <c r="G32" i="7" s="1"/>
  <c r="H32" i="7" s="1"/>
  <c r="D39" i="7"/>
  <c r="E39" i="7" s="1"/>
  <c r="F40" i="7" s="1"/>
  <c r="D40" i="7"/>
  <c r="E40" i="7" s="1"/>
  <c r="F41" i="7" s="1"/>
  <c r="M39" i="7"/>
  <c r="D43" i="7"/>
  <c r="E43" i="7" s="1"/>
  <c r="F44" i="7" s="1"/>
  <c r="D44" i="7"/>
  <c r="E44" i="7" s="1"/>
  <c r="F45" i="7" s="1"/>
  <c r="M43" i="7"/>
  <c r="B48" i="7"/>
  <c r="I48" i="7"/>
  <c r="H16" i="7"/>
  <c r="H21" i="7"/>
  <c r="D21" i="7"/>
  <c r="E21" i="7" s="1"/>
  <c r="F22" i="7" s="1"/>
  <c r="G22" i="7" s="1"/>
  <c r="H22" i="7" s="1"/>
  <c r="D22" i="7"/>
  <c r="E22" i="7" s="1"/>
  <c r="F23" i="7" s="1"/>
  <c r="G23" i="7" s="1"/>
  <c r="H23" i="7" s="1"/>
  <c r="D29" i="7"/>
  <c r="E29" i="7" s="1"/>
  <c r="F30" i="7" s="1"/>
  <c r="G30" i="7" s="1"/>
  <c r="H30" i="7" s="1"/>
  <c r="D30" i="7"/>
  <c r="E30" i="7" s="1"/>
  <c r="F31" i="7" s="1"/>
  <c r="G31" i="7" s="1"/>
  <c r="H31" i="7" s="1"/>
  <c r="D37" i="7"/>
  <c r="E37" i="7" s="1"/>
  <c r="H19" i="7"/>
  <c r="D19" i="7"/>
  <c r="E19" i="7" s="1"/>
  <c r="F20" i="7" s="1"/>
  <c r="G20" i="7" s="1"/>
  <c r="H20" i="7" s="1"/>
  <c r="D20" i="7"/>
  <c r="E20" i="7" s="1"/>
  <c r="F21" i="7" s="1"/>
  <c r="G21" i="7" s="1"/>
  <c r="D27" i="7"/>
  <c r="E27" i="7" s="1"/>
  <c r="F28" i="7" s="1"/>
  <c r="G28" i="7" s="1"/>
  <c r="H28" i="7" s="1"/>
  <c r="D28" i="7"/>
  <c r="E28" i="7" s="1"/>
  <c r="F29" i="7" s="1"/>
  <c r="G29" i="7" s="1"/>
  <c r="H29" i="7" s="1"/>
  <c r="D35" i="7"/>
  <c r="E35" i="7" s="1"/>
  <c r="F36" i="7" s="1"/>
  <c r="G36" i="7" s="1"/>
  <c r="H36" i="7" s="1"/>
  <c r="O43" i="7"/>
  <c r="Q43" i="7" s="1"/>
  <c r="S43" i="7" s="1"/>
  <c r="U43" i="7" s="1"/>
  <c r="P43" i="7"/>
  <c r="R43" i="7" s="1"/>
  <c r="T43" i="7" s="1"/>
  <c r="V43" i="7" s="1"/>
  <c r="G43" i="7"/>
  <c r="P47" i="7"/>
  <c r="R47" i="7" s="1"/>
  <c r="T47" i="7" s="1"/>
  <c r="V47" i="7" s="1"/>
  <c r="P49" i="7"/>
  <c r="R49" i="7" s="1"/>
  <c r="T49" i="7" s="1"/>
  <c r="O49" i="7"/>
  <c r="Q49" i="7" s="1"/>
  <c r="S49" i="7" s="1"/>
  <c r="G49" i="7"/>
  <c r="H49" i="7" s="1"/>
  <c r="H7" i="7"/>
  <c r="H17" i="7"/>
  <c r="D17" i="7"/>
  <c r="E17" i="7" s="1"/>
  <c r="F18" i="7" s="1"/>
  <c r="G18" i="7" s="1"/>
  <c r="H18" i="7" s="1"/>
  <c r="D18" i="7"/>
  <c r="E18" i="7" s="1"/>
  <c r="F19" i="7" s="1"/>
  <c r="G19" i="7" s="1"/>
  <c r="H25" i="7"/>
  <c r="D25" i="7"/>
  <c r="E25" i="7" s="1"/>
  <c r="F26" i="7" s="1"/>
  <c r="G26" i="7" s="1"/>
  <c r="H26" i="7" s="1"/>
  <c r="D26" i="7"/>
  <c r="E26" i="7" s="1"/>
  <c r="F27" i="7" s="1"/>
  <c r="G27" i="7" s="1"/>
  <c r="H27" i="7" s="1"/>
  <c r="H33" i="7"/>
  <c r="D33" i="7"/>
  <c r="E33" i="7" s="1"/>
  <c r="F34" i="7" s="1"/>
  <c r="G34" i="7" s="1"/>
  <c r="H34" i="7" s="1"/>
  <c r="D34" i="7"/>
  <c r="E34" i="7" s="1"/>
  <c r="F35" i="7" s="1"/>
  <c r="G35" i="7" s="1"/>
  <c r="H35" i="7" s="1"/>
  <c r="G47" i="7"/>
  <c r="H47" i="7" s="1"/>
  <c r="G48" i="7"/>
  <c r="H48" i="7" s="1"/>
  <c r="L48" i="7" s="1"/>
  <c r="P48" i="7"/>
  <c r="R48" i="7" s="1"/>
  <c r="T48" i="7" s="1"/>
  <c r="V48" i="7" s="1"/>
  <c r="O48" i="7"/>
  <c r="Q48" i="7" s="1"/>
  <c r="S48" i="7" s="1"/>
  <c r="U48" i="7" s="1"/>
  <c r="D38" i="7"/>
  <c r="E38" i="7" s="1"/>
  <c r="F39" i="7" s="1"/>
  <c r="D41" i="7"/>
  <c r="E41" i="7" s="1"/>
  <c r="F42" i="7" s="1"/>
  <c r="H43" i="7"/>
  <c r="D45" i="7"/>
  <c r="E45" i="7" s="1"/>
  <c r="F46" i="7" s="1"/>
  <c r="O49" i="2"/>
  <c r="P49" i="2"/>
  <c r="Q49" i="2"/>
  <c r="S49" i="2" s="1"/>
  <c r="U49" i="2" s="1"/>
  <c r="R49" i="2"/>
  <c r="T49" i="2" s="1"/>
  <c r="V49" i="2" s="1"/>
  <c r="L48" i="2"/>
  <c r="M48" i="2"/>
  <c r="F49" i="2"/>
  <c r="G49" i="2" s="1"/>
  <c r="H49" i="2" s="1"/>
  <c r="I49" i="2" s="1"/>
  <c r="D48" i="2"/>
  <c r="E48" i="2"/>
  <c r="B48" i="2"/>
  <c r="J29" i="7" l="1"/>
  <c r="I29" i="7"/>
  <c r="J23" i="7"/>
  <c r="I23" i="7"/>
  <c r="J15" i="7"/>
  <c r="I15" i="7"/>
  <c r="I11" i="7"/>
  <c r="J11" i="7"/>
  <c r="J27" i="7"/>
  <c r="I27" i="7"/>
  <c r="I14" i="7"/>
  <c r="J14" i="7"/>
  <c r="I10" i="7"/>
  <c r="J10" i="7"/>
  <c r="J35" i="7"/>
  <c r="I35" i="7"/>
  <c r="J31" i="7"/>
  <c r="I31" i="7"/>
  <c r="I13" i="7"/>
  <c r="J13" i="7"/>
  <c r="I9" i="7"/>
  <c r="J9" i="7"/>
  <c r="I12" i="7"/>
  <c r="J12" i="7"/>
  <c r="I8" i="7"/>
  <c r="J8" i="7"/>
  <c r="P46" i="7"/>
  <c r="R46" i="7" s="1"/>
  <c r="T46" i="7" s="1"/>
  <c r="V46" i="7" s="1"/>
  <c r="O46" i="7"/>
  <c r="Q46" i="7" s="1"/>
  <c r="S46" i="7" s="1"/>
  <c r="U46" i="7" s="1"/>
  <c r="G46" i="7"/>
  <c r="H46" i="7" s="1"/>
  <c r="P42" i="7"/>
  <c r="R42" i="7" s="1"/>
  <c r="T42" i="7" s="1"/>
  <c r="V42" i="7" s="1"/>
  <c r="O42" i="7"/>
  <c r="Q42" i="7" s="1"/>
  <c r="S42" i="7" s="1"/>
  <c r="U42" i="7" s="1"/>
  <c r="G42" i="7"/>
  <c r="H42" i="7" s="1"/>
  <c r="J18" i="7"/>
  <c r="I18" i="7"/>
  <c r="J20" i="7"/>
  <c r="I20" i="7"/>
  <c r="G44" i="7"/>
  <c r="H44" i="7" s="1"/>
  <c r="P44" i="7"/>
  <c r="R44" i="7" s="1"/>
  <c r="T44" i="7" s="1"/>
  <c r="V44" i="7" s="1"/>
  <c r="O44" i="7"/>
  <c r="Q44" i="7" s="1"/>
  <c r="S44" i="7" s="1"/>
  <c r="U44" i="7" s="1"/>
  <c r="J24" i="7"/>
  <c r="I24" i="7"/>
  <c r="J26" i="7"/>
  <c r="I26" i="7"/>
  <c r="J17" i="7"/>
  <c r="I17" i="7"/>
  <c r="J28" i="7"/>
  <c r="I28" i="7"/>
  <c r="J19" i="7"/>
  <c r="I19" i="7"/>
  <c r="J22" i="7"/>
  <c r="I22" i="7"/>
  <c r="G40" i="7"/>
  <c r="H40" i="7" s="1"/>
  <c r="P40" i="7"/>
  <c r="R40" i="7" s="1"/>
  <c r="T40" i="7" s="1"/>
  <c r="V40" i="7" s="1"/>
  <c r="O40" i="7"/>
  <c r="Q40" i="7" s="1"/>
  <c r="S40" i="7" s="1"/>
  <c r="U40" i="7" s="1"/>
  <c r="L43" i="7"/>
  <c r="I43" i="7"/>
  <c r="J34" i="7"/>
  <c r="I34" i="7"/>
  <c r="J25" i="7"/>
  <c r="I25" i="7"/>
  <c r="I7" i="7"/>
  <c r="J7" i="7"/>
  <c r="J36" i="7"/>
  <c r="I36" i="7"/>
  <c r="J30" i="7"/>
  <c r="I30" i="7"/>
  <c r="J21" i="7"/>
  <c r="I21" i="7"/>
  <c r="V49" i="7"/>
  <c r="I49" i="7"/>
  <c r="U49" i="7"/>
  <c r="P45" i="7"/>
  <c r="R45" i="7" s="1"/>
  <c r="T45" i="7" s="1"/>
  <c r="V45" i="7" s="1"/>
  <c r="O45" i="7"/>
  <c r="Q45" i="7" s="1"/>
  <c r="S45" i="7" s="1"/>
  <c r="U45" i="7" s="1"/>
  <c r="G45" i="7"/>
  <c r="H45" i="7" s="1"/>
  <c r="J32" i="7"/>
  <c r="I32" i="7"/>
  <c r="O39" i="7"/>
  <c r="Q39" i="7" s="1"/>
  <c r="S39" i="7" s="1"/>
  <c r="U39" i="7" s="1"/>
  <c r="P39" i="7"/>
  <c r="R39" i="7" s="1"/>
  <c r="T39" i="7" s="1"/>
  <c r="V39" i="7" s="1"/>
  <c r="G39" i="7"/>
  <c r="H39" i="7" s="1"/>
  <c r="L47" i="7"/>
  <c r="I47" i="7"/>
  <c r="J33" i="7"/>
  <c r="I33" i="7"/>
  <c r="J16" i="7"/>
  <c r="I16" i="7"/>
  <c r="P41" i="7"/>
  <c r="R41" i="7" s="1"/>
  <c r="T41" i="7" s="1"/>
  <c r="V41" i="7" s="1"/>
  <c r="O41" i="7"/>
  <c r="Q41" i="7" s="1"/>
  <c r="S41" i="7" s="1"/>
  <c r="U41" i="7" s="1"/>
  <c r="G41" i="7"/>
  <c r="H41" i="7" s="1"/>
  <c r="O48" i="2"/>
  <c r="P48" i="2"/>
  <c r="Q48" i="2"/>
  <c r="S48" i="2" s="1"/>
  <c r="U48" i="2" s="1"/>
  <c r="R48" i="2"/>
  <c r="T48" i="2" s="1"/>
  <c r="V48" i="2" s="1"/>
  <c r="F48" i="2"/>
  <c r="G48" i="2" s="1"/>
  <c r="H48" i="2" s="1"/>
  <c r="I48" i="2" s="1"/>
  <c r="D47" i="2"/>
  <c r="E47" i="2" s="1"/>
  <c r="B47" i="2"/>
  <c r="L47" i="2"/>
  <c r="M47" i="2"/>
  <c r="L41" i="7" l="1"/>
  <c r="I41" i="7"/>
  <c r="L40" i="7"/>
  <c r="I40" i="7"/>
  <c r="I42" i="7"/>
  <c r="L42" i="7"/>
  <c r="L39" i="7"/>
  <c r="I39" i="7"/>
  <c r="L45" i="7"/>
  <c r="I45" i="7"/>
  <c r="L44" i="7"/>
  <c r="I44" i="7"/>
  <c r="I46" i="7"/>
  <c r="L46" i="7"/>
  <c r="E4" i="2"/>
  <c r="L46" i="2"/>
  <c r="M46" i="2"/>
  <c r="O47" i="2"/>
  <c r="P47" i="2"/>
  <c r="Q47" i="2"/>
  <c r="S47" i="2" s="1"/>
  <c r="U47" i="2" s="1"/>
  <c r="R47" i="2"/>
  <c r="T47" i="2" s="1"/>
  <c r="V47" i="2" s="1"/>
  <c r="F47" i="2"/>
  <c r="G47" i="2" s="1"/>
  <c r="H47" i="2" s="1"/>
  <c r="I47" i="2" s="1"/>
  <c r="D46" i="2"/>
  <c r="E46" i="2" s="1"/>
  <c r="B46" i="2"/>
  <c r="U39" i="2" l="1"/>
  <c r="S39" i="2"/>
  <c r="Q39" i="2"/>
  <c r="V39" i="2"/>
  <c r="T39" i="2"/>
  <c r="H39" i="2"/>
  <c r="G39" i="2"/>
  <c r="P39" i="2"/>
  <c r="Q40" i="2"/>
  <c r="S40" i="2" s="1"/>
  <c r="U40" i="2" s="1"/>
  <c r="R40" i="2"/>
  <c r="T40" i="2"/>
  <c r="V40" i="2" s="1"/>
  <c r="Q41" i="2"/>
  <c r="R41" i="2"/>
  <c r="T41" i="2" s="1"/>
  <c r="V41" i="2" s="1"/>
  <c r="S41" i="2"/>
  <c r="U41" i="2" s="1"/>
  <c r="Q42" i="2"/>
  <c r="S42" i="2" s="1"/>
  <c r="U42" i="2" s="1"/>
  <c r="R42" i="2"/>
  <c r="T42" i="2"/>
  <c r="V42" i="2" s="1"/>
  <c r="Q43" i="2"/>
  <c r="S43" i="2" s="1"/>
  <c r="U43" i="2" s="1"/>
  <c r="R43" i="2"/>
  <c r="T43" i="2" s="1"/>
  <c r="V43" i="2" s="1"/>
  <c r="Q44" i="2"/>
  <c r="R44" i="2"/>
  <c r="S44" i="2"/>
  <c r="U44" i="2" s="1"/>
  <c r="T44" i="2"/>
  <c r="V44" i="2" s="1"/>
  <c r="Q45" i="2"/>
  <c r="S45" i="2" s="1"/>
  <c r="U45" i="2" s="1"/>
  <c r="R45" i="2"/>
  <c r="T45" i="2" s="1"/>
  <c r="V45" i="2" s="1"/>
  <c r="Q46" i="2"/>
  <c r="R46" i="2"/>
  <c r="S46" i="2"/>
  <c r="U46" i="2" s="1"/>
  <c r="T46" i="2"/>
  <c r="V46" i="2" s="1"/>
  <c r="I39" i="2"/>
  <c r="R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39" i="2"/>
  <c r="G45" i="2"/>
  <c r="H45" i="2"/>
  <c r="I46" i="2"/>
  <c r="H46" i="2"/>
  <c r="G46" i="2"/>
  <c r="F46" i="2"/>
  <c r="F39" i="2"/>
  <c r="L44" i="2"/>
  <c r="M44" i="2"/>
  <c r="L45" i="2"/>
  <c r="M45" i="2"/>
  <c r="F45" i="2"/>
  <c r="I45" i="2"/>
  <c r="D44" i="2"/>
  <c r="E44" i="2"/>
  <c r="D45" i="2"/>
  <c r="E45" i="2"/>
  <c r="F44" i="2"/>
  <c r="F5" i="2"/>
  <c r="D4" i="2"/>
  <c r="C45" i="2" l="1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43" i="2" l="1"/>
  <c r="E43" i="2" s="1"/>
  <c r="G44" i="2" s="1"/>
  <c r="H44" i="2" s="1"/>
  <c r="I44" i="2" s="1"/>
  <c r="D42" i="2" l="1"/>
  <c r="E42" i="2" s="1"/>
  <c r="F43" i="2" s="1"/>
  <c r="G43" i="2" s="1"/>
  <c r="H43" i="2" s="1"/>
  <c r="I43" i="2" s="1"/>
  <c r="D41" i="2" l="1"/>
  <c r="E41" i="2" s="1"/>
  <c r="F42" i="2" s="1"/>
  <c r="G42" i="2" s="1"/>
  <c r="H42" i="2" s="1"/>
  <c r="I42" i="2" s="1"/>
  <c r="N3" i="2" l="1"/>
  <c r="N4" i="2" s="1"/>
  <c r="N5" i="2" s="1"/>
  <c r="N6" i="2" s="1"/>
  <c r="M40" i="2"/>
  <c r="M41" i="2"/>
  <c r="M42" i="2"/>
  <c r="M43" i="2"/>
  <c r="M39" i="2"/>
  <c r="L42" i="2"/>
  <c r="L43" i="2"/>
  <c r="D40" i="2" l="1"/>
  <c r="E40" i="2" s="1"/>
  <c r="F41" i="2" s="1"/>
  <c r="G41" i="2" s="1"/>
  <c r="H41" i="2" s="1"/>
  <c r="D39" i="2"/>
  <c r="E39" i="2" s="1"/>
  <c r="F40" i="2" s="1"/>
  <c r="G40" i="2" s="1"/>
  <c r="H40" i="2" s="1"/>
  <c r="E38" i="2"/>
  <c r="D38" i="2"/>
  <c r="I40" i="2" l="1"/>
  <c r="L40" i="2"/>
  <c r="I41" i="2"/>
  <c r="L41" i="2"/>
  <c r="L39" i="2"/>
  <c r="D5" i="2" l="1"/>
  <c r="E5" i="2" s="1"/>
  <c r="F6" i="2" s="1"/>
  <c r="G6" i="2" s="1"/>
  <c r="H6" i="2" s="1"/>
  <c r="D6" i="2"/>
  <c r="E6" i="2" s="1"/>
  <c r="F7" i="2" s="1"/>
  <c r="G7" i="2" s="1"/>
  <c r="H7" i="2" s="1"/>
  <c r="D7" i="2"/>
  <c r="E7" i="2" s="1"/>
  <c r="F8" i="2" s="1"/>
  <c r="G8" i="2" s="1"/>
  <c r="H8" i="2" s="1"/>
  <c r="D8" i="2"/>
  <c r="E8" i="2" s="1"/>
  <c r="F9" i="2" s="1"/>
  <c r="G9" i="2" s="1"/>
  <c r="H9" i="2" s="1"/>
  <c r="D9" i="2"/>
  <c r="E9" i="2" s="1"/>
  <c r="F10" i="2" s="1"/>
  <c r="G10" i="2" s="1"/>
  <c r="H10" i="2" s="1"/>
  <c r="D10" i="2"/>
  <c r="E10" i="2" s="1"/>
  <c r="F11" i="2" s="1"/>
  <c r="G11" i="2" s="1"/>
  <c r="H11" i="2" s="1"/>
  <c r="D11" i="2"/>
  <c r="E11" i="2" s="1"/>
  <c r="F12" i="2" s="1"/>
  <c r="G12" i="2" s="1"/>
  <c r="H12" i="2" s="1"/>
  <c r="D12" i="2"/>
  <c r="E12" i="2" s="1"/>
  <c r="F13" i="2" s="1"/>
  <c r="G13" i="2" s="1"/>
  <c r="H13" i="2" s="1"/>
  <c r="D13" i="2"/>
  <c r="E13" i="2" s="1"/>
  <c r="F14" i="2" s="1"/>
  <c r="G14" i="2" s="1"/>
  <c r="H14" i="2" s="1"/>
  <c r="D14" i="2"/>
  <c r="E14" i="2" s="1"/>
  <c r="F15" i="2" s="1"/>
  <c r="G15" i="2" s="1"/>
  <c r="H15" i="2" s="1"/>
  <c r="D15" i="2"/>
  <c r="E15" i="2" s="1"/>
  <c r="F16" i="2" s="1"/>
  <c r="G16" i="2" s="1"/>
  <c r="H16" i="2" s="1"/>
  <c r="D16" i="2"/>
  <c r="E16" i="2" s="1"/>
  <c r="F17" i="2" s="1"/>
  <c r="G17" i="2" s="1"/>
  <c r="H17" i="2" s="1"/>
  <c r="D17" i="2"/>
  <c r="E17" i="2" s="1"/>
  <c r="F18" i="2" s="1"/>
  <c r="G18" i="2" s="1"/>
  <c r="H18" i="2" s="1"/>
  <c r="D18" i="2"/>
  <c r="E18" i="2" s="1"/>
  <c r="F19" i="2" s="1"/>
  <c r="G19" i="2" s="1"/>
  <c r="H19" i="2" s="1"/>
  <c r="D19" i="2"/>
  <c r="E19" i="2" s="1"/>
  <c r="F20" i="2" s="1"/>
  <c r="G20" i="2" s="1"/>
  <c r="H20" i="2" s="1"/>
  <c r="D20" i="2"/>
  <c r="E20" i="2" s="1"/>
  <c r="F21" i="2" s="1"/>
  <c r="G21" i="2" s="1"/>
  <c r="H21" i="2" s="1"/>
  <c r="D21" i="2"/>
  <c r="E21" i="2" s="1"/>
  <c r="F22" i="2" s="1"/>
  <c r="G22" i="2" s="1"/>
  <c r="H22" i="2" s="1"/>
  <c r="D22" i="2"/>
  <c r="E22" i="2" s="1"/>
  <c r="F23" i="2" s="1"/>
  <c r="G23" i="2" s="1"/>
  <c r="H23" i="2" s="1"/>
  <c r="D23" i="2"/>
  <c r="E23" i="2" s="1"/>
  <c r="F24" i="2" s="1"/>
  <c r="G24" i="2" s="1"/>
  <c r="H24" i="2" s="1"/>
  <c r="D24" i="2"/>
  <c r="E24" i="2" s="1"/>
  <c r="F25" i="2" s="1"/>
  <c r="G25" i="2" s="1"/>
  <c r="H25" i="2" s="1"/>
  <c r="D25" i="2"/>
  <c r="E25" i="2" s="1"/>
  <c r="F26" i="2" s="1"/>
  <c r="G26" i="2" s="1"/>
  <c r="H26" i="2" s="1"/>
  <c r="D26" i="2"/>
  <c r="E26" i="2" s="1"/>
  <c r="F27" i="2" s="1"/>
  <c r="G27" i="2" s="1"/>
  <c r="H27" i="2" s="1"/>
  <c r="D27" i="2"/>
  <c r="E27" i="2" s="1"/>
  <c r="F28" i="2" s="1"/>
  <c r="G28" i="2" s="1"/>
  <c r="H28" i="2" s="1"/>
  <c r="D28" i="2"/>
  <c r="E28" i="2" s="1"/>
  <c r="F29" i="2" s="1"/>
  <c r="G29" i="2" s="1"/>
  <c r="H29" i="2" s="1"/>
  <c r="D29" i="2"/>
  <c r="E29" i="2" s="1"/>
  <c r="F30" i="2" s="1"/>
  <c r="G30" i="2" s="1"/>
  <c r="H30" i="2" s="1"/>
  <c r="D30" i="2"/>
  <c r="E30" i="2" s="1"/>
  <c r="F31" i="2" s="1"/>
  <c r="G31" i="2" s="1"/>
  <c r="H31" i="2" s="1"/>
  <c r="D31" i="2"/>
  <c r="E31" i="2" s="1"/>
  <c r="F32" i="2" s="1"/>
  <c r="G32" i="2" s="1"/>
  <c r="H32" i="2" s="1"/>
  <c r="D32" i="2"/>
  <c r="E32" i="2" s="1"/>
  <c r="F33" i="2" s="1"/>
  <c r="G33" i="2" s="1"/>
  <c r="H33" i="2" s="1"/>
  <c r="D33" i="2"/>
  <c r="E33" i="2" s="1"/>
  <c r="F34" i="2" s="1"/>
  <c r="G34" i="2" s="1"/>
  <c r="H34" i="2" s="1"/>
  <c r="D34" i="2"/>
  <c r="E34" i="2" s="1"/>
  <c r="F35" i="2" s="1"/>
  <c r="G35" i="2" s="1"/>
  <c r="H35" i="2" s="1"/>
  <c r="D35" i="2"/>
  <c r="E35" i="2" s="1"/>
  <c r="F36" i="2" s="1"/>
  <c r="G36" i="2" s="1"/>
  <c r="H36" i="2" s="1"/>
  <c r="D36" i="2"/>
  <c r="E36" i="2" s="1"/>
  <c r="D37" i="2"/>
  <c r="E37" i="2" s="1"/>
  <c r="G5" i="2"/>
  <c r="H5" i="2" s="1"/>
  <c r="I29" i="2" l="1"/>
  <c r="J29" i="2"/>
  <c r="I17" i="2"/>
  <c r="J17" i="2"/>
  <c r="I9" i="2"/>
  <c r="J9" i="2"/>
  <c r="I36" i="2"/>
  <c r="J36" i="2"/>
  <c r="I32" i="2"/>
  <c r="J32" i="2"/>
  <c r="I28" i="2"/>
  <c r="J28" i="2"/>
  <c r="I24" i="2"/>
  <c r="J24" i="2"/>
  <c r="I20" i="2"/>
  <c r="J20" i="2"/>
  <c r="I16" i="2"/>
  <c r="J16" i="2"/>
  <c r="I12" i="2"/>
  <c r="J12" i="2"/>
  <c r="I8" i="2"/>
  <c r="J8" i="2"/>
  <c r="I33" i="2"/>
  <c r="J33" i="2"/>
  <c r="I25" i="2"/>
  <c r="J25" i="2"/>
  <c r="I5" i="2"/>
  <c r="J5" i="2"/>
  <c r="I31" i="2"/>
  <c r="J31" i="2"/>
  <c r="I27" i="2"/>
  <c r="J27" i="2"/>
  <c r="I23" i="2"/>
  <c r="J23" i="2"/>
  <c r="I19" i="2"/>
  <c r="J19" i="2"/>
  <c r="I15" i="2"/>
  <c r="J15" i="2"/>
  <c r="I11" i="2"/>
  <c r="J11" i="2"/>
  <c r="I7" i="2"/>
  <c r="J7" i="2"/>
  <c r="I21" i="2"/>
  <c r="J21" i="2"/>
  <c r="I13" i="2"/>
  <c r="J13" i="2"/>
  <c r="I35" i="2"/>
  <c r="J35" i="2"/>
  <c r="I34" i="2"/>
  <c r="J34" i="2"/>
  <c r="I30" i="2"/>
  <c r="J30" i="2"/>
  <c r="I26" i="2"/>
  <c r="J26" i="2"/>
  <c r="I22" i="2"/>
  <c r="J22" i="2"/>
  <c r="I18" i="2"/>
  <c r="J18" i="2"/>
  <c r="I14" i="2"/>
  <c r="J14" i="2"/>
  <c r="I10" i="2"/>
  <c r="J10" i="2"/>
  <c r="I6" i="2"/>
  <c r="J6" i="2"/>
</calcChain>
</file>

<file path=xl/sharedStrings.xml><?xml version="1.0" encoding="utf-8"?>
<sst xmlns="http://schemas.openxmlformats.org/spreadsheetml/2006/main" count="100" uniqueCount="45">
  <si>
    <t>first_differences</t>
  </si>
  <si>
    <t>second_differences</t>
  </si>
  <si>
    <t>second_differences_relative</t>
  </si>
  <si>
    <t>uf</t>
  </si>
  <si>
    <t>wf</t>
  </si>
  <si>
    <t>zf</t>
  </si>
  <si>
    <t>xf</t>
  </si>
  <si>
    <t>Dependent Variable: LOG(U)</t>
  </si>
  <si>
    <t>Method: Least Squares</t>
  </si>
  <si>
    <t>Variable</t>
  </si>
  <si>
    <t>Coefficient</t>
  </si>
  <si>
    <t>Std. Error</t>
  </si>
  <si>
    <t>t-Statistic</t>
  </si>
  <si>
    <t xml:space="preserve">Prob.  </t>
  </si>
  <si>
    <t>C</t>
  </si>
  <si>
    <t>LOG(U(-1))</t>
  </si>
  <si>
    <t>R-squared</t>
  </si>
  <si>
    <t xml:space="preserve">    Mean dependent var</t>
  </si>
  <si>
    <t>Adjusted R-squared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</si>
  <si>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</si>
  <si>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</si>
  <si>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</si>
  <si>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</si>
  <si>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</si>
  <si>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>F-statistic</t>
  </si>
  <si>
    <t xml:space="preserve">    Durbin-Watson stat</t>
  </si>
  <si>
    <t>Prob(F-statistic)</t>
  </si>
  <si>
    <t>infected_total</t>
  </si>
  <si>
    <t>naïve fcst</t>
  </si>
  <si>
    <t>error zf</t>
  </si>
  <si>
    <t xml:space="preserve">error naïve </t>
  </si>
  <si>
    <t>dates of estimation</t>
  </si>
  <si>
    <t>Date: 04/29/20   Time: 21:29</t>
  </si>
  <si>
    <t>Sample (adjusted): 3/19/2020 4/26/2020</t>
  </si>
  <si>
    <t>Included observations: 39 after adjustments</t>
  </si>
  <si>
    <t xml:space="preserve">    S,D, dependent var</t>
  </si>
  <si>
    <t xml:space="preserve">    Hannan-Quinn criter,</t>
  </si>
  <si>
    <t>uf u bound</t>
  </si>
  <si>
    <t>uf l bound</t>
  </si>
  <si>
    <t>w u bound</t>
  </si>
  <si>
    <t>w l bound</t>
  </si>
  <si>
    <t>z u bound</t>
  </si>
  <si>
    <t>z l bound</t>
  </si>
  <si>
    <t>x u bound</t>
  </si>
  <si>
    <t>x l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</si>
</sst>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/>
    <xf numFmtId="2" fontId="0" fillId="0" borderId="0" xfId="0" applyNumberFormat="1" applyFill="1"/>
    <xf numFmtId="2" fontId="1" fillId="0" borderId="0" xfId="0" applyNumberFormat="1" applyFont="1" applyFill="1"/>
    <xf numFmtId="1" fontId="1" fillId="0" borderId="0" xfId="0" applyNumberFormat="1" applyFont="1" applyFill="1"/>
    <xf numFmtId="1" fontId="1" fillId="0" borderId="10" xfId="0" applyNumberFormat="1" applyFont="1" applyFill="1" applyBorder="1"/>
    <xf numFmtId="0" fontId="1" fillId="0" borderId="0" xfId="0" applyFont="1" applyFill="1"/>
    <xf numFmtId="2" fontId="2" fillId="0" borderId="0" xfId="0" applyNumberFormat="1" applyFont="1" applyFill="1"/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4" fontId="0" fillId="0" borderId="0" xfId="0" applyNumberFormat="1" applyBorder="1"/>
    <xf numFmtId="0" fontId="0" fillId="0" borderId="0" xfId="0" applyFill="1" applyBorder="1"/>
    <xf numFmtId="2" fontId="0" fillId="0" borderId="0" xfId="0" applyNumberFormat="1" applyFill="1" applyBorder="1"/>
    <xf numFmtId="2" fontId="1" fillId="0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ill="1" applyBorder="1"/>
    <xf numFmtId="1" fontId="1" fillId="0" borderId="12" xfId="0" applyNumberFormat="1" applyFont="1" applyFill="1" applyBorder="1"/>
    <xf numFmtId="1" fontId="2" fillId="0" borderId="0" xfId="0" applyNumberFormat="1" applyFont="1"/>
    <xf numFmtId="1" fontId="2" fillId="0" borderId="11" xfId="0" applyNumberFormat="1" applyFont="1" applyFill="1" applyBorder="1"/>
    <xf numFmtId="1" fontId="2" fillId="0" borderId="12" xfId="0" applyNumberFormat="1" applyFont="1" applyFill="1" applyBorder="1"/>
    <xf numFmtId="1" fontId="2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 b="1"/>
              <a:t>Факт-прогноз (Россия)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631204796268855E-2"/>
          <c:y val="8.0362497753620199E-2"/>
          <c:w val="0.86873759040746235"/>
          <c:h val="0.73960739457992841"/>
        </c:manualLayout>
      </c:layout>
      <c:areaChart>
        <c:grouping val="standard"/>
        <c:varyColors val="0"/>
        <c:ser>
          <c:idx val="9"/>
          <c:order val="9"/>
          <c:tx>
            <c:v>ошибка прогноза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data!$L$39:$L$78</c:f>
              <c:numCache>
                <c:formatCode>0</c:formatCode>
                <c:ptCount val="40"/>
                <c:pt idx="0">
                  <c:v>1634.722985371217</c:v>
                </c:pt>
                <c:pt idx="1">
                  <c:v>33.602906109394098</c:v>
                </c:pt>
                <c:pt idx="2">
                  <c:v>476.95314551450338</c:v>
                </c:pt>
                <c:pt idx="3">
                  <c:v>684.08505371165847</c:v>
                </c:pt>
                <c:pt idx="4">
                  <c:v>1188.3257576143333</c:v>
                </c:pt>
                <c:pt idx="5">
                  <c:v>1036.2406736193625</c:v>
                </c:pt>
                <c:pt idx="6">
                  <c:v>1689.5172614415314</c:v>
                </c:pt>
                <c:pt idx="7">
                  <c:v>100.39903041930847</c:v>
                </c:pt>
                <c:pt idx="8">
                  <c:v>-89.238890525953138</c:v>
                </c:pt>
                <c:pt idx="9">
                  <c:v>-573.9834326335731</c:v>
                </c:pt>
                <c:pt idx="10">
                  <c:v>7.3326526295040821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E-4F4C-9D07-2F947C452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54288"/>
        <c:axId val="662063856"/>
      </c:areaChart>
      <c:barChart>
        <c:barDir val="col"/>
        <c:grouping val="clustered"/>
        <c:varyColors val="0"/>
        <c:ser>
          <c:idx val="10"/>
          <c:order val="10"/>
          <c:tx>
            <c:v>ошибка экспертного прогноза</c:v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data!$M$39:$M$100</c:f>
              <c:numCache>
                <c:formatCode>General</c:formatCode>
                <c:ptCount val="62"/>
                <c:pt idx="0">
                  <c:v>1226</c:v>
                </c:pt>
                <c:pt idx="1">
                  <c:v>151</c:v>
                </c:pt>
                <c:pt idx="2">
                  <c:v>34</c:v>
                </c:pt>
                <c:pt idx="3">
                  <c:v>-361</c:v>
                </c:pt>
                <c:pt idx="4">
                  <c:v>-698</c:v>
                </c:pt>
                <c:pt idx="5">
                  <c:v>-911</c:v>
                </c:pt>
                <c:pt idx="6">
                  <c:v>-341</c:v>
                </c:pt>
                <c:pt idx="7">
                  <c:v>-2099</c:v>
                </c:pt>
                <c:pt idx="8">
                  <c:v>-2933</c:v>
                </c:pt>
                <c:pt idx="9">
                  <c:v>-4623</c:v>
                </c:pt>
                <c:pt idx="10">
                  <c:v>-5633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7E-4F4C-9D07-2F947C452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1"/>
        <c:axId val="662054288"/>
        <c:axId val="662063856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175616"/>
        <c:axId val="6451706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x</c:v>
                </c:tx>
                <c:spPr>
                  <a:ln w="28575" cap="rnd">
                    <a:solidFill>
                      <a:sysClr val="windowText" lastClr="00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data!$B$39:$B$74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62773</c:v>
                      </c:pt>
                      <c:pt idx="1">
                        <c:v>68622</c:v>
                      </c:pt>
                      <c:pt idx="2">
                        <c:v>74588</c:v>
                      </c:pt>
                      <c:pt idx="3">
                        <c:v>80949</c:v>
                      </c:pt>
                      <c:pt idx="4">
                        <c:v>87147</c:v>
                      </c:pt>
                      <c:pt idx="5">
                        <c:v>93558</c:v>
                      </c:pt>
                      <c:pt idx="6">
                        <c:v>99399</c:v>
                      </c:pt>
                      <c:pt idx="7">
                        <c:v>106498</c:v>
                      </c:pt>
                      <c:pt idx="8">
                        <c:v>114431</c:v>
                      </c:pt>
                      <c:pt idx="9">
                        <c:v>124054</c:v>
                      </c:pt>
                      <c:pt idx="10">
                        <c:v>134687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57E-4F4C-9D07-2F947C45295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w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data!$D$39:$D$74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-462</c:v>
                      </c:pt>
                      <c:pt idx="1">
                        <c:v>1075</c:v>
                      </c:pt>
                      <c:pt idx="2">
                        <c:v>117</c:v>
                      </c:pt>
                      <c:pt idx="3">
                        <c:v>395</c:v>
                      </c:pt>
                      <c:pt idx="4">
                        <c:v>-163</c:v>
                      </c:pt>
                      <c:pt idx="5">
                        <c:v>213</c:v>
                      </c:pt>
                      <c:pt idx="6">
                        <c:v>-570</c:v>
                      </c:pt>
                      <c:pt idx="7">
                        <c:v>1258</c:v>
                      </c:pt>
                      <c:pt idx="8">
                        <c:v>834</c:v>
                      </c:pt>
                      <c:pt idx="9">
                        <c:v>1690</c:v>
                      </c:pt>
                      <c:pt idx="10">
                        <c:v>1010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57E-4F4C-9D07-2F947C45295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u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data!$E$39:$E$74</c15:sqref>
                        </c15:formulaRef>
                      </c:ext>
                    </c:extLst>
                    <c:numCache>
                      <c:formatCode>0.00</c:formatCode>
                      <c:ptCount val="36"/>
                      <c:pt idx="0">
                        <c:v>0.91176470588235292</c:v>
                      </c:pt>
                      <c:pt idx="1">
                        <c:v>1.2251780477586929</c:v>
                      </c:pt>
                      <c:pt idx="2">
                        <c:v>1.0200034193879295</c:v>
                      </c:pt>
                      <c:pt idx="3">
                        <c:v>1.0662085149178679</c:v>
                      </c:pt>
                      <c:pt idx="4">
                        <c:v>0.97437509825499136</c:v>
                      </c:pt>
                      <c:pt idx="5">
                        <c:v>1.0343659244917716</c:v>
                      </c:pt>
                      <c:pt idx="6">
                        <c:v>0.91109031352363123</c:v>
                      </c:pt>
                      <c:pt idx="7">
                        <c:v>1.2153740797808594</c:v>
                      </c:pt>
                      <c:pt idx="8">
                        <c:v>1.117481335399352</c:v>
                      </c:pt>
                      <c:pt idx="9">
                        <c:v>1.2130341610992059</c:v>
                      </c:pt>
                      <c:pt idx="10">
                        <c:v>1.1049568741556688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57E-4F4C-9D07-2F947C45295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data!$F$38</c15:sqref>
                        </c15:formulaRef>
                      </c:ext>
                    </c:extLst>
                    <c:strCache>
                      <c:ptCount val="1"/>
                      <c:pt idx="0">
                        <c:v>uf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data!$F$39:$F$74</c15:sqref>
                        </c15:formulaRef>
                      </c:ext>
                    </c:extLst>
                    <c:numCache>
                      <c:formatCode>0.00</c:formatCode>
                      <c:ptCount val="36"/>
                      <c:pt idx="0">
                        <c:v>1.2239730682527152</c:v>
                      </c:pt>
                      <c:pt idx="1">
                        <c:v>1.2322167796626298</c:v>
                      </c:pt>
                      <c:pt idx="2">
                        <c:v>1.1015478108248424</c:v>
                      </c:pt>
                      <c:pt idx="3">
                        <c:v>1.1808724528514345</c:v>
                      </c:pt>
                      <c:pt idx="4">
                        <c:v>1.1611893975183671</c:v>
                      </c:pt>
                      <c:pt idx="5">
                        <c:v>1.201555449115741</c:v>
                      </c:pt>
                      <c:pt idx="6">
                        <c:v>1.1746244363502623</c:v>
                      </c:pt>
                      <c:pt idx="7">
                        <c:v>1.2325627513130128</c:v>
                      </c:pt>
                      <c:pt idx="8">
                        <c:v>1.1049107070677626</c:v>
                      </c:pt>
                      <c:pt idx="9">
                        <c:v>1.1406802681666994</c:v>
                      </c:pt>
                      <c:pt idx="10">
                        <c:v>1.1057188665311757</c:v>
                      </c:pt>
                      <c:pt idx="11">
                        <c:v>1.145568577702474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57E-4F4C-9D07-2F947C45295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data!$G$38</c15:sqref>
                        </c15:formulaRef>
                      </c:ext>
                    </c:extLst>
                    <c:strCache>
                      <c:ptCount val="1"/>
                      <c:pt idx="0">
                        <c:v>wf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data!$G$39:$G$74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1172.722985371217</c:v>
                      </c:pt>
                      <c:pt idx="1">
                        <c:v>1108.6029061093946</c:v>
                      </c:pt>
                      <c:pt idx="2">
                        <c:v>593.95314551450338</c:v>
                      </c:pt>
                      <c:pt idx="3">
                        <c:v>1079.0850537116582</c:v>
                      </c:pt>
                      <c:pt idx="4">
                        <c:v>1025.3257576143333</c:v>
                      </c:pt>
                      <c:pt idx="5">
                        <c:v>1249.2406736193625</c:v>
                      </c:pt>
                      <c:pt idx="6">
                        <c:v>1119.5172614415314</c:v>
                      </c:pt>
                      <c:pt idx="7">
                        <c:v>1358.399030419308</c:v>
                      </c:pt>
                      <c:pt idx="8">
                        <c:v>744.76110947404686</c:v>
                      </c:pt>
                      <c:pt idx="9">
                        <c:v>1116.0165673664267</c:v>
                      </c:pt>
                      <c:pt idx="10">
                        <c:v>1017.3326526295036</c:v>
                      </c:pt>
                      <c:pt idx="11">
                        <c:v>1547.8306867104061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57E-4F4C-9D07-2F947C45295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data!$I$38</c15:sqref>
                        </c15:formulaRef>
                      </c:ext>
                    </c:extLst>
                    <c:strCache>
                      <c:ptCount val="1"/>
                      <c:pt idx="0">
                        <c:v>xf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data!$A$39:$A$78</c15:sqref>
                        </c15:formulaRef>
                      </c:ext>
                    </c:extLst>
                    <c:numCache>
                      <c:formatCode>m/d/yyyy</c:formatCode>
                      <c:ptCount val="40"/>
                      <c:pt idx="0">
                        <c:v>43943</c:v>
                      </c:pt>
                      <c:pt idx="1">
                        <c:v>43944</c:v>
                      </c:pt>
                      <c:pt idx="2">
                        <c:v>43945</c:v>
                      </c:pt>
                      <c:pt idx="3">
                        <c:v>43946</c:v>
                      </c:pt>
                      <c:pt idx="4">
                        <c:v>43947</c:v>
                      </c:pt>
                      <c:pt idx="5">
                        <c:v>43948</c:v>
                      </c:pt>
                      <c:pt idx="6">
                        <c:v>43949</c:v>
                      </c:pt>
                      <c:pt idx="7">
                        <c:v>43950</c:v>
                      </c:pt>
                      <c:pt idx="8">
                        <c:v>43951</c:v>
                      </c:pt>
                      <c:pt idx="9">
                        <c:v>43952</c:v>
                      </c:pt>
                      <c:pt idx="10">
                        <c:v>43953</c:v>
                      </c:pt>
                      <c:pt idx="11">
                        <c:v>43954</c:v>
                      </c:pt>
                      <c:pt idx="12">
                        <c:v>43955</c:v>
                      </c:pt>
                      <c:pt idx="13">
                        <c:v>43956</c:v>
                      </c:pt>
                      <c:pt idx="14">
                        <c:v>43957</c:v>
                      </c:pt>
                      <c:pt idx="15">
                        <c:v>43958</c:v>
                      </c:pt>
                      <c:pt idx="16">
                        <c:v>43959</c:v>
                      </c:pt>
                      <c:pt idx="17">
                        <c:v>43960</c:v>
                      </c:pt>
                      <c:pt idx="18">
                        <c:v>43961</c:v>
                      </c:pt>
                      <c:pt idx="19">
                        <c:v>43962</c:v>
                      </c:pt>
                      <c:pt idx="20">
                        <c:v>43963</c:v>
                      </c:pt>
                      <c:pt idx="21">
                        <c:v>43964</c:v>
                      </c:pt>
                      <c:pt idx="22">
                        <c:v>43965</c:v>
                      </c:pt>
                      <c:pt idx="23">
                        <c:v>43966</c:v>
                      </c:pt>
                      <c:pt idx="24">
                        <c:v>43967</c:v>
                      </c:pt>
                      <c:pt idx="25">
                        <c:v>43968</c:v>
                      </c:pt>
                      <c:pt idx="26">
                        <c:v>43969</c:v>
                      </c:pt>
                      <c:pt idx="27">
                        <c:v>43970</c:v>
                      </c:pt>
                      <c:pt idx="28">
                        <c:v>43971</c:v>
                      </c:pt>
                      <c:pt idx="29">
                        <c:v>43972</c:v>
                      </c:pt>
                      <c:pt idx="30">
                        <c:v>43973</c:v>
                      </c:pt>
                      <c:pt idx="31">
                        <c:v>43974</c:v>
                      </c:pt>
                      <c:pt idx="32">
                        <c:v>43975</c:v>
                      </c:pt>
                      <c:pt idx="33">
                        <c:v>43976</c:v>
                      </c:pt>
                      <c:pt idx="34">
                        <c:v>43977</c:v>
                      </c:pt>
                      <c:pt idx="35">
                        <c:v>43978</c:v>
                      </c:pt>
                      <c:pt idx="36">
                        <c:v>43979</c:v>
                      </c:pt>
                      <c:pt idx="37">
                        <c:v>43980</c:v>
                      </c:pt>
                      <c:pt idx="38">
                        <c:v>43981</c:v>
                      </c:pt>
                      <c:pt idx="39">
                        <c:v>43982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data!$I$39:$I$74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64407.72298537122</c:v>
                      </c:pt>
                      <c:pt idx="1">
                        <c:v>68655.602906109387</c:v>
                      </c:pt>
                      <c:pt idx="2">
                        <c:v>75064.953145514504</c:v>
                      </c:pt>
                      <c:pt idx="3">
                        <c:v>81633.085053711664</c:v>
                      </c:pt>
                      <c:pt idx="4">
                        <c:v>88335.325757614337</c:v>
                      </c:pt>
                      <c:pt idx="5">
                        <c:v>94594.240673619366</c:v>
                      </c:pt>
                      <c:pt idx="6">
                        <c:v>101088.51726144154</c:v>
                      </c:pt>
                      <c:pt idx="7">
                        <c:v>106598.39903041931</c:v>
                      </c:pt>
                      <c:pt idx="8">
                        <c:v>114341.76110947404</c:v>
                      </c:pt>
                      <c:pt idx="9">
                        <c:v>123480.01656736643</c:v>
                      </c:pt>
                      <c:pt idx="10">
                        <c:v>134694.3326526295</c:v>
                      </c:pt>
                      <c:pt idx="11">
                        <c:v>146867.8306867104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57E-4F4C-9D07-2F947C45295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1"/>
          <c:order val="1"/>
          <c:tx>
            <c:v>заболевших за сутки факт</c:v>
          </c:tx>
          <c:spPr>
            <a:ln w="762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data!$C$39:$C$74</c:f>
              <c:numCache>
                <c:formatCode>General</c:formatCode>
                <c:ptCount val="36"/>
                <c:pt idx="0">
                  <c:v>4774</c:v>
                </c:pt>
                <c:pt idx="1">
                  <c:v>5849</c:v>
                </c:pt>
                <c:pt idx="2">
                  <c:v>5966</c:v>
                </c:pt>
                <c:pt idx="3">
                  <c:v>6361</c:v>
                </c:pt>
                <c:pt idx="4">
                  <c:v>6198</c:v>
                </c:pt>
                <c:pt idx="5">
                  <c:v>6411</c:v>
                </c:pt>
                <c:pt idx="6">
                  <c:v>5841</c:v>
                </c:pt>
                <c:pt idx="7">
                  <c:v>7099</c:v>
                </c:pt>
                <c:pt idx="8">
                  <c:v>7933</c:v>
                </c:pt>
                <c:pt idx="9">
                  <c:v>9623</c:v>
                </c:pt>
                <c:pt idx="10">
                  <c:v>10633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7E-4F4C-9D07-2F947C452959}"/>
            </c:ext>
          </c:extLst>
        </c:ser>
        <c:ser>
          <c:idx val="6"/>
          <c:order val="6"/>
          <c:tx>
            <c:v>заболевших за сутки прогноз</c:v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data!$H$39:$H$100</c:f>
              <c:numCache>
                <c:formatCode>0</c:formatCode>
                <c:ptCount val="62"/>
                <c:pt idx="0">
                  <c:v>6408.722985371217</c:v>
                </c:pt>
                <c:pt idx="1">
                  <c:v>5882.6029061093941</c:v>
                </c:pt>
                <c:pt idx="2">
                  <c:v>6442.9531455145034</c:v>
                </c:pt>
                <c:pt idx="3">
                  <c:v>7045.0850537116585</c:v>
                </c:pt>
                <c:pt idx="4">
                  <c:v>7386.3257576143333</c:v>
                </c:pt>
                <c:pt idx="5">
                  <c:v>7447.2406736193625</c:v>
                </c:pt>
                <c:pt idx="6">
                  <c:v>7530.5172614415314</c:v>
                </c:pt>
                <c:pt idx="7">
                  <c:v>7199.3990304193085</c:v>
                </c:pt>
                <c:pt idx="8">
                  <c:v>7843.7611094740469</c:v>
                </c:pt>
                <c:pt idx="9">
                  <c:v>9049.0165673664269</c:v>
                </c:pt>
                <c:pt idx="10">
                  <c:v>10640.332652629504</c:v>
                </c:pt>
                <c:pt idx="11">
                  <c:v>12180.830686710406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7E-4F4C-9D07-2F947C452959}"/>
            </c:ext>
          </c:extLst>
        </c:ser>
        <c:ser>
          <c:idx val="8"/>
          <c:order val="8"/>
          <c:tx>
            <c:v>экспертный прогноз</c:v>
          </c:tx>
          <c:spPr>
            <a:ln w="381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data!$J$39:$J$78</c:f>
              <c:numCache>
                <c:formatCode>General</c:formatCode>
                <c:ptCount val="40"/>
                <c:pt idx="0">
                  <c:v>6000</c:v>
                </c:pt>
                <c:pt idx="1">
                  <c:v>6000</c:v>
                </c:pt>
                <c:pt idx="2">
                  <c:v>6000</c:v>
                </c:pt>
                <c:pt idx="3">
                  <c:v>6000</c:v>
                </c:pt>
                <c:pt idx="4">
                  <c:v>5500</c:v>
                </c:pt>
                <c:pt idx="5">
                  <c:v>5500</c:v>
                </c:pt>
                <c:pt idx="6">
                  <c:v>5500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5500</c:v>
                </c:pt>
                <c:pt idx="14">
                  <c:v>5500</c:v>
                </c:pt>
                <c:pt idx="15">
                  <c:v>5500</c:v>
                </c:pt>
                <c:pt idx="16">
                  <c:v>5500</c:v>
                </c:pt>
                <c:pt idx="17">
                  <c:v>5500</c:v>
                </c:pt>
                <c:pt idx="18">
                  <c:v>5500</c:v>
                </c:pt>
                <c:pt idx="19">
                  <c:v>5500</c:v>
                </c:pt>
                <c:pt idx="20">
                  <c:v>5500</c:v>
                </c:pt>
                <c:pt idx="21">
                  <c:v>5500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4500</c:v>
                </c:pt>
                <c:pt idx="28">
                  <c:v>4500</c:v>
                </c:pt>
                <c:pt idx="29">
                  <c:v>4500</c:v>
                </c:pt>
                <c:pt idx="30">
                  <c:v>4500</c:v>
                </c:pt>
                <c:pt idx="31">
                  <c:v>4500</c:v>
                </c:pt>
                <c:pt idx="32">
                  <c:v>4000</c:v>
                </c:pt>
                <c:pt idx="33">
                  <c:v>4000</c:v>
                </c:pt>
                <c:pt idx="34">
                  <c:v>4000</c:v>
                </c:pt>
                <c:pt idx="35">
                  <c:v>4000</c:v>
                </c:pt>
                <c:pt idx="36">
                  <c:v>4000</c:v>
                </c:pt>
                <c:pt idx="37">
                  <c:v>3500</c:v>
                </c:pt>
                <c:pt idx="38">
                  <c:v>3500</c:v>
                </c:pt>
                <c:pt idx="39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7E-4F4C-9D07-2F947C452959}"/>
            </c:ext>
          </c:extLst>
        </c:ser>
        <c:ser>
          <c:idx val="11"/>
          <c:order val="11"/>
          <c:tx>
            <c:v>границы доверительного интервала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data!$S$39:$S$100</c:f>
              <c:numCache>
                <c:formatCode>0</c:formatCode>
                <c:ptCount val="62"/>
                <c:pt idx="0">
                  <c:v>7570.334821371217</c:v>
                </c:pt>
                <c:pt idx="1">
                  <c:v>6941.7195801093949</c:v>
                </c:pt>
                <c:pt idx="2">
                  <c:v>7740.5596445145038</c:v>
                </c:pt>
                <c:pt idx="3">
                  <c:v>8368.6481197116591</c:v>
                </c:pt>
                <c:pt idx="4">
                  <c:v>8797.5199686143333</c:v>
                </c:pt>
                <c:pt idx="5">
                  <c:v>8822.273171619363</c:v>
                </c:pt>
                <c:pt idx="6">
                  <c:v>8952.8040224415308</c:v>
                </c:pt>
                <c:pt idx="7">
                  <c:v>8495.2307214193079</c:v>
                </c:pt>
                <c:pt idx="8">
                  <c:v>9418.6813584740466</c:v>
                </c:pt>
                <c:pt idx="9">
                  <c:v>10808.960550366426</c:v>
                </c:pt>
                <c:pt idx="10">
                  <c:v>12775.204825629504</c:v>
                </c:pt>
                <c:pt idx="11">
                  <c:v>14539.772369710407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B-489D-9FF0-8753C5C28803}"/>
            </c:ext>
          </c:extLst>
        </c:ser>
        <c:ser>
          <c:idx val="12"/>
          <c:order val="12"/>
          <c:tx>
            <c:v>границы доверительного интервала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data!$A$39:$A$78</c:f>
              <c:numCache>
                <c:formatCode>m/d/yyyy</c:formatCode>
                <c:ptCount val="40"/>
                <c:pt idx="0">
                  <c:v>43943</c:v>
                </c:pt>
                <c:pt idx="1">
                  <c:v>43944</c:v>
                </c:pt>
                <c:pt idx="2">
                  <c:v>43945</c:v>
                </c:pt>
                <c:pt idx="3">
                  <c:v>43946</c:v>
                </c:pt>
                <c:pt idx="4">
                  <c:v>43947</c:v>
                </c:pt>
                <c:pt idx="5">
                  <c:v>43948</c:v>
                </c:pt>
                <c:pt idx="6">
                  <c:v>43949</c:v>
                </c:pt>
                <c:pt idx="7">
                  <c:v>43950</c:v>
                </c:pt>
                <c:pt idx="8">
                  <c:v>43951</c:v>
                </c:pt>
                <c:pt idx="9">
                  <c:v>43952</c:v>
                </c:pt>
                <c:pt idx="10">
                  <c:v>43953</c:v>
                </c:pt>
                <c:pt idx="11">
                  <c:v>43954</c:v>
                </c:pt>
                <c:pt idx="12">
                  <c:v>43955</c:v>
                </c:pt>
                <c:pt idx="13">
                  <c:v>43956</c:v>
                </c:pt>
                <c:pt idx="14">
                  <c:v>43957</c:v>
                </c:pt>
                <c:pt idx="15">
                  <c:v>43958</c:v>
                </c:pt>
                <c:pt idx="16">
                  <c:v>43959</c:v>
                </c:pt>
                <c:pt idx="17">
                  <c:v>43960</c:v>
                </c:pt>
                <c:pt idx="18">
                  <c:v>43961</c:v>
                </c:pt>
                <c:pt idx="19">
                  <c:v>43962</c:v>
                </c:pt>
                <c:pt idx="20">
                  <c:v>43963</c:v>
                </c:pt>
                <c:pt idx="21">
                  <c:v>43964</c:v>
                </c:pt>
                <c:pt idx="22">
                  <c:v>43965</c:v>
                </c:pt>
                <c:pt idx="23">
                  <c:v>43966</c:v>
                </c:pt>
                <c:pt idx="24">
                  <c:v>43967</c:v>
                </c:pt>
                <c:pt idx="25">
                  <c:v>43968</c:v>
                </c:pt>
                <c:pt idx="26">
                  <c:v>43969</c:v>
                </c:pt>
                <c:pt idx="27">
                  <c:v>43970</c:v>
                </c:pt>
                <c:pt idx="28">
                  <c:v>43971</c:v>
                </c:pt>
                <c:pt idx="29">
                  <c:v>43972</c:v>
                </c:pt>
                <c:pt idx="30">
                  <c:v>43973</c:v>
                </c:pt>
                <c:pt idx="31">
                  <c:v>43974</c:v>
                </c:pt>
                <c:pt idx="32">
                  <c:v>43975</c:v>
                </c:pt>
                <c:pt idx="33">
                  <c:v>43976</c:v>
                </c:pt>
                <c:pt idx="34">
                  <c:v>43977</c:v>
                </c:pt>
                <c:pt idx="35">
                  <c:v>43978</c:v>
                </c:pt>
                <c:pt idx="36">
                  <c:v>43979</c:v>
                </c:pt>
                <c:pt idx="37">
                  <c:v>43980</c:v>
                </c:pt>
                <c:pt idx="38">
                  <c:v>43981</c:v>
                </c:pt>
                <c:pt idx="39">
                  <c:v>43982</c:v>
                </c:pt>
              </c:numCache>
            </c:numRef>
          </c:cat>
          <c:val>
            <c:numRef>
              <c:f>data!$T$39:$T$100</c:f>
              <c:numCache>
                <c:formatCode>0</c:formatCode>
                <c:ptCount val="62"/>
                <c:pt idx="0">
                  <c:v>5247.1111493712169</c:v>
                </c:pt>
                <c:pt idx="1">
                  <c:v>4823.4862321093942</c:v>
                </c:pt>
                <c:pt idx="2">
                  <c:v>5145.3466465145029</c:v>
                </c:pt>
                <c:pt idx="3">
                  <c:v>5721.5219877116579</c:v>
                </c:pt>
                <c:pt idx="4">
                  <c:v>5975.1315466143333</c:v>
                </c:pt>
                <c:pt idx="5">
                  <c:v>6072.208175619362</c:v>
                </c:pt>
                <c:pt idx="6">
                  <c:v>6108.2305004415311</c:v>
                </c:pt>
                <c:pt idx="7">
                  <c:v>5903.5673394193082</c:v>
                </c:pt>
                <c:pt idx="8">
                  <c:v>6268.8408604740471</c:v>
                </c:pt>
                <c:pt idx="9">
                  <c:v>7289.0725843664268</c:v>
                </c:pt>
                <c:pt idx="10">
                  <c:v>8505.4604796295025</c:v>
                </c:pt>
                <c:pt idx="11">
                  <c:v>9821.8890037104065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B-489D-9FF0-8753C5C28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054288"/>
        <c:axId val="662063856"/>
      </c:lineChart>
      <c:catAx>
        <c:axId val="64517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9]d\ mmm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70624"/>
        <c:crosses val="autoZero"/>
        <c:auto val="1"/>
        <c:lblAlgn val="ctr"/>
        <c:lblOffset val="100"/>
        <c:noMultiLvlLbl val="0"/>
      </c:catAx>
      <c:valAx>
        <c:axId val="645170624"/>
        <c:scaling>
          <c:orientation val="minMax"/>
          <c:max val="16000"/>
          <c:min val="-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75616"/>
        <c:crosses val="autoZero"/>
        <c:crossBetween val="between"/>
        <c:majorUnit val="2000"/>
      </c:valAx>
      <c:valAx>
        <c:axId val="662063856"/>
        <c:scaling>
          <c:orientation val="minMax"/>
          <c:max val="16000"/>
          <c:min val="-60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054288"/>
        <c:crosses val="max"/>
        <c:crossBetween val="between"/>
        <c:majorUnit val="2000"/>
      </c:valAx>
      <c:dateAx>
        <c:axId val="66205428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62063856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4.9999973103023489E-2"/>
          <c:y val="0.91658308459120996"/>
          <c:w val="0.88620491730524575"/>
          <c:h val="8.2647010424684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/>
              <a:t>Прогноз на истории (Россия)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323697043215376E-2"/>
          <c:y val="8.1377177835367825E-2"/>
          <c:w val="0.92764627248251019"/>
          <c:h val="0.62298737958704176"/>
        </c:manualLayout>
      </c:layout>
      <c:areaChart>
        <c:grouping val="standard"/>
        <c:varyColors val="0"/>
        <c:ser>
          <c:idx val="0"/>
          <c:order val="2"/>
          <c:tx>
            <c:v>Ошибка прогноза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data!$A$2:$A$36</c15:sqref>
                  </c15:fullRef>
                </c:ext>
              </c:extLst>
              <c:f>data!$A$2:$A$33</c:f>
              <c:numCache>
                <c:formatCode>m/d/yyyy</c:formatCode>
                <c:ptCount val="32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data!$J$2:$J$36</c15:sqref>
                  </c15:fullRef>
                </c:ext>
              </c:extLst>
              <c:f>data!$J$2:$J$33</c:f>
              <c:numCache>
                <c:formatCode>0</c:formatCode>
                <c:ptCount val="32"/>
                <c:pt idx="3">
                  <c:v>-1.9355173337253362</c:v>
                </c:pt>
                <c:pt idx="4">
                  <c:v>10.33469068722507</c:v>
                </c:pt>
                <c:pt idx="5">
                  <c:v>2.5071046305303994</c:v>
                </c:pt>
                <c:pt idx="6">
                  <c:v>-2.193067029677465</c:v>
                </c:pt>
                <c:pt idx="7">
                  <c:v>22.746437397474494</c:v>
                </c:pt>
                <c:pt idx="8">
                  <c:v>-89.28935389357585</c:v>
                </c:pt>
                <c:pt idx="9">
                  <c:v>-51.825114060272995</c:v>
                </c:pt>
                <c:pt idx="10">
                  <c:v>11.668474421311231</c:v>
                </c:pt>
                <c:pt idx="11">
                  <c:v>-1.2686586783672453</c:v>
                </c:pt>
                <c:pt idx="12">
                  <c:v>-13.856971352156563</c:v>
                </c:pt>
                <c:pt idx="13">
                  <c:v>-0.71950042747079124</c:v>
                </c:pt>
                <c:pt idx="14">
                  <c:v>-156.63578899663003</c:v>
                </c:pt>
                <c:pt idx="15">
                  <c:v>51.925721241802762</c:v>
                </c:pt>
                <c:pt idx="16">
                  <c:v>-221.06435098032102</c:v>
                </c:pt>
                <c:pt idx="17">
                  <c:v>140.47651765362764</c:v>
                </c:pt>
                <c:pt idx="18">
                  <c:v>203.9317697097672</c:v>
                </c:pt>
                <c:pt idx="19">
                  <c:v>42.943024676712866</c:v>
                </c:pt>
                <c:pt idx="20">
                  <c:v>-206.74463760430251</c:v>
                </c:pt>
                <c:pt idx="21">
                  <c:v>-168.1553961353743</c:v>
                </c:pt>
                <c:pt idx="22">
                  <c:v>102.35534973258268</c:v>
                </c:pt>
                <c:pt idx="23">
                  <c:v>-70.541715648801983</c:v>
                </c:pt>
                <c:pt idx="24">
                  <c:v>-186.98996897688198</c:v>
                </c:pt>
                <c:pt idx="25">
                  <c:v>301.00564882926051</c:v>
                </c:pt>
                <c:pt idx="26">
                  <c:v>-150.06616268414132</c:v>
                </c:pt>
                <c:pt idx="27">
                  <c:v>-211.31246185016016</c:v>
                </c:pt>
                <c:pt idx="28">
                  <c:v>93.296176229024695</c:v>
                </c:pt>
                <c:pt idx="29">
                  <c:v>-187.51589464909694</c:v>
                </c:pt>
                <c:pt idx="30">
                  <c:v>288.48807840113659</c:v>
                </c:pt>
                <c:pt idx="31">
                  <c:v>5.1276707373021964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5-4D63-A45D-DD0664931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79360"/>
        <c:axId val="645180192"/>
      </c:areaChart>
      <c:lineChart>
        <c:grouping val="standard"/>
        <c:varyColors val="0"/>
        <c:ser>
          <c:idx val="1"/>
          <c:order val="0"/>
          <c:tx>
            <c:v>Фактический прирост заболевших за сутки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data!$A$5:$A$36</c15:sqref>
                  </c15:fullRef>
                </c:ext>
              </c:extLst>
              <c:f>data!$A$5:$A$36</c:f>
              <c:numCache>
                <c:formatCode>m/d/yyyy</c:formatCode>
                <c:ptCount val="32"/>
                <c:pt idx="0">
                  <c:v>43909</c:v>
                </c:pt>
                <c:pt idx="1">
                  <c:v>43910</c:v>
                </c:pt>
                <c:pt idx="2">
                  <c:v>43911</c:v>
                </c:pt>
                <c:pt idx="3">
                  <c:v>43912</c:v>
                </c:pt>
                <c:pt idx="4">
                  <c:v>43913</c:v>
                </c:pt>
                <c:pt idx="5">
                  <c:v>43914</c:v>
                </c:pt>
                <c:pt idx="6">
                  <c:v>43915</c:v>
                </c:pt>
                <c:pt idx="7">
                  <c:v>43916</c:v>
                </c:pt>
                <c:pt idx="8">
                  <c:v>43917</c:v>
                </c:pt>
                <c:pt idx="9">
                  <c:v>43918</c:v>
                </c:pt>
                <c:pt idx="10">
                  <c:v>43919</c:v>
                </c:pt>
                <c:pt idx="11">
                  <c:v>43920</c:v>
                </c:pt>
                <c:pt idx="12">
                  <c:v>43921</c:v>
                </c:pt>
                <c:pt idx="13">
                  <c:v>43922</c:v>
                </c:pt>
                <c:pt idx="14">
                  <c:v>43923</c:v>
                </c:pt>
                <c:pt idx="15">
                  <c:v>43924</c:v>
                </c:pt>
                <c:pt idx="16">
                  <c:v>43925</c:v>
                </c:pt>
                <c:pt idx="17">
                  <c:v>43926</c:v>
                </c:pt>
                <c:pt idx="18">
                  <c:v>43927</c:v>
                </c:pt>
                <c:pt idx="19">
                  <c:v>43928</c:v>
                </c:pt>
                <c:pt idx="20">
                  <c:v>43929</c:v>
                </c:pt>
                <c:pt idx="21">
                  <c:v>43930</c:v>
                </c:pt>
                <c:pt idx="22">
                  <c:v>43931</c:v>
                </c:pt>
                <c:pt idx="23">
                  <c:v>43932</c:v>
                </c:pt>
                <c:pt idx="24">
                  <c:v>43933</c:v>
                </c:pt>
                <c:pt idx="25">
                  <c:v>43934</c:v>
                </c:pt>
                <c:pt idx="26">
                  <c:v>43935</c:v>
                </c:pt>
                <c:pt idx="27">
                  <c:v>43936</c:v>
                </c:pt>
                <c:pt idx="28">
                  <c:v>43937</c:v>
                </c:pt>
                <c:pt idx="29">
                  <c:v>43938</c:v>
                </c:pt>
                <c:pt idx="30">
                  <c:v>43939</c:v>
                </c:pt>
                <c:pt idx="31">
                  <c:v>43940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data!$C$2:$C$36</c15:sqref>
                  </c15:fullRef>
                </c:ext>
              </c:extLst>
              <c:f>data!$C$2:$C$33</c:f>
              <c:numCache>
                <c:formatCode>General</c:formatCode>
                <c:ptCount val="32"/>
                <c:pt idx="0">
                  <c:v>24</c:v>
                </c:pt>
                <c:pt idx="1">
                  <c:v>33</c:v>
                </c:pt>
                <c:pt idx="2">
                  <c:v>52</c:v>
                </c:pt>
                <c:pt idx="3">
                  <c:v>54</c:v>
                </c:pt>
                <c:pt idx="4">
                  <c:v>53</c:v>
                </c:pt>
                <c:pt idx="5">
                  <c:v>61</c:v>
                </c:pt>
                <c:pt idx="6">
                  <c:v>71</c:v>
                </c:pt>
                <c:pt idx="7">
                  <c:v>57</c:v>
                </c:pt>
                <c:pt idx="8">
                  <c:v>163</c:v>
                </c:pt>
                <c:pt idx="9">
                  <c:v>182</c:v>
                </c:pt>
                <c:pt idx="10">
                  <c:v>196</c:v>
                </c:pt>
                <c:pt idx="11">
                  <c:v>228</c:v>
                </c:pt>
                <c:pt idx="12">
                  <c:v>270</c:v>
                </c:pt>
                <c:pt idx="13">
                  <c:v>302</c:v>
                </c:pt>
                <c:pt idx="14">
                  <c:v>501</c:v>
                </c:pt>
                <c:pt idx="15">
                  <c:v>440</c:v>
                </c:pt>
                <c:pt idx="16">
                  <c:v>771</c:v>
                </c:pt>
                <c:pt idx="17">
                  <c:v>601</c:v>
                </c:pt>
                <c:pt idx="18">
                  <c:v>582</c:v>
                </c:pt>
                <c:pt idx="19">
                  <c:v>658</c:v>
                </c:pt>
                <c:pt idx="20">
                  <c:v>954</c:v>
                </c:pt>
                <c:pt idx="21">
                  <c:v>1154</c:v>
                </c:pt>
                <c:pt idx="22">
                  <c:v>1175</c:v>
                </c:pt>
                <c:pt idx="23">
                  <c:v>1459</c:v>
                </c:pt>
                <c:pt idx="24">
                  <c:v>1786</c:v>
                </c:pt>
                <c:pt idx="25">
                  <c:v>1667</c:v>
                </c:pt>
                <c:pt idx="26">
                  <c:v>2186</c:v>
                </c:pt>
                <c:pt idx="27">
                  <c:v>2558</c:v>
                </c:pt>
                <c:pt idx="28">
                  <c:v>2774</c:v>
                </c:pt>
                <c:pt idx="29">
                  <c:v>3388</c:v>
                </c:pt>
                <c:pt idx="30">
                  <c:v>3448</c:v>
                </c:pt>
                <c:pt idx="31">
                  <c:v>4070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5-4D63-A45D-DD06649317A9}"/>
            </c:ext>
          </c:extLst>
        </c:ser>
        <c:ser>
          <c:idx val="6"/>
          <c:order val="1"/>
          <c:tx>
            <c:v>Прогнозируемый прирост заболевших за сутки</c:v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data!$A$5:$A$36</c15:sqref>
                  </c15:fullRef>
                </c:ext>
              </c:extLst>
              <c:f>data!$A$5:$A$36</c:f>
              <c:numCache>
                <c:formatCode>m/d/yyyy</c:formatCode>
                <c:ptCount val="32"/>
                <c:pt idx="0">
                  <c:v>43909</c:v>
                </c:pt>
                <c:pt idx="1">
                  <c:v>43910</c:v>
                </c:pt>
                <c:pt idx="2">
                  <c:v>43911</c:v>
                </c:pt>
                <c:pt idx="3">
                  <c:v>43912</c:v>
                </c:pt>
                <c:pt idx="4">
                  <c:v>43913</c:v>
                </c:pt>
                <c:pt idx="5">
                  <c:v>43914</c:v>
                </c:pt>
                <c:pt idx="6">
                  <c:v>43915</c:v>
                </c:pt>
                <c:pt idx="7">
                  <c:v>43916</c:v>
                </c:pt>
                <c:pt idx="8">
                  <c:v>43917</c:v>
                </c:pt>
                <c:pt idx="9">
                  <c:v>43918</c:v>
                </c:pt>
                <c:pt idx="10">
                  <c:v>43919</c:v>
                </c:pt>
                <c:pt idx="11">
                  <c:v>43920</c:v>
                </c:pt>
                <c:pt idx="12">
                  <c:v>43921</c:v>
                </c:pt>
                <c:pt idx="13">
                  <c:v>43922</c:v>
                </c:pt>
                <c:pt idx="14">
                  <c:v>43923</c:v>
                </c:pt>
                <c:pt idx="15">
                  <c:v>43924</c:v>
                </c:pt>
                <c:pt idx="16">
                  <c:v>43925</c:v>
                </c:pt>
                <c:pt idx="17">
                  <c:v>43926</c:v>
                </c:pt>
                <c:pt idx="18">
                  <c:v>43927</c:v>
                </c:pt>
                <c:pt idx="19">
                  <c:v>43928</c:v>
                </c:pt>
                <c:pt idx="20">
                  <c:v>43929</c:v>
                </c:pt>
                <c:pt idx="21">
                  <c:v>43930</c:v>
                </c:pt>
                <c:pt idx="22">
                  <c:v>43931</c:v>
                </c:pt>
                <c:pt idx="23">
                  <c:v>43932</c:v>
                </c:pt>
                <c:pt idx="24">
                  <c:v>43933</c:v>
                </c:pt>
                <c:pt idx="25">
                  <c:v>43934</c:v>
                </c:pt>
                <c:pt idx="26">
                  <c:v>43935</c:v>
                </c:pt>
                <c:pt idx="27">
                  <c:v>43936</c:v>
                </c:pt>
                <c:pt idx="28">
                  <c:v>43937</c:v>
                </c:pt>
                <c:pt idx="29">
                  <c:v>43938</c:v>
                </c:pt>
                <c:pt idx="30">
                  <c:v>43939</c:v>
                </c:pt>
                <c:pt idx="31">
                  <c:v>43940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data!$H$2:$H$36</c15:sqref>
                  </c15:fullRef>
                </c:ext>
              </c:extLst>
              <c:f>data!$H$2:$H$33</c:f>
              <c:numCache>
                <c:formatCode>General</c:formatCode>
                <c:ptCount val="32"/>
                <c:pt idx="3" formatCode="0">
                  <c:v>52.064482666274664</c:v>
                </c:pt>
                <c:pt idx="4" formatCode="0">
                  <c:v>63.33469068722507</c:v>
                </c:pt>
                <c:pt idx="5" formatCode="0">
                  <c:v>63.507104630530399</c:v>
                </c:pt>
                <c:pt idx="6" formatCode="0">
                  <c:v>68.806932970322535</c:v>
                </c:pt>
                <c:pt idx="7" formatCode="0">
                  <c:v>79.746437397474494</c:v>
                </c:pt>
                <c:pt idx="8" formatCode="0">
                  <c:v>73.71064610642415</c:v>
                </c:pt>
                <c:pt idx="9" formatCode="0">
                  <c:v>130.17488593972701</c:v>
                </c:pt>
                <c:pt idx="10" formatCode="0">
                  <c:v>207.66847442131123</c:v>
                </c:pt>
                <c:pt idx="11" formatCode="0">
                  <c:v>226.73134132163275</c:v>
                </c:pt>
                <c:pt idx="12" formatCode="0">
                  <c:v>256.14302864784344</c:v>
                </c:pt>
                <c:pt idx="13" formatCode="0">
                  <c:v>301.28049957252921</c:v>
                </c:pt>
                <c:pt idx="14" formatCode="0">
                  <c:v>344.36421100336997</c:v>
                </c:pt>
                <c:pt idx="15" formatCode="0">
                  <c:v>491.92572124180276</c:v>
                </c:pt>
                <c:pt idx="16" formatCode="0">
                  <c:v>549.93564901967898</c:v>
                </c:pt>
                <c:pt idx="17" formatCode="0">
                  <c:v>741.47651765362764</c:v>
                </c:pt>
                <c:pt idx="18" formatCode="0">
                  <c:v>785.9317697097672</c:v>
                </c:pt>
                <c:pt idx="19" formatCode="0">
                  <c:v>700.94302467671287</c:v>
                </c:pt>
                <c:pt idx="20" formatCode="0">
                  <c:v>747.25536239569749</c:v>
                </c:pt>
                <c:pt idx="21" formatCode="0">
                  <c:v>985.8446038646257</c:v>
                </c:pt>
                <c:pt idx="22" formatCode="0">
                  <c:v>1277.3553497325827</c:v>
                </c:pt>
                <c:pt idx="23" formatCode="0">
                  <c:v>1388.458284351198</c:v>
                </c:pt>
                <c:pt idx="24" formatCode="0">
                  <c:v>1599.010031023118</c:v>
                </c:pt>
                <c:pt idx="25" formatCode="0">
                  <c:v>1968.0056488292605</c:v>
                </c:pt>
                <c:pt idx="26" formatCode="0">
                  <c:v>2035.9338373158587</c:v>
                </c:pt>
                <c:pt idx="27" formatCode="0">
                  <c:v>2346.6875381498398</c:v>
                </c:pt>
                <c:pt idx="28" formatCode="0">
                  <c:v>2867.2961762290247</c:v>
                </c:pt>
                <c:pt idx="29" formatCode="0">
                  <c:v>3200.4841053509031</c:v>
                </c:pt>
                <c:pt idx="30" formatCode="0">
                  <c:v>3736.4880784011366</c:v>
                </c:pt>
                <c:pt idx="31" formatCode="0">
                  <c:v>4075.1276707373022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A5-4D63-A45D-DD0664931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5179360"/>
        <c:axId val="645180192"/>
      </c:lineChart>
      <c:dateAx>
        <c:axId val="645179360"/>
        <c:scaling>
          <c:orientation val="minMax"/>
          <c:min val="439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80192"/>
        <c:crosses val="autoZero"/>
        <c:auto val="1"/>
        <c:lblOffset val="100"/>
        <c:baseTimeUnit val="days"/>
      </c:dateAx>
      <c:valAx>
        <c:axId val="645180192"/>
        <c:scaling>
          <c:orientation val="minMax"/>
          <c:min val="-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211945485208023E-2"/>
          <c:y val="0.85948492796512665"/>
          <c:w val="0.90120062723749206"/>
          <c:h val="0.127963347647021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opLeftCell="B19" zoomScale="85" zoomScaleNormal="85" workbookViewId="0">
      <selection activeCell="N53" sqref="N53"/>
    </sheetView>
  </sheetViews>
  <sheetFormatPr defaultRowHeight="14.4" x14ac:dyDescent="0.3"/>
  <cols>
    <col min="1" max="1" width="10.109375" style="2" bestFit="1" customWidth="1"/>
    <col min="2" max="2" width="15.77734375" customWidth="1"/>
    <col min="3" max="3" width="15.21875" customWidth="1"/>
    <col min="4" max="4" width="17.109375" style="11" customWidth="1"/>
    <col min="5" max="5" width="26.5546875" style="11" customWidth="1"/>
    <col min="6" max="6" width="8.88671875" style="17"/>
    <col min="7" max="7" width="10.44140625" style="20" customWidth="1"/>
    <col min="8" max="9" width="8.88671875" style="20"/>
    <col min="10" max="11" width="12.109375" style="11" customWidth="1"/>
    <col min="12" max="12" width="8.88671875" style="11"/>
    <col min="13" max="13" width="10.109375" style="11" customWidth="1"/>
    <col min="14" max="14" width="10.109375" bestFit="1" customWidth="1"/>
    <col min="15" max="15" width="11.77734375" customWidth="1"/>
    <col min="16" max="16" width="19.21875" customWidth="1"/>
    <col min="17" max="20" width="11.5546875" customWidth="1"/>
    <col min="21" max="22" width="11.6640625" customWidth="1"/>
  </cols>
  <sheetData>
    <row r="1" spans="1:20" x14ac:dyDescent="0.3">
      <c r="B1" t="s">
        <v>27</v>
      </c>
      <c r="C1" t="s">
        <v>0</v>
      </c>
      <c r="D1" s="11" t="s">
        <v>1</v>
      </c>
      <c r="E1" s="11" t="s">
        <v>2</v>
      </c>
      <c r="F1" s="12" t="s">
        <v>3</v>
      </c>
      <c r="G1" s="12" t="s">
        <v>4</v>
      </c>
      <c r="H1" s="13" t="s">
        <v>5</v>
      </c>
      <c r="I1" s="13" t="s">
        <v>6</v>
      </c>
      <c r="J1" s="14" t="s">
        <v>29</v>
      </c>
      <c r="K1" s="14"/>
      <c r="N1" t="s">
        <v>31</v>
      </c>
      <c r="P1" s="3" t="s">
        <v>7</v>
      </c>
      <c r="Q1" s="4"/>
      <c r="R1" s="4"/>
      <c r="S1" s="4"/>
      <c r="T1" s="5"/>
    </row>
    <row r="2" spans="1:20" x14ac:dyDescent="0.3">
      <c r="A2" s="2">
        <v>43906</v>
      </c>
      <c r="B2">
        <v>114</v>
      </c>
      <c r="C2">
        <v>24</v>
      </c>
      <c r="F2" s="11"/>
      <c r="G2" s="11"/>
      <c r="H2" s="11"/>
      <c r="I2" s="11"/>
      <c r="J2" s="15"/>
      <c r="N2" s="2">
        <v>43946</v>
      </c>
      <c r="P2" s="6" t="s">
        <v>8</v>
      </c>
      <c r="Q2" s="1"/>
      <c r="R2" s="1"/>
      <c r="S2" s="1"/>
      <c r="T2" s="7"/>
    </row>
    <row r="3" spans="1:20" x14ac:dyDescent="0.3">
      <c r="A3" s="2">
        <v>43907</v>
      </c>
      <c r="B3">
        <v>147</v>
      </c>
      <c r="C3">
        <f t="shared" ref="C3:C44" si="0">B3-B2</f>
        <v>33</v>
      </c>
      <c r="F3" s="11"/>
      <c r="G3" s="11"/>
      <c r="H3" s="11"/>
      <c r="I3" s="11"/>
      <c r="J3" s="15"/>
      <c r="N3" s="2">
        <f>N2+7</f>
        <v>43953</v>
      </c>
      <c r="P3" s="6" t="s">
        <v>32</v>
      </c>
      <c r="Q3" s="1"/>
      <c r="R3" s="1"/>
      <c r="S3" s="1"/>
      <c r="T3" s="7"/>
    </row>
    <row r="4" spans="1:20" x14ac:dyDescent="0.3">
      <c r="A4" s="2">
        <v>43908</v>
      </c>
      <c r="B4">
        <v>199</v>
      </c>
      <c r="C4">
        <f t="shared" si="0"/>
        <v>52</v>
      </c>
      <c r="D4" s="11">
        <f>C4-C3</f>
        <v>19</v>
      </c>
      <c r="E4" s="16">
        <f>1+D4/C3</f>
        <v>1.5757575757575757</v>
      </c>
      <c r="F4" s="11"/>
      <c r="G4" s="11"/>
      <c r="H4" s="11"/>
      <c r="I4" s="11"/>
      <c r="J4" s="15"/>
      <c r="N4" s="2">
        <f>N3+7</f>
        <v>43960</v>
      </c>
      <c r="P4" s="6" t="s">
        <v>33</v>
      </c>
      <c r="Q4" s="1"/>
      <c r="R4" s="1"/>
      <c r="S4" s="1"/>
      <c r="T4" s="7"/>
    </row>
    <row r="5" spans="1:20" x14ac:dyDescent="0.3">
      <c r="A5" s="2">
        <v>43909</v>
      </c>
      <c r="B5">
        <v>253</v>
      </c>
      <c r="C5">
        <f t="shared" si="0"/>
        <v>54</v>
      </c>
      <c r="D5" s="11">
        <f t="shared" ref="D5:D37" si="1">C5-C4</f>
        <v>2</v>
      </c>
      <c r="E5" s="16">
        <f t="shared" ref="E5:E37" si="2">1+D5/C4</f>
        <v>1.0384615384615385</v>
      </c>
      <c r="F5" s="17">
        <f>EXP($Q$9)*E4^($Q$10)</f>
        <v>1.0012400512745128</v>
      </c>
      <c r="G5" s="18">
        <f>(F5-1)*C4</f>
        <v>6.4482666274663814E-2</v>
      </c>
      <c r="H5" s="19">
        <f>C4+G5</f>
        <v>52.064482666274664</v>
      </c>
      <c r="I5" s="19">
        <f>B4+H5</f>
        <v>251.06448266627467</v>
      </c>
      <c r="J5" s="15">
        <f>H5-C5</f>
        <v>-1.9355173337253362</v>
      </c>
      <c r="N5" s="2">
        <f>N4+7</f>
        <v>43967</v>
      </c>
      <c r="P5" s="6" t="s">
        <v>34</v>
      </c>
      <c r="Q5" s="1"/>
      <c r="R5" s="1"/>
      <c r="S5" s="1"/>
      <c r="T5" s="7"/>
    </row>
    <row r="6" spans="1:20" x14ac:dyDescent="0.3">
      <c r="A6" s="2">
        <v>43910</v>
      </c>
      <c r="B6">
        <v>306</v>
      </c>
      <c r="C6">
        <f t="shared" si="0"/>
        <v>53</v>
      </c>
      <c r="D6" s="11">
        <f t="shared" si="1"/>
        <v>-1</v>
      </c>
      <c r="E6" s="16">
        <f t="shared" si="2"/>
        <v>0.98148148148148151</v>
      </c>
      <c r="F6" s="17">
        <f t="shared" ref="F6:F36" si="3">EXP($Q$9)*E5^($Q$10)</f>
        <v>1.1728646423560198</v>
      </c>
      <c r="G6" s="18">
        <f t="shared" ref="G6:G36" si="4">(F6-1)*C5</f>
        <v>9.3346906872250717</v>
      </c>
      <c r="H6" s="19">
        <f t="shared" ref="H6:H36" si="5">C5+G6</f>
        <v>63.33469068722507</v>
      </c>
      <c r="I6" s="19">
        <f t="shared" ref="I6:I36" si="6">B5+H6</f>
        <v>316.33469068722508</v>
      </c>
      <c r="J6" s="15">
        <f t="shared" ref="J6:J36" si="7">H6-C6</f>
        <v>10.33469068722507</v>
      </c>
      <c r="N6" s="2">
        <f>N5+7</f>
        <v>43974</v>
      </c>
      <c r="P6" s="6"/>
      <c r="Q6" s="1"/>
      <c r="R6" s="1"/>
      <c r="S6" s="1"/>
      <c r="T6" s="7"/>
    </row>
    <row r="7" spans="1:20" x14ac:dyDescent="0.3">
      <c r="A7" s="2">
        <v>43911</v>
      </c>
      <c r="B7">
        <v>367</v>
      </c>
      <c r="C7">
        <f t="shared" si="0"/>
        <v>61</v>
      </c>
      <c r="D7" s="11">
        <f t="shared" si="1"/>
        <v>8</v>
      </c>
      <c r="E7" s="16">
        <f t="shared" si="2"/>
        <v>1.1509433962264151</v>
      </c>
      <c r="F7" s="17">
        <f t="shared" si="3"/>
        <v>1.1982472571798188</v>
      </c>
      <c r="G7" s="18">
        <f t="shared" si="4"/>
        <v>10.507104630530398</v>
      </c>
      <c r="H7" s="19">
        <f t="shared" si="5"/>
        <v>63.507104630530399</v>
      </c>
      <c r="I7" s="19">
        <f t="shared" si="6"/>
        <v>369.50710463053042</v>
      </c>
      <c r="J7" s="15">
        <f t="shared" si="7"/>
        <v>2.5071046305303994</v>
      </c>
      <c r="P7" s="6" t="s">
        <v>9</v>
      </c>
      <c r="Q7" s="1" t="s">
        <v>10</v>
      </c>
      <c r="R7" s="1" t="s">
        <v>11</v>
      </c>
      <c r="S7" s="1" t="s">
        <v>12</v>
      </c>
      <c r="T7" s="7" t="s">
        <v>13</v>
      </c>
    </row>
    <row r="8" spans="1:20" x14ac:dyDescent="0.3">
      <c r="A8" s="2">
        <v>43912</v>
      </c>
      <c r="B8">
        <v>438</v>
      </c>
      <c r="C8">
        <f t="shared" si="0"/>
        <v>71</v>
      </c>
      <c r="D8" s="11">
        <f t="shared" si="1"/>
        <v>10</v>
      </c>
      <c r="E8" s="16">
        <f t="shared" si="2"/>
        <v>1.1639344262295082</v>
      </c>
      <c r="F8" s="17">
        <f t="shared" si="3"/>
        <v>1.1279825077102055</v>
      </c>
      <c r="G8" s="18">
        <f t="shared" si="4"/>
        <v>7.8069329703225341</v>
      </c>
      <c r="H8" s="19">
        <f t="shared" si="5"/>
        <v>68.806932970322535</v>
      </c>
      <c r="I8" s="19">
        <f t="shared" si="6"/>
        <v>435.80693297032252</v>
      </c>
      <c r="J8" s="15">
        <f t="shared" si="7"/>
        <v>-2.193067029677465</v>
      </c>
      <c r="P8" s="6"/>
      <c r="Q8" s="1"/>
      <c r="R8" s="1"/>
      <c r="S8" s="1"/>
      <c r="T8" s="7"/>
    </row>
    <row r="9" spans="1:20" x14ac:dyDescent="0.3">
      <c r="A9" s="2">
        <v>43913</v>
      </c>
      <c r="B9">
        <v>495</v>
      </c>
      <c r="C9">
        <f t="shared" si="0"/>
        <v>57</v>
      </c>
      <c r="D9" s="11">
        <f t="shared" si="1"/>
        <v>-14</v>
      </c>
      <c r="E9" s="16">
        <f t="shared" si="2"/>
        <v>0.80281690140845074</v>
      </c>
      <c r="F9" s="17">
        <f t="shared" si="3"/>
        <v>1.1231892591193591</v>
      </c>
      <c r="G9" s="18">
        <f t="shared" si="4"/>
        <v>8.7464373974744944</v>
      </c>
      <c r="H9" s="19">
        <f t="shared" si="5"/>
        <v>79.746437397474494</v>
      </c>
      <c r="I9" s="19">
        <f t="shared" si="6"/>
        <v>517.74643739747444</v>
      </c>
      <c r="J9" s="15">
        <f t="shared" si="7"/>
        <v>22.746437397474494</v>
      </c>
      <c r="P9" s="6" t="s">
        <v>14</v>
      </c>
      <c r="Q9" s="1">
        <v>0.17376800000000001</v>
      </c>
      <c r="R9" s="1">
        <v>4.0802999999999999E-2</v>
      </c>
      <c r="S9" s="1">
        <v>4.2587140000000003</v>
      </c>
      <c r="T9" s="7">
        <v>1E-4</v>
      </c>
    </row>
    <row r="10" spans="1:20" x14ac:dyDescent="0.3">
      <c r="A10" s="2">
        <v>43914</v>
      </c>
      <c r="B10">
        <v>658</v>
      </c>
      <c r="C10">
        <f t="shared" si="0"/>
        <v>163</v>
      </c>
      <c r="D10" s="11">
        <f t="shared" si="1"/>
        <v>106</v>
      </c>
      <c r="E10" s="16">
        <f t="shared" si="2"/>
        <v>2.8596491228070176</v>
      </c>
      <c r="F10" s="17">
        <f t="shared" si="3"/>
        <v>1.2931692299372659</v>
      </c>
      <c r="G10" s="18">
        <f t="shared" si="4"/>
        <v>16.710646106424157</v>
      </c>
      <c r="H10" s="19">
        <f t="shared" si="5"/>
        <v>73.71064610642415</v>
      </c>
      <c r="I10" s="19">
        <f t="shared" si="6"/>
        <v>568.71064610642418</v>
      </c>
      <c r="J10" s="15">
        <f t="shared" si="7"/>
        <v>-89.28935389357585</v>
      </c>
      <c r="P10" s="6" t="s">
        <v>15</v>
      </c>
      <c r="Q10" s="1">
        <v>-0.37940400000000002</v>
      </c>
      <c r="R10" s="1">
        <v>0.148781</v>
      </c>
      <c r="S10" s="1">
        <v>-2.5500910000000001</v>
      </c>
      <c r="T10" s="7">
        <v>1.4999999999999999E-2</v>
      </c>
    </row>
    <row r="11" spans="1:20" x14ac:dyDescent="0.3">
      <c r="A11" s="2">
        <v>43915</v>
      </c>
      <c r="B11">
        <v>840</v>
      </c>
      <c r="C11">
        <f t="shared" si="0"/>
        <v>182</v>
      </c>
      <c r="D11" s="11">
        <f t="shared" si="1"/>
        <v>19</v>
      </c>
      <c r="E11" s="16">
        <f t="shared" si="2"/>
        <v>1.1165644171779141</v>
      </c>
      <c r="F11" s="17">
        <f t="shared" si="3"/>
        <v>0.79861893214556445</v>
      </c>
      <c r="G11" s="18">
        <f t="shared" si="4"/>
        <v>-32.825114060272995</v>
      </c>
      <c r="H11" s="19">
        <f t="shared" si="5"/>
        <v>130.17488593972701</v>
      </c>
      <c r="I11" s="19">
        <f t="shared" si="6"/>
        <v>788.17488593972701</v>
      </c>
      <c r="J11" s="15">
        <f t="shared" si="7"/>
        <v>-51.825114060272995</v>
      </c>
      <c r="P11" s="6"/>
      <c r="Q11" s="1"/>
      <c r="R11" s="1"/>
      <c r="S11" s="1"/>
      <c r="T11" s="7"/>
    </row>
    <row r="12" spans="1:20" x14ac:dyDescent="0.3">
      <c r="A12" s="2">
        <v>43916</v>
      </c>
      <c r="B12">
        <v>1036</v>
      </c>
      <c r="C12">
        <f t="shared" si="0"/>
        <v>196</v>
      </c>
      <c r="D12" s="11">
        <f t="shared" si="1"/>
        <v>14</v>
      </c>
      <c r="E12" s="16">
        <f t="shared" si="2"/>
        <v>1.0769230769230769</v>
      </c>
      <c r="F12" s="17">
        <f t="shared" si="3"/>
        <v>1.1410355737434683</v>
      </c>
      <c r="G12" s="18">
        <f t="shared" si="4"/>
        <v>25.668474421311231</v>
      </c>
      <c r="H12" s="19">
        <f t="shared" si="5"/>
        <v>207.66847442131123</v>
      </c>
      <c r="I12" s="19">
        <f t="shared" si="6"/>
        <v>1047.6684744213112</v>
      </c>
      <c r="J12" s="15">
        <f t="shared" si="7"/>
        <v>11.668474421311231</v>
      </c>
      <c r="P12" s="6" t="s">
        <v>16</v>
      </c>
      <c r="Q12" s="1">
        <v>0.149483</v>
      </c>
      <c r="R12" s="1" t="s">
        <v>17</v>
      </c>
      <c r="S12" s="1"/>
      <c r="T12" s="7">
        <v>0.122583</v>
      </c>
    </row>
    <row r="13" spans="1:20" x14ac:dyDescent="0.3">
      <c r="A13" s="2">
        <v>43917</v>
      </c>
      <c r="B13">
        <v>1264</v>
      </c>
      <c r="C13">
        <f t="shared" si="0"/>
        <v>228</v>
      </c>
      <c r="D13" s="11">
        <f t="shared" si="1"/>
        <v>32</v>
      </c>
      <c r="E13" s="16">
        <f t="shared" si="2"/>
        <v>1.1632653061224489</v>
      </c>
      <c r="F13" s="17">
        <f t="shared" si="3"/>
        <v>1.1567925577634324</v>
      </c>
      <c r="G13" s="18">
        <f t="shared" si="4"/>
        <v>30.731341321632744</v>
      </c>
      <c r="H13" s="19">
        <f t="shared" si="5"/>
        <v>226.73134132163275</v>
      </c>
      <c r="I13" s="19">
        <f t="shared" si="6"/>
        <v>1262.7313413216327</v>
      </c>
      <c r="J13" s="15">
        <f t="shared" si="7"/>
        <v>-1.2686586783672453</v>
      </c>
      <c r="P13" s="6" t="s">
        <v>18</v>
      </c>
      <c r="Q13" s="1">
        <v>0.126496</v>
      </c>
      <c r="R13" s="1" t="s">
        <v>35</v>
      </c>
      <c r="S13" s="1"/>
      <c r="T13" s="7">
        <v>0.237372</v>
      </c>
    </row>
    <row r="14" spans="1:20" x14ac:dyDescent="0.3">
      <c r="A14" s="2">
        <v>43918</v>
      </c>
      <c r="B14">
        <v>1534</v>
      </c>
      <c r="C14">
        <f t="shared" si="0"/>
        <v>270</v>
      </c>
      <c r="D14" s="11">
        <f t="shared" si="1"/>
        <v>42</v>
      </c>
      <c r="E14" s="16">
        <f t="shared" si="2"/>
        <v>1.1842105263157894</v>
      </c>
      <c r="F14" s="17">
        <f t="shared" si="3"/>
        <v>1.1234343361747519</v>
      </c>
      <c r="G14" s="18">
        <f t="shared" si="4"/>
        <v>28.143028647843423</v>
      </c>
      <c r="H14" s="19">
        <f t="shared" si="5"/>
        <v>256.14302864784344</v>
      </c>
      <c r="I14" s="19">
        <f t="shared" si="6"/>
        <v>1520.1430286478435</v>
      </c>
      <c r="J14" s="15">
        <f t="shared" si="7"/>
        <v>-13.856971352156563</v>
      </c>
      <c r="P14" s="6" t="s">
        <v>19</v>
      </c>
      <c r="Q14" s="1">
        <v>0.22185099999999999</v>
      </c>
      <c r="R14" s="1" t="s">
        <v>20</v>
      </c>
      <c r="S14" s="1"/>
      <c r="T14" s="7">
        <v>-0.123698</v>
      </c>
    </row>
    <row r="15" spans="1:20" x14ac:dyDescent="0.3">
      <c r="A15" s="2">
        <v>43919</v>
      </c>
      <c r="B15">
        <v>1836</v>
      </c>
      <c r="C15">
        <f t="shared" si="0"/>
        <v>302</v>
      </c>
      <c r="D15" s="11">
        <f t="shared" si="1"/>
        <v>32</v>
      </c>
      <c r="E15" s="16">
        <f t="shared" si="2"/>
        <v>1.1185185185185185</v>
      </c>
      <c r="F15" s="17">
        <f t="shared" si="3"/>
        <v>1.1158537021204786</v>
      </c>
      <c r="G15" s="18">
        <f t="shared" si="4"/>
        <v>31.28049957252923</v>
      </c>
      <c r="H15" s="19">
        <f t="shared" si="5"/>
        <v>301.28049957252921</v>
      </c>
      <c r="I15" s="19">
        <f t="shared" si="6"/>
        <v>1835.2804995725292</v>
      </c>
      <c r="J15" s="15">
        <f t="shared" si="7"/>
        <v>-0.71950042747079124</v>
      </c>
      <c r="P15" s="6" t="s">
        <v>21</v>
      </c>
      <c r="Q15" s="1">
        <v>1.821067</v>
      </c>
      <c r="R15" s="1" t="s">
        <v>22</v>
      </c>
      <c r="S15" s="1"/>
      <c r="T15" s="7">
        <v>-3.8386999999999998E-2</v>
      </c>
    </row>
    <row r="16" spans="1:20" x14ac:dyDescent="0.3">
      <c r="A16" s="2">
        <v>43920</v>
      </c>
      <c r="B16">
        <v>2337</v>
      </c>
      <c r="C16">
        <f t="shared" si="0"/>
        <v>501</v>
      </c>
      <c r="D16" s="11">
        <f t="shared" si="1"/>
        <v>199</v>
      </c>
      <c r="E16" s="16">
        <f t="shared" si="2"/>
        <v>1.6589403973509933</v>
      </c>
      <c r="F16" s="17">
        <f t="shared" si="3"/>
        <v>1.1402788443820198</v>
      </c>
      <c r="G16" s="18">
        <f t="shared" si="4"/>
        <v>42.364211003369967</v>
      </c>
      <c r="H16" s="19">
        <f t="shared" si="5"/>
        <v>344.36421100336997</v>
      </c>
      <c r="I16" s="19">
        <f t="shared" si="6"/>
        <v>2180.3642110033697</v>
      </c>
      <c r="J16" s="15">
        <f t="shared" si="7"/>
        <v>-156.63578899663003</v>
      </c>
      <c r="P16" s="6" t="s">
        <v>23</v>
      </c>
      <c r="Q16" s="1">
        <v>4.4121069999999998</v>
      </c>
      <c r="R16" s="1" t="s">
        <v>36</v>
      </c>
      <c r="S16" s="1"/>
      <c r="T16" s="7">
        <v>-9.3089000000000005E-2</v>
      </c>
    </row>
    <row r="17" spans="1:20" x14ac:dyDescent="0.3">
      <c r="A17" s="2">
        <v>43921</v>
      </c>
      <c r="B17">
        <v>2777</v>
      </c>
      <c r="C17">
        <f t="shared" si="0"/>
        <v>440</v>
      </c>
      <c r="D17" s="11">
        <f t="shared" si="1"/>
        <v>-61</v>
      </c>
      <c r="E17" s="16">
        <f t="shared" si="2"/>
        <v>0.8782435129740519</v>
      </c>
      <c r="F17" s="17">
        <f t="shared" si="3"/>
        <v>0.98188766714930686</v>
      </c>
      <c r="G17" s="18">
        <f t="shared" si="4"/>
        <v>-9.074278758197261</v>
      </c>
      <c r="H17" s="19">
        <f t="shared" si="5"/>
        <v>491.92572124180276</v>
      </c>
      <c r="I17" s="19">
        <f t="shared" si="6"/>
        <v>2828.9257212418029</v>
      </c>
      <c r="J17" s="15">
        <f t="shared" si="7"/>
        <v>51.925721241802762</v>
      </c>
      <c r="P17" s="6" t="s">
        <v>24</v>
      </c>
      <c r="Q17" s="1">
        <v>6.5029630000000003</v>
      </c>
      <c r="R17" s="1" t="s">
        <v>25</v>
      </c>
      <c r="S17" s="1"/>
      <c r="T17" s="7">
        <v>2.0726550000000001</v>
      </c>
    </row>
    <row r="18" spans="1:20" ht="15" thickBot="1" x14ac:dyDescent="0.35">
      <c r="A18" s="2">
        <v>43922</v>
      </c>
      <c r="B18">
        <v>3548</v>
      </c>
      <c r="C18">
        <f t="shared" si="0"/>
        <v>771</v>
      </c>
      <c r="D18" s="11">
        <f t="shared" si="1"/>
        <v>331</v>
      </c>
      <c r="E18" s="16">
        <f t="shared" si="2"/>
        <v>1.7522727272727274</v>
      </c>
      <c r="F18" s="17">
        <f t="shared" si="3"/>
        <v>1.2498537477719975</v>
      </c>
      <c r="G18" s="18">
        <f t="shared" si="4"/>
        <v>109.93564901967892</v>
      </c>
      <c r="H18" s="19">
        <f t="shared" si="5"/>
        <v>549.93564901967898</v>
      </c>
      <c r="I18" s="19">
        <f t="shared" si="6"/>
        <v>3326.9356490196787</v>
      </c>
      <c r="J18" s="15">
        <f t="shared" si="7"/>
        <v>-221.06435098032102</v>
      </c>
      <c r="P18" s="8" t="s">
        <v>26</v>
      </c>
      <c r="Q18" s="9">
        <v>1.5043000000000001E-2</v>
      </c>
      <c r="R18" s="9"/>
      <c r="S18" s="9"/>
      <c r="T18" s="10"/>
    </row>
    <row r="19" spans="1:20" x14ac:dyDescent="0.3">
      <c r="A19" s="2">
        <v>43923</v>
      </c>
      <c r="B19">
        <v>4149</v>
      </c>
      <c r="C19">
        <f t="shared" si="0"/>
        <v>601</v>
      </c>
      <c r="D19" s="11">
        <f t="shared" si="1"/>
        <v>-170</v>
      </c>
      <c r="E19" s="16">
        <f t="shared" si="2"/>
        <v>0.77950713359273671</v>
      </c>
      <c r="F19" s="17">
        <f t="shared" si="3"/>
        <v>0.96170754559484783</v>
      </c>
      <c r="G19" s="18">
        <f t="shared" si="4"/>
        <v>-29.523482346372319</v>
      </c>
      <c r="H19" s="19">
        <f t="shared" si="5"/>
        <v>741.47651765362764</v>
      </c>
      <c r="I19" s="19">
        <f t="shared" si="6"/>
        <v>4289.4765176536275</v>
      </c>
      <c r="J19" s="15">
        <f t="shared" si="7"/>
        <v>140.47651765362764</v>
      </c>
    </row>
    <row r="20" spans="1:20" x14ac:dyDescent="0.3">
      <c r="A20" s="2">
        <v>43924</v>
      </c>
      <c r="B20">
        <v>4731</v>
      </c>
      <c r="C20">
        <f t="shared" si="0"/>
        <v>582</v>
      </c>
      <c r="D20" s="11">
        <f t="shared" si="1"/>
        <v>-19</v>
      </c>
      <c r="E20" s="16">
        <f t="shared" si="2"/>
        <v>0.96838602329450918</v>
      </c>
      <c r="F20" s="17">
        <f t="shared" si="3"/>
        <v>1.3077067715636725</v>
      </c>
      <c r="G20" s="18">
        <f t="shared" si="4"/>
        <v>184.9317697097672</v>
      </c>
      <c r="H20" s="19">
        <f t="shared" si="5"/>
        <v>785.9317697097672</v>
      </c>
      <c r="I20" s="19">
        <f t="shared" si="6"/>
        <v>4934.9317697097667</v>
      </c>
      <c r="J20" s="15">
        <f t="shared" si="7"/>
        <v>203.9317697097672</v>
      </c>
    </row>
    <row r="21" spans="1:20" x14ac:dyDescent="0.3">
      <c r="A21" s="2">
        <v>43925</v>
      </c>
      <c r="B21">
        <v>5389</v>
      </c>
      <c r="C21">
        <f t="shared" si="0"/>
        <v>658</v>
      </c>
      <c r="D21" s="11">
        <f t="shared" si="1"/>
        <v>76</v>
      </c>
      <c r="E21" s="16">
        <f t="shared" si="2"/>
        <v>1.1305841924398625</v>
      </c>
      <c r="F21" s="17">
        <f t="shared" si="3"/>
        <v>1.2043694582074105</v>
      </c>
      <c r="G21" s="18">
        <f t="shared" si="4"/>
        <v>118.94302467671289</v>
      </c>
      <c r="H21" s="19">
        <f t="shared" si="5"/>
        <v>700.94302467671287</v>
      </c>
      <c r="I21" s="19">
        <f t="shared" si="6"/>
        <v>5431.9430246767133</v>
      </c>
      <c r="J21" s="15">
        <f t="shared" si="7"/>
        <v>42.943024676712866</v>
      </c>
    </row>
    <row r="22" spans="1:20" x14ac:dyDescent="0.3">
      <c r="A22" s="2">
        <v>43926</v>
      </c>
      <c r="B22">
        <v>6343</v>
      </c>
      <c r="C22">
        <f t="shared" si="0"/>
        <v>954</v>
      </c>
      <c r="D22" s="11">
        <f t="shared" si="1"/>
        <v>296</v>
      </c>
      <c r="E22" s="16">
        <f t="shared" si="2"/>
        <v>1.4498480243161094</v>
      </c>
      <c r="F22" s="17">
        <f t="shared" si="3"/>
        <v>1.1356464474098746</v>
      </c>
      <c r="G22" s="18">
        <f t="shared" si="4"/>
        <v>89.255362395697517</v>
      </c>
      <c r="H22" s="19">
        <f t="shared" si="5"/>
        <v>747.25536239569749</v>
      </c>
      <c r="I22" s="19">
        <f t="shared" si="6"/>
        <v>6136.2553623956974</v>
      </c>
      <c r="J22" s="15">
        <f t="shared" si="7"/>
        <v>-206.74463760430251</v>
      </c>
    </row>
    <row r="23" spans="1:20" x14ac:dyDescent="0.3">
      <c r="A23" s="2">
        <v>43927</v>
      </c>
      <c r="B23">
        <v>7497</v>
      </c>
      <c r="C23">
        <f t="shared" si="0"/>
        <v>1154</v>
      </c>
      <c r="D23" s="11">
        <f t="shared" si="1"/>
        <v>200</v>
      </c>
      <c r="E23" s="16">
        <f t="shared" si="2"/>
        <v>1.2096436058700211</v>
      </c>
      <c r="F23" s="17">
        <f t="shared" si="3"/>
        <v>1.0333800879084127</v>
      </c>
      <c r="G23" s="18">
        <f t="shared" si="4"/>
        <v>31.84460386462575</v>
      </c>
      <c r="H23" s="19">
        <f t="shared" si="5"/>
        <v>985.8446038646257</v>
      </c>
      <c r="I23" s="19">
        <f t="shared" si="6"/>
        <v>7328.8446038646252</v>
      </c>
      <c r="J23" s="15">
        <f t="shared" si="7"/>
        <v>-168.1553961353743</v>
      </c>
    </row>
    <row r="24" spans="1:20" x14ac:dyDescent="0.3">
      <c r="A24" s="2">
        <v>43928</v>
      </c>
      <c r="B24">
        <v>8672</v>
      </c>
      <c r="C24">
        <f t="shared" si="0"/>
        <v>1175</v>
      </c>
      <c r="D24" s="11">
        <f t="shared" si="1"/>
        <v>21</v>
      </c>
      <c r="E24" s="16">
        <f t="shared" si="2"/>
        <v>1.0181975736568458</v>
      </c>
      <c r="F24" s="17">
        <f t="shared" si="3"/>
        <v>1.1068937172726019</v>
      </c>
      <c r="G24" s="18">
        <f t="shared" si="4"/>
        <v>123.35534973258258</v>
      </c>
      <c r="H24" s="19">
        <f t="shared" si="5"/>
        <v>1277.3553497325827</v>
      </c>
      <c r="I24" s="19">
        <f t="shared" si="6"/>
        <v>8774.3553497325829</v>
      </c>
      <c r="J24" s="15">
        <f t="shared" si="7"/>
        <v>102.35534973258268</v>
      </c>
    </row>
    <row r="25" spans="1:20" x14ac:dyDescent="0.3">
      <c r="A25" s="2">
        <v>43929</v>
      </c>
      <c r="B25">
        <v>10131</v>
      </c>
      <c r="C25">
        <f t="shared" si="0"/>
        <v>1459</v>
      </c>
      <c r="D25" s="11">
        <f t="shared" si="1"/>
        <v>284</v>
      </c>
      <c r="E25" s="16">
        <f t="shared" si="2"/>
        <v>1.2417021276595746</v>
      </c>
      <c r="F25" s="17">
        <f t="shared" si="3"/>
        <v>1.181666624979743</v>
      </c>
      <c r="G25" s="18">
        <f t="shared" si="4"/>
        <v>213.45828435119796</v>
      </c>
      <c r="H25" s="19">
        <f t="shared" si="5"/>
        <v>1388.458284351198</v>
      </c>
      <c r="I25" s="19">
        <f t="shared" si="6"/>
        <v>10060.458284351198</v>
      </c>
      <c r="J25" s="15">
        <f t="shared" si="7"/>
        <v>-70.541715648801983</v>
      </c>
    </row>
    <row r="26" spans="1:20" x14ac:dyDescent="0.3">
      <c r="A26" s="2">
        <v>43930</v>
      </c>
      <c r="B26">
        <v>11917</v>
      </c>
      <c r="C26">
        <f t="shared" si="0"/>
        <v>1786</v>
      </c>
      <c r="D26" s="11">
        <f t="shared" si="1"/>
        <v>327</v>
      </c>
      <c r="E26" s="16">
        <f t="shared" si="2"/>
        <v>1.2241261137765593</v>
      </c>
      <c r="F26" s="17">
        <f t="shared" si="3"/>
        <v>1.0959630096114585</v>
      </c>
      <c r="G26" s="18">
        <f t="shared" si="4"/>
        <v>140.01003102311802</v>
      </c>
      <c r="H26" s="19">
        <f t="shared" si="5"/>
        <v>1599.010031023118</v>
      </c>
      <c r="I26" s="19">
        <f t="shared" si="6"/>
        <v>11730.010031023117</v>
      </c>
      <c r="J26" s="15">
        <f t="shared" si="7"/>
        <v>-186.98996897688198</v>
      </c>
    </row>
    <row r="27" spans="1:20" x14ac:dyDescent="0.3">
      <c r="A27" s="2">
        <v>43931</v>
      </c>
      <c r="B27">
        <v>13584</v>
      </c>
      <c r="C27">
        <f t="shared" si="0"/>
        <v>1667</v>
      </c>
      <c r="D27" s="11">
        <f t="shared" si="1"/>
        <v>-119</v>
      </c>
      <c r="E27" s="16">
        <f t="shared" si="2"/>
        <v>0.93337066069428887</v>
      </c>
      <c r="F27" s="17">
        <f t="shared" si="3"/>
        <v>1.1019068582470664</v>
      </c>
      <c r="G27" s="18">
        <f t="shared" si="4"/>
        <v>182.00564882926051</v>
      </c>
      <c r="H27" s="19">
        <f t="shared" si="5"/>
        <v>1968.0056488292605</v>
      </c>
      <c r="I27" s="19">
        <f t="shared" si="6"/>
        <v>13885.005648829261</v>
      </c>
      <c r="J27" s="15">
        <f t="shared" si="7"/>
        <v>301.00564882926051</v>
      </c>
    </row>
    <row r="28" spans="1:20" x14ac:dyDescent="0.3">
      <c r="A28" s="2">
        <v>43932</v>
      </c>
      <c r="B28">
        <v>15770</v>
      </c>
      <c r="C28">
        <f t="shared" si="0"/>
        <v>2186</v>
      </c>
      <c r="D28" s="11">
        <f t="shared" si="1"/>
        <v>519</v>
      </c>
      <c r="E28" s="16">
        <f t="shared" si="2"/>
        <v>1.3113377324535094</v>
      </c>
      <c r="F28" s="17">
        <f t="shared" si="3"/>
        <v>1.2213160391816789</v>
      </c>
      <c r="G28" s="18">
        <f t="shared" si="4"/>
        <v>368.93383731585868</v>
      </c>
      <c r="H28" s="19">
        <f t="shared" si="5"/>
        <v>2035.9338373158587</v>
      </c>
      <c r="I28" s="19">
        <f t="shared" si="6"/>
        <v>15619.933837315859</v>
      </c>
      <c r="J28" s="15">
        <f t="shared" si="7"/>
        <v>-150.06616268414132</v>
      </c>
    </row>
    <row r="29" spans="1:20" x14ac:dyDescent="0.3">
      <c r="A29" s="2">
        <v>43933</v>
      </c>
      <c r="B29">
        <v>18328</v>
      </c>
      <c r="C29">
        <f t="shared" si="0"/>
        <v>2558</v>
      </c>
      <c r="D29" s="11">
        <f t="shared" si="1"/>
        <v>372</v>
      </c>
      <c r="E29" s="16">
        <f t="shared" si="2"/>
        <v>1.1701738334858189</v>
      </c>
      <c r="F29" s="17">
        <f t="shared" si="3"/>
        <v>1.0735075654848307</v>
      </c>
      <c r="G29" s="18">
        <f t="shared" si="4"/>
        <v>160.68753814983998</v>
      </c>
      <c r="H29" s="19">
        <f t="shared" si="5"/>
        <v>2346.6875381498398</v>
      </c>
      <c r="I29" s="19">
        <f t="shared" si="6"/>
        <v>18116.687538149839</v>
      </c>
      <c r="J29" s="15">
        <f t="shared" si="7"/>
        <v>-211.31246185016016</v>
      </c>
    </row>
    <row r="30" spans="1:20" x14ac:dyDescent="0.3">
      <c r="A30" s="2">
        <v>43934</v>
      </c>
      <c r="B30">
        <v>21102</v>
      </c>
      <c r="C30">
        <f t="shared" si="0"/>
        <v>2774</v>
      </c>
      <c r="D30" s="11">
        <f t="shared" si="1"/>
        <v>216</v>
      </c>
      <c r="E30" s="16">
        <f t="shared" si="2"/>
        <v>1.0844409695074277</v>
      </c>
      <c r="F30" s="17">
        <f t="shared" si="3"/>
        <v>1.1209132823412919</v>
      </c>
      <c r="G30" s="18">
        <f t="shared" si="4"/>
        <v>309.29617622902481</v>
      </c>
      <c r="H30" s="19">
        <f t="shared" si="5"/>
        <v>2867.2961762290247</v>
      </c>
      <c r="I30" s="19">
        <f t="shared" si="6"/>
        <v>21195.296176229025</v>
      </c>
      <c r="J30" s="15">
        <f t="shared" si="7"/>
        <v>93.296176229024695</v>
      </c>
    </row>
    <row r="31" spans="1:20" x14ac:dyDescent="0.3">
      <c r="A31" s="2">
        <v>43935</v>
      </c>
      <c r="B31">
        <v>24490</v>
      </c>
      <c r="C31">
        <f t="shared" si="0"/>
        <v>3388</v>
      </c>
      <c r="D31" s="11">
        <f t="shared" si="1"/>
        <v>614</v>
      </c>
      <c r="E31" s="16">
        <f t="shared" si="2"/>
        <v>1.2213410237923576</v>
      </c>
      <c r="F31" s="17">
        <f t="shared" si="3"/>
        <v>1.1537433689080401</v>
      </c>
      <c r="G31" s="18">
        <f t="shared" si="4"/>
        <v>426.48410535090318</v>
      </c>
      <c r="H31" s="19">
        <f t="shared" si="5"/>
        <v>3200.4841053509031</v>
      </c>
      <c r="I31" s="19">
        <f t="shared" si="6"/>
        <v>24302.484105350904</v>
      </c>
      <c r="J31" s="15">
        <f t="shared" si="7"/>
        <v>-187.51589464909694</v>
      </c>
    </row>
    <row r="32" spans="1:20" x14ac:dyDescent="0.3">
      <c r="A32" s="2">
        <v>43936</v>
      </c>
      <c r="B32">
        <v>27938</v>
      </c>
      <c r="C32">
        <f t="shared" si="0"/>
        <v>3448</v>
      </c>
      <c r="D32" s="11">
        <f t="shared" si="1"/>
        <v>60</v>
      </c>
      <c r="E32" s="16">
        <f t="shared" si="2"/>
        <v>1.0177095631641087</v>
      </c>
      <c r="F32" s="17">
        <f t="shared" si="3"/>
        <v>1.1028595272730628</v>
      </c>
      <c r="G32" s="18">
        <f t="shared" si="4"/>
        <v>348.48807840113676</v>
      </c>
      <c r="H32" s="19">
        <f t="shared" si="5"/>
        <v>3736.4880784011366</v>
      </c>
      <c r="I32" s="19">
        <f t="shared" si="6"/>
        <v>28226.488078401137</v>
      </c>
      <c r="J32" s="15">
        <f t="shared" si="7"/>
        <v>288.48807840113659</v>
      </c>
    </row>
    <row r="33" spans="1:22" x14ac:dyDescent="0.3">
      <c r="A33" s="2">
        <v>43937</v>
      </c>
      <c r="B33">
        <v>32008</v>
      </c>
      <c r="C33">
        <f t="shared" si="0"/>
        <v>4070</v>
      </c>
      <c r="D33" s="11">
        <f t="shared" si="1"/>
        <v>622</v>
      </c>
      <c r="E33" s="16">
        <f t="shared" si="2"/>
        <v>1.1803944315545243</v>
      </c>
      <c r="F33" s="17">
        <f t="shared" si="3"/>
        <v>1.1818815750398208</v>
      </c>
      <c r="G33" s="18">
        <f t="shared" si="4"/>
        <v>627.1276707373022</v>
      </c>
      <c r="H33" s="19">
        <f t="shared" si="5"/>
        <v>4075.1276707373022</v>
      </c>
      <c r="I33" s="19">
        <f t="shared" si="6"/>
        <v>32013.127670737304</v>
      </c>
      <c r="J33" s="15">
        <f t="shared" si="7"/>
        <v>5.1276707373021964</v>
      </c>
    </row>
    <row r="34" spans="1:22" x14ac:dyDescent="0.3">
      <c r="A34" s="2">
        <v>43938</v>
      </c>
      <c r="B34">
        <v>36793</v>
      </c>
      <c r="C34">
        <f t="shared" si="0"/>
        <v>4785</v>
      </c>
      <c r="D34" s="11">
        <f t="shared" si="1"/>
        <v>715</v>
      </c>
      <c r="E34" s="16">
        <f t="shared" si="2"/>
        <v>1.1756756756756757</v>
      </c>
      <c r="F34" s="17">
        <f t="shared" si="3"/>
        <v>1.1172210091171257</v>
      </c>
      <c r="G34" s="18">
        <f t="shared" si="4"/>
        <v>477.08950710670177</v>
      </c>
      <c r="H34" s="19">
        <f t="shared" si="5"/>
        <v>4547.0895071067016</v>
      </c>
      <c r="I34" s="19">
        <f t="shared" si="6"/>
        <v>36555.089507106699</v>
      </c>
      <c r="J34" s="15">
        <f t="shared" si="7"/>
        <v>-237.9104928932984</v>
      </c>
    </row>
    <row r="35" spans="1:22" x14ac:dyDescent="0.3">
      <c r="A35" s="2">
        <v>43939</v>
      </c>
      <c r="B35">
        <v>42853</v>
      </c>
      <c r="C35">
        <f t="shared" si="0"/>
        <v>6060</v>
      </c>
      <c r="D35" s="11">
        <f t="shared" si="1"/>
        <v>1275</v>
      </c>
      <c r="E35" s="16">
        <f t="shared" si="2"/>
        <v>1.2664576802507836</v>
      </c>
      <c r="F35" s="17">
        <f t="shared" si="3"/>
        <v>1.1189201951417451</v>
      </c>
      <c r="G35" s="18">
        <f t="shared" si="4"/>
        <v>569.03313375325035</v>
      </c>
      <c r="H35" s="19">
        <f t="shared" si="5"/>
        <v>5354.0331337532507</v>
      </c>
      <c r="I35" s="19">
        <f t="shared" si="6"/>
        <v>42147.033133753248</v>
      </c>
      <c r="J35" s="15">
        <f t="shared" si="7"/>
        <v>-705.9668662467493</v>
      </c>
    </row>
    <row r="36" spans="1:22" x14ac:dyDescent="0.3">
      <c r="A36" s="2">
        <v>43940</v>
      </c>
      <c r="B36">
        <v>47121</v>
      </c>
      <c r="C36">
        <f t="shared" si="0"/>
        <v>4268</v>
      </c>
      <c r="D36" s="11">
        <f t="shared" si="1"/>
        <v>-1792</v>
      </c>
      <c r="E36" s="16">
        <f t="shared" si="2"/>
        <v>0.70429042904290429</v>
      </c>
      <c r="F36" s="17">
        <f t="shared" si="3"/>
        <v>1.087785256924908</v>
      </c>
      <c r="G36" s="18">
        <f t="shared" si="4"/>
        <v>531.97865696494262</v>
      </c>
      <c r="H36" s="19">
        <f t="shared" si="5"/>
        <v>6591.9786569649423</v>
      </c>
      <c r="I36" s="19">
        <f t="shared" si="6"/>
        <v>49444.978656964944</v>
      </c>
      <c r="J36" s="15">
        <f t="shared" si="7"/>
        <v>2323.9786569649423</v>
      </c>
    </row>
    <row r="37" spans="1:22" x14ac:dyDescent="0.3">
      <c r="A37" s="2">
        <v>43941</v>
      </c>
      <c r="B37">
        <v>52763</v>
      </c>
      <c r="C37">
        <f t="shared" si="0"/>
        <v>5642</v>
      </c>
      <c r="D37" s="11">
        <f t="shared" si="1"/>
        <v>1374</v>
      </c>
      <c r="E37" s="16">
        <f t="shared" si="2"/>
        <v>1.3219306466729148</v>
      </c>
      <c r="F37" s="11"/>
      <c r="G37" s="11"/>
      <c r="H37" s="11"/>
      <c r="I37" s="11"/>
      <c r="J37" s="15"/>
    </row>
    <row r="38" spans="1:22" x14ac:dyDescent="0.3">
      <c r="A38" s="2">
        <v>43942</v>
      </c>
      <c r="B38">
        <v>57999</v>
      </c>
      <c r="C38">
        <f t="shared" si="0"/>
        <v>5236</v>
      </c>
      <c r="D38" s="11">
        <f t="shared" ref="D38:D43" si="8">C38-C37</f>
        <v>-406</v>
      </c>
      <c r="E38" s="16">
        <f t="shared" ref="E38:E43" si="9">1+D38/C37</f>
        <v>0.92803970223325061</v>
      </c>
      <c r="F38" s="12" t="s">
        <v>3</v>
      </c>
      <c r="G38" s="12" t="s">
        <v>4</v>
      </c>
      <c r="H38" s="13" t="s">
        <v>5</v>
      </c>
      <c r="I38" s="13" t="s">
        <v>6</v>
      </c>
      <c r="J38" s="14" t="s">
        <v>28</v>
      </c>
      <c r="L38" s="14" t="s">
        <v>29</v>
      </c>
      <c r="M38" s="14" t="s">
        <v>30</v>
      </c>
      <c r="O38" s="14" t="s">
        <v>37</v>
      </c>
      <c r="P38" s="14" t="s">
        <v>38</v>
      </c>
      <c r="Q38" s="14" t="s">
        <v>39</v>
      </c>
      <c r="R38" s="14" t="s">
        <v>40</v>
      </c>
      <c r="S38" s="22" t="s">
        <v>41</v>
      </c>
      <c r="T38" s="23" t="s">
        <v>42</v>
      </c>
      <c r="U38" s="14" t="s">
        <v>43</v>
      </c>
      <c r="V38" s="14" t="s">
        <v>44</v>
      </c>
    </row>
    <row r="39" spans="1:22" x14ac:dyDescent="0.3">
      <c r="A39" s="2">
        <v>43943</v>
      </c>
      <c r="B39">
        <v>62773</v>
      </c>
      <c r="C39">
        <f t="shared" si="0"/>
        <v>4774</v>
      </c>
      <c r="D39" s="11">
        <f t="shared" si="8"/>
        <v>-462</v>
      </c>
      <c r="E39" s="16">
        <f t="shared" si="9"/>
        <v>0.91176470588235292</v>
      </c>
      <c r="F39" s="17">
        <f>EXP($Q$9)*E38^($Q$10)</f>
        <v>1.2239730682527152</v>
      </c>
      <c r="G39" s="18">
        <f>(F39-1)*C38</f>
        <v>1172.722985371217</v>
      </c>
      <c r="H39" s="19">
        <f>C38+G39</f>
        <v>6408.722985371217</v>
      </c>
      <c r="I39" s="19">
        <f>B38+H39</f>
        <v>64407.72298537122</v>
      </c>
      <c r="J39" s="11">
        <v>6000</v>
      </c>
      <c r="L39" s="15">
        <f t="shared" ref="L39:L45" si="10">H39-C39</f>
        <v>1634.722985371217</v>
      </c>
      <c r="M39" s="11">
        <f t="shared" ref="M39:M45" si="11">J39-C39</f>
        <v>1226</v>
      </c>
      <c r="O39" s="21">
        <f t="shared" ref="O39:O46" si="12">F39+$Q$14</f>
        <v>1.4458240682527153</v>
      </c>
      <c r="P39" s="21">
        <f t="shared" ref="P39:P46" si="13">F39-$Q$14</f>
        <v>1.0021220682527152</v>
      </c>
      <c r="Q39" s="31">
        <f>(O39-1)*C38</f>
        <v>2334.334821371217</v>
      </c>
      <c r="R39" s="31">
        <f>(P39-1)*C38</f>
        <v>11.111149371216865</v>
      </c>
      <c r="S39" s="32">
        <f>C38+Q39</f>
        <v>7570.334821371217</v>
      </c>
      <c r="T39" s="33">
        <f>C38+R39</f>
        <v>5247.1111493712169</v>
      </c>
      <c r="U39" s="34">
        <f>B38+S39</f>
        <v>65569.334821371216</v>
      </c>
      <c r="V39" s="34">
        <f>B38+T39</f>
        <v>63246.111149371216</v>
      </c>
    </row>
    <row r="40" spans="1:22" x14ac:dyDescent="0.3">
      <c r="A40" s="2">
        <v>43944</v>
      </c>
      <c r="B40">
        <v>68622</v>
      </c>
      <c r="C40">
        <f t="shared" si="0"/>
        <v>5849</v>
      </c>
      <c r="D40" s="11">
        <f t="shared" si="8"/>
        <v>1075</v>
      </c>
      <c r="E40" s="16">
        <f t="shared" si="9"/>
        <v>1.2251780477586929</v>
      </c>
      <c r="F40" s="17">
        <f t="shared" ref="F40:F43" si="14">EXP($Q$9)*E39^($Q$10)</f>
        <v>1.2322167796626298</v>
      </c>
      <c r="G40" s="18">
        <f t="shared" ref="G40:G43" si="15">(F40-1)*C39</f>
        <v>1108.6029061093946</v>
      </c>
      <c r="H40" s="19">
        <f t="shared" ref="H40:H43" si="16">C39+G40</f>
        <v>5882.6029061093941</v>
      </c>
      <c r="I40" s="19">
        <f t="shared" ref="I40:I43" si="17">B39+H40</f>
        <v>68655.602906109387</v>
      </c>
      <c r="J40" s="11">
        <v>6000</v>
      </c>
      <c r="L40" s="15">
        <f t="shared" si="10"/>
        <v>33.602906109394098</v>
      </c>
      <c r="M40" s="11">
        <f t="shared" si="11"/>
        <v>151</v>
      </c>
      <c r="O40" s="21">
        <f t="shared" si="12"/>
        <v>1.4540677796626298</v>
      </c>
      <c r="P40" s="21">
        <f t="shared" si="13"/>
        <v>1.0103657796626297</v>
      </c>
      <c r="Q40" s="31">
        <f t="shared" ref="Q40:Q46" si="18">(O40-1)*C39</f>
        <v>2167.7195801093944</v>
      </c>
      <c r="R40" s="31">
        <f t="shared" ref="R40:R46" si="19">(P40-1)*C39</f>
        <v>49.486232109394422</v>
      </c>
      <c r="S40" s="32">
        <f t="shared" ref="S40:S46" si="20">C39+Q40</f>
        <v>6941.7195801093949</v>
      </c>
      <c r="T40" s="33">
        <f t="shared" ref="T40:T46" si="21">C39+R40</f>
        <v>4823.4862321093942</v>
      </c>
      <c r="U40" s="34">
        <f t="shared" ref="U40:U46" si="22">B39+S40</f>
        <v>69714.719580109391</v>
      </c>
      <c r="V40" s="34">
        <f t="shared" ref="V40:V46" si="23">B39+T40</f>
        <v>67596.486232109397</v>
      </c>
    </row>
    <row r="41" spans="1:22" x14ac:dyDescent="0.3">
      <c r="A41" s="2">
        <v>43945</v>
      </c>
      <c r="B41">
        <v>74588</v>
      </c>
      <c r="C41">
        <f t="shared" si="0"/>
        <v>5966</v>
      </c>
      <c r="D41" s="11">
        <f t="shared" si="8"/>
        <v>117</v>
      </c>
      <c r="E41" s="16">
        <f t="shared" si="9"/>
        <v>1.0200034193879295</v>
      </c>
      <c r="F41" s="17">
        <f t="shared" si="14"/>
        <v>1.1015478108248424</v>
      </c>
      <c r="G41" s="18">
        <f t="shared" si="15"/>
        <v>593.95314551450338</v>
      </c>
      <c r="H41" s="19">
        <f t="shared" si="16"/>
        <v>6442.9531455145034</v>
      </c>
      <c r="I41" s="19">
        <f t="shared" si="17"/>
        <v>75064.953145514504</v>
      </c>
      <c r="J41" s="11">
        <v>6000</v>
      </c>
      <c r="L41" s="15">
        <f t="shared" si="10"/>
        <v>476.95314551450338</v>
      </c>
      <c r="M41" s="11">
        <f t="shared" si="11"/>
        <v>34</v>
      </c>
      <c r="O41" s="21">
        <f t="shared" si="12"/>
        <v>1.3233988108248425</v>
      </c>
      <c r="P41" s="21">
        <f t="shared" si="13"/>
        <v>0.87969681082484241</v>
      </c>
      <c r="Q41" s="31">
        <f t="shared" si="18"/>
        <v>1891.5596445145036</v>
      </c>
      <c r="R41" s="31">
        <f t="shared" si="19"/>
        <v>-703.65335348549672</v>
      </c>
      <c r="S41" s="32">
        <f t="shared" si="20"/>
        <v>7740.5596445145038</v>
      </c>
      <c r="T41" s="33">
        <f t="shared" si="21"/>
        <v>5145.3466465145029</v>
      </c>
      <c r="U41" s="34">
        <f t="shared" si="22"/>
        <v>76362.559644514506</v>
      </c>
      <c r="V41" s="34">
        <f t="shared" si="23"/>
        <v>73767.346646514503</v>
      </c>
    </row>
    <row r="42" spans="1:22" x14ac:dyDescent="0.3">
      <c r="A42" s="2">
        <v>43946</v>
      </c>
      <c r="B42">
        <v>80949</v>
      </c>
      <c r="C42">
        <f t="shared" si="0"/>
        <v>6361</v>
      </c>
      <c r="D42" s="11">
        <f t="shared" si="8"/>
        <v>395</v>
      </c>
      <c r="E42" s="16">
        <f t="shared" si="9"/>
        <v>1.0662085149178679</v>
      </c>
      <c r="F42" s="17">
        <f t="shared" si="14"/>
        <v>1.1808724528514345</v>
      </c>
      <c r="G42" s="18">
        <f t="shared" si="15"/>
        <v>1079.0850537116582</v>
      </c>
      <c r="H42" s="19">
        <f t="shared" si="16"/>
        <v>7045.0850537116585</v>
      </c>
      <c r="I42" s="19">
        <f t="shared" si="17"/>
        <v>81633.085053711664</v>
      </c>
      <c r="J42" s="11">
        <v>6000</v>
      </c>
      <c r="L42" s="15">
        <f t="shared" si="10"/>
        <v>684.08505371165847</v>
      </c>
      <c r="M42" s="11">
        <f t="shared" si="11"/>
        <v>-361</v>
      </c>
      <c r="O42" s="21">
        <f t="shared" si="12"/>
        <v>1.4027234528514345</v>
      </c>
      <c r="P42" s="21">
        <f t="shared" si="13"/>
        <v>0.95902145285143447</v>
      </c>
      <c r="Q42" s="31">
        <f t="shared" si="18"/>
        <v>2402.6481197116582</v>
      </c>
      <c r="R42" s="31">
        <f t="shared" si="19"/>
        <v>-244.47801228834192</v>
      </c>
      <c r="S42" s="32">
        <f t="shared" si="20"/>
        <v>8368.6481197116591</v>
      </c>
      <c r="T42" s="33">
        <f t="shared" si="21"/>
        <v>5721.5219877116579</v>
      </c>
      <c r="U42" s="34">
        <f t="shared" si="22"/>
        <v>82956.648119711666</v>
      </c>
      <c r="V42" s="34">
        <f t="shared" si="23"/>
        <v>80309.521987711661</v>
      </c>
    </row>
    <row r="43" spans="1:22" x14ac:dyDescent="0.3">
      <c r="A43" s="2">
        <v>43947</v>
      </c>
      <c r="B43">
        <v>87147</v>
      </c>
      <c r="C43">
        <f t="shared" si="0"/>
        <v>6198</v>
      </c>
      <c r="D43" s="11">
        <f t="shared" si="8"/>
        <v>-163</v>
      </c>
      <c r="E43" s="16">
        <f t="shared" si="9"/>
        <v>0.97437509825499136</v>
      </c>
      <c r="F43" s="17">
        <f t="shared" si="14"/>
        <v>1.1611893975183671</v>
      </c>
      <c r="G43" s="18">
        <f t="shared" si="15"/>
        <v>1025.3257576143333</v>
      </c>
      <c r="H43" s="19">
        <f t="shared" si="16"/>
        <v>7386.3257576143333</v>
      </c>
      <c r="I43" s="19">
        <f t="shared" si="17"/>
        <v>88335.325757614337</v>
      </c>
      <c r="J43" s="11">
        <v>5500</v>
      </c>
      <c r="L43" s="15">
        <f t="shared" si="10"/>
        <v>1188.3257576143333</v>
      </c>
      <c r="M43" s="11">
        <f t="shared" si="11"/>
        <v>-698</v>
      </c>
      <c r="O43" s="21">
        <f t="shared" si="12"/>
        <v>1.3830403975183672</v>
      </c>
      <c r="P43" s="21">
        <f t="shared" si="13"/>
        <v>0.93933839751836712</v>
      </c>
      <c r="Q43" s="31">
        <f t="shared" si="18"/>
        <v>2436.5199686143337</v>
      </c>
      <c r="R43" s="31">
        <f t="shared" si="19"/>
        <v>-385.86845338566678</v>
      </c>
      <c r="S43" s="32">
        <f t="shared" si="20"/>
        <v>8797.5199686143333</v>
      </c>
      <c r="T43" s="33">
        <f t="shared" si="21"/>
        <v>5975.1315466143333</v>
      </c>
      <c r="U43" s="34">
        <f t="shared" si="22"/>
        <v>89746.519968614331</v>
      </c>
      <c r="V43" s="34">
        <f t="shared" si="23"/>
        <v>86924.131546614328</v>
      </c>
    </row>
    <row r="44" spans="1:22" x14ac:dyDescent="0.3">
      <c r="A44" s="2">
        <v>43948</v>
      </c>
      <c r="B44">
        <v>93558</v>
      </c>
      <c r="C44">
        <f t="shared" si="0"/>
        <v>6411</v>
      </c>
      <c r="D44" s="11">
        <f t="shared" ref="D44:D45" si="24">C44-C43</f>
        <v>213</v>
      </c>
      <c r="E44" s="16">
        <f t="shared" ref="E44:E45" si="25">1+D44/C43</f>
        <v>1.0343659244917716</v>
      </c>
      <c r="F44" s="17">
        <f t="shared" ref="F44:F49" si="26">EXP($Q$9)*E43^($Q$10)</f>
        <v>1.201555449115741</v>
      </c>
      <c r="G44" s="18">
        <f t="shared" ref="G44" si="27">(F44-1)*C43</f>
        <v>1249.2406736193625</v>
      </c>
      <c r="H44" s="19">
        <f t="shared" ref="H44" si="28">C43+G44</f>
        <v>7447.2406736193625</v>
      </c>
      <c r="I44" s="19">
        <f t="shared" ref="I44" si="29">B43+H44</f>
        <v>94594.240673619366</v>
      </c>
      <c r="J44" s="11">
        <v>5500</v>
      </c>
      <c r="L44" s="15">
        <f t="shared" si="10"/>
        <v>1036.2406736193625</v>
      </c>
      <c r="M44" s="11">
        <f t="shared" si="11"/>
        <v>-911</v>
      </c>
      <c r="O44" s="21">
        <f t="shared" si="12"/>
        <v>1.423406449115741</v>
      </c>
      <c r="P44" s="21">
        <f t="shared" si="13"/>
        <v>0.97970444911574095</v>
      </c>
      <c r="Q44" s="31">
        <f t="shared" si="18"/>
        <v>2624.2731716193625</v>
      </c>
      <c r="R44" s="31">
        <f t="shared" si="19"/>
        <v>-125.79182438063759</v>
      </c>
      <c r="S44" s="32">
        <f t="shared" si="20"/>
        <v>8822.273171619363</v>
      </c>
      <c r="T44" s="33">
        <f t="shared" si="21"/>
        <v>6072.208175619362</v>
      </c>
      <c r="U44" s="34">
        <f t="shared" si="22"/>
        <v>95969.273171619367</v>
      </c>
      <c r="V44" s="34">
        <f t="shared" si="23"/>
        <v>93219.208175619366</v>
      </c>
    </row>
    <row r="45" spans="1:22" x14ac:dyDescent="0.3">
      <c r="A45" s="2">
        <v>43949</v>
      </c>
      <c r="B45">
        <v>99399</v>
      </c>
      <c r="C45">
        <f>B45-B44</f>
        <v>5841</v>
      </c>
      <c r="D45" s="11">
        <f t="shared" si="24"/>
        <v>-570</v>
      </c>
      <c r="E45" s="16">
        <f t="shared" si="25"/>
        <v>0.91109031352363123</v>
      </c>
      <c r="F45" s="17">
        <f t="shared" si="26"/>
        <v>1.1746244363502623</v>
      </c>
      <c r="G45" s="18">
        <f>(F45-1)*C44</f>
        <v>1119.5172614415314</v>
      </c>
      <c r="H45" s="19">
        <f>C44+G45</f>
        <v>7530.5172614415314</v>
      </c>
      <c r="I45" s="30">
        <f t="shared" ref="I45" si="30">B44+H45</f>
        <v>101088.51726144154</v>
      </c>
      <c r="J45" s="11">
        <v>5500</v>
      </c>
      <c r="L45" s="15">
        <f t="shared" si="10"/>
        <v>1689.5172614415314</v>
      </c>
      <c r="M45" s="11">
        <f t="shared" si="11"/>
        <v>-341</v>
      </c>
      <c r="O45" s="21">
        <f t="shared" si="12"/>
        <v>1.3964754363502623</v>
      </c>
      <c r="P45" s="21">
        <f t="shared" si="13"/>
        <v>0.95277343635026224</v>
      </c>
      <c r="Q45" s="31">
        <f t="shared" si="18"/>
        <v>2541.8040224415313</v>
      </c>
      <c r="R45" s="31">
        <f t="shared" si="19"/>
        <v>-302.76949955846879</v>
      </c>
      <c r="S45" s="32">
        <f t="shared" si="20"/>
        <v>8952.8040224415308</v>
      </c>
      <c r="T45" s="33">
        <f t="shared" si="21"/>
        <v>6108.2305004415311</v>
      </c>
      <c r="U45" s="34">
        <f t="shared" si="22"/>
        <v>102510.80402244153</v>
      </c>
      <c r="V45" s="34">
        <f t="shared" si="23"/>
        <v>99666.230500441525</v>
      </c>
    </row>
    <row r="46" spans="1:22" x14ac:dyDescent="0.3">
      <c r="A46" s="24">
        <v>43950</v>
      </c>
      <c r="B46" s="1">
        <f>B45+C46</f>
        <v>106498</v>
      </c>
      <c r="C46" s="1">
        <v>7099</v>
      </c>
      <c r="D46" s="25">
        <f t="shared" ref="D46" si="31">C46-C45</f>
        <v>1258</v>
      </c>
      <c r="E46" s="26">
        <f t="shared" ref="E46" si="32">1+D46/C45</f>
        <v>1.2153740797808594</v>
      </c>
      <c r="F46" s="27">
        <f t="shared" si="26"/>
        <v>1.2325627513130128</v>
      </c>
      <c r="G46" s="28">
        <f>(F46-1)*C45</f>
        <v>1358.399030419308</v>
      </c>
      <c r="H46" s="19">
        <f>C45+G46</f>
        <v>7199.3990304193085</v>
      </c>
      <c r="I46" s="19">
        <f>B45+H46</f>
        <v>106598.39903041931</v>
      </c>
      <c r="J46" s="25">
        <v>5000</v>
      </c>
      <c r="K46" s="25"/>
      <c r="L46" s="29">
        <f t="shared" ref="L46:L47" si="33">H46-C46</f>
        <v>100.39903041930847</v>
      </c>
      <c r="M46" s="25">
        <f t="shared" ref="M46:M47" si="34">J46-C46</f>
        <v>-2099</v>
      </c>
      <c r="O46" s="21">
        <f t="shared" si="12"/>
        <v>1.4544137513130129</v>
      </c>
      <c r="P46" s="21">
        <f t="shared" si="13"/>
        <v>1.0107117513130128</v>
      </c>
      <c r="Q46" s="31">
        <f t="shared" si="18"/>
        <v>2654.2307214193083</v>
      </c>
      <c r="R46" s="31">
        <f t="shared" si="19"/>
        <v>62.567339419307935</v>
      </c>
      <c r="S46" s="32">
        <f t="shared" si="20"/>
        <v>8495.2307214193079</v>
      </c>
      <c r="T46" s="33">
        <f t="shared" si="21"/>
        <v>5903.5673394193082</v>
      </c>
      <c r="U46" s="34">
        <f t="shared" si="22"/>
        <v>107894.23072141931</v>
      </c>
      <c r="V46" s="34">
        <f t="shared" si="23"/>
        <v>105302.56733941931</v>
      </c>
    </row>
    <row r="47" spans="1:22" x14ac:dyDescent="0.3">
      <c r="A47" s="2">
        <v>43951</v>
      </c>
      <c r="B47" s="1">
        <f>B46+C47</f>
        <v>114431</v>
      </c>
      <c r="C47">
        <v>7933</v>
      </c>
      <c r="D47" s="25">
        <f t="shared" ref="D47" si="35">C47-C46</f>
        <v>834</v>
      </c>
      <c r="E47" s="26">
        <f t="shared" ref="E47" si="36">1+D47/C46</f>
        <v>1.117481335399352</v>
      </c>
      <c r="F47" s="17">
        <f t="shared" si="26"/>
        <v>1.1049107070677626</v>
      </c>
      <c r="G47" s="18">
        <f>(F47-1)*C46</f>
        <v>744.76110947404686</v>
      </c>
      <c r="H47" s="19">
        <f>C46+G47</f>
        <v>7843.7611094740469</v>
      </c>
      <c r="I47" s="30">
        <f>B46+H47</f>
        <v>114341.76110947404</v>
      </c>
      <c r="J47" s="11">
        <v>5000</v>
      </c>
      <c r="L47" s="15">
        <f t="shared" si="33"/>
        <v>-89.238890525953138</v>
      </c>
      <c r="M47" s="25">
        <f t="shared" si="34"/>
        <v>-2933</v>
      </c>
      <c r="O47" s="21">
        <f t="shared" ref="O47" si="37">F47+$Q$14</f>
        <v>1.3267617070677626</v>
      </c>
      <c r="P47" s="21">
        <f t="shared" ref="P47" si="38">F47-$Q$14</f>
        <v>0.8830597070677626</v>
      </c>
      <c r="Q47" s="31">
        <f t="shared" ref="Q47" si="39">(O47-1)*C46</f>
        <v>2319.6813584740471</v>
      </c>
      <c r="R47" s="31">
        <f t="shared" ref="R47" si="40">(P47-1)*C46</f>
        <v>-830.15913952595326</v>
      </c>
      <c r="S47" s="32">
        <f t="shared" ref="S47" si="41">C46+Q47</f>
        <v>9418.6813584740466</v>
      </c>
      <c r="T47" s="33">
        <f t="shared" ref="T47" si="42">C46+R47</f>
        <v>6268.8408604740471</v>
      </c>
      <c r="U47" s="34">
        <f t="shared" ref="U47" si="43">B46+S47</f>
        <v>115916.68135847404</v>
      </c>
      <c r="V47" s="34">
        <f t="shared" ref="V47" si="44">B46+T47</f>
        <v>112766.84086047404</v>
      </c>
    </row>
    <row r="48" spans="1:22" x14ac:dyDescent="0.3">
      <c r="A48" s="2">
        <v>43952</v>
      </c>
      <c r="B48" s="1">
        <f>B47+C48</f>
        <v>124054</v>
      </c>
      <c r="C48">
        <v>9623</v>
      </c>
      <c r="D48" s="25">
        <f t="shared" ref="D48" si="45">C48-C47</f>
        <v>1690</v>
      </c>
      <c r="E48" s="26">
        <f t="shared" ref="E48" si="46">1+D48/C47</f>
        <v>1.2130341610992059</v>
      </c>
      <c r="F48" s="17">
        <f t="shared" si="26"/>
        <v>1.1406802681666994</v>
      </c>
      <c r="G48" s="18">
        <f>(F48-1)*C47</f>
        <v>1116.0165673664267</v>
      </c>
      <c r="H48" s="19">
        <f>C47+G48</f>
        <v>9049.0165673664269</v>
      </c>
      <c r="I48" s="30">
        <f>B47+H48</f>
        <v>123480.01656736643</v>
      </c>
      <c r="J48" s="11">
        <v>5000</v>
      </c>
      <c r="L48" s="15">
        <f t="shared" ref="L48:L49" si="47">H48-C48</f>
        <v>-573.9834326335731</v>
      </c>
      <c r="M48" s="25">
        <f t="shared" ref="M48:M49" si="48">J48-C48</f>
        <v>-4623</v>
      </c>
      <c r="O48" s="21">
        <f t="shared" ref="O48" si="49">F48+$Q$14</f>
        <v>1.3625312681666994</v>
      </c>
      <c r="P48" s="21">
        <f t="shared" ref="P48" si="50">F48-$Q$14</f>
        <v>0.91882926816669941</v>
      </c>
      <c r="Q48" s="31">
        <f t="shared" ref="Q48" si="51">(O48-1)*C47</f>
        <v>2875.9605503664266</v>
      </c>
      <c r="R48" s="31">
        <f t="shared" ref="R48" si="52">(P48-1)*C47</f>
        <v>-643.92741563357356</v>
      </c>
      <c r="S48" s="32">
        <f t="shared" ref="S48" si="53">C47+Q48</f>
        <v>10808.960550366426</v>
      </c>
      <c r="T48" s="33">
        <f t="shared" ref="T48" si="54">C47+R48</f>
        <v>7289.0725843664268</v>
      </c>
      <c r="U48" s="34">
        <f t="shared" ref="U48" si="55">B47+S48</f>
        <v>125239.96055036642</v>
      </c>
      <c r="V48" s="34">
        <f t="shared" ref="V48" si="56">B47+T48</f>
        <v>121720.07258436643</v>
      </c>
    </row>
    <row r="49" spans="1:22" x14ac:dyDescent="0.3">
      <c r="A49" s="2">
        <v>43953</v>
      </c>
      <c r="B49" s="1">
        <f>B48+C49</f>
        <v>134687</v>
      </c>
      <c r="C49">
        <v>10633</v>
      </c>
      <c r="D49" s="25">
        <f t="shared" ref="D49" si="57">C49-C48</f>
        <v>1010</v>
      </c>
      <c r="E49" s="26">
        <f t="shared" ref="E49" si="58">1+D49/C48</f>
        <v>1.1049568741556688</v>
      </c>
      <c r="F49" s="17">
        <f t="shared" si="26"/>
        <v>1.1057188665311757</v>
      </c>
      <c r="G49" s="18">
        <f>(F49-1)*C48</f>
        <v>1017.3326526295036</v>
      </c>
      <c r="H49" s="19">
        <f>C48+G49</f>
        <v>10640.332652629504</v>
      </c>
      <c r="I49" s="30">
        <f>B48+H49</f>
        <v>134694.3326526295</v>
      </c>
      <c r="J49" s="11">
        <v>5000</v>
      </c>
      <c r="L49" s="15">
        <f t="shared" si="47"/>
        <v>7.3326526295040821</v>
      </c>
      <c r="M49" s="25">
        <f t="shared" si="48"/>
        <v>-5633</v>
      </c>
      <c r="O49" s="21">
        <f t="shared" ref="O49" si="59">F49+$Q$14</f>
        <v>1.3275698665311757</v>
      </c>
      <c r="P49" s="21">
        <f t="shared" ref="P49" si="60">F49-$Q$14</f>
        <v>0.88386786653117566</v>
      </c>
      <c r="Q49" s="31">
        <f t="shared" ref="Q49" si="61">(O49-1)*C48</f>
        <v>3152.2048256295038</v>
      </c>
      <c r="R49" s="31">
        <f t="shared" ref="R49" si="62">(P49-1)*C48</f>
        <v>-1117.5395203704966</v>
      </c>
      <c r="S49" s="32">
        <f t="shared" ref="S49" si="63">C48+Q49</f>
        <v>12775.204825629504</v>
      </c>
      <c r="T49" s="33">
        <f t="shared" ref="T49" si="64">C48+R49</f>
        <v>8505.4604796295025</v>
      </c>
      <c r="U49" s="34">
        <f t="shared" ref="U49" si="65">B48+S49</f>
        <v>136829.20482562951</v>
      </c>
      <c r="V49" s="34">
        <f t="shared" ref="V49" si="66">B48+T49</f>
        <v>132559.46047962952</v>
      </c>
    </row>
    <row r="50" spans="1:22" x14ac:dyDescent="0.3">
      <c r="A50" s="2">
        <v>43954</v>
      </c>
      <c r="F50" s="17">
        <f t="shared" ref="F50" si="67">EXP($Q$9)*E49^($Q$10)</f>
        <v>1.145568577702474</v>
      </c>
      <c r="G50" s="18">
        <f>(F50-1)*C49</f>
        <v>1547.8306867104061</v>
      </c>
      <c r="H50" s="19">
        <f>C49+G50</f>
        <v>12180.830686710406</v>
      </c>
      <c r="I50" s="30">
        <f>B49+H50</f>
        <v>146867.8306867104</v>
      </c>
      <c r="J50" s="11">
        <v>5000</v>
      </c>
      <c r="L50" s="15"/>
      <c r="M50" s="25"/>
      <c r="O50" s="21">
        <f t="shared" ref="O50" si="68">F50+$Q$14</f>
        <v>1.367419577702474</v>
      </c>
      <c r="P50" s="21">
        <f t="shared" ref="P50" si="69">F50-$Q$14</f>
        <v>0.92371757770247398</v>
      </c>
      <c r="Q50" s="31">
        <f t="shared" ref="Q50" si="70">(O50-1)*C49</f>
        <v>3906.7723697104061</v>
      </c>
      <c r="R50" s="31">
        <f t="shared" ref="R50" si="71">(P50-1)*C49</f>
        <v>-811.11099628959414</v>
      </c>
      <c r="S50" s="32">
        <f t="shared" ref="S50" si="72">C49+Q50</f>
        <v>14539.772369710407</v>
      </c>
      <c r="T50" s="33">
        <f t="shared" ref="T50" si="73">C49+R50</f>
        <v>9821.8890037104065</v>
      </c>
      <c r="U50" s="34">
        <f t="shared" ref="U50" si="74">B49+S50</f>
        <v>149226.77236971041</v>
      </c>
      <c r="V50" s="34">
        <f t="shared" ref="V50" si="75">B49+T50</f>
        <v>144508.88900371041</v>
      </c>
    </row>
    <row r="51" spans="1:22" x14ac:dyDescent="0.3">
      <c r="A51" s="2">
        <v>43955</v>
      </c>
      <c r="J51" s="11">
        <v>5000</v>
      </c>
    </row>
    <row r="52" spans="1:22" x14ac:dyDescent="0.3">
      <c r="A52" s="2">
        <v>43956</v>
      </c>
      <c r="J52" s="11">
        <v>5500</v>
      </c>
    </row>
    <row r="53" spans="1:22" x14ac:dyDescent="0.3">
      <c r="A53" s="2">
        <v>43957</v>
      </c>
      <c r="J53" s="11">
        <v>5500</v>
      </c>
    </row>
    <row r="54" spans="1:22" x14ac:dyDescent="0.3">
      <c r="A54" s="2">
        <v>43958</v>
      </c>
      <c r="J54" s="11">
        <v>5500</v>
      </c>
    </row>
    <row r="55" spans="1:22" x14ac:dyDescent="0.3">
      <c r="A55" s="2">
        <v>43959</v>
      </c>
      <c r="J55" s="11">
        <v>5500</v>
      </c>
    </row>
    <row r="56" spans="1:22" x14ac:dyDescent="0.3">
      <c r="A56" s="2">
        <v>43960</v>
      </c>
      <c r="J56" s="11">
        <v>5500</v>
      </c>
    </row>
    <row r="57" spans="1:22" x14ac:dyDescent="0.3">
      <c r="A57" s="2">
        <v>43961</v>
      </c>
      <c r="J57" s="11">
        <v>5500</v>
      </c>
    </row>
    <row r="58" spans="1:22" x14ac:dyDescent="0.3">
      <c r="A58" s="2">
        <v>43962</v>
      </c>
      <c r="J58" s="11">
        <v>5500</v>
      </c>
    </row>
    <row r="59" spans="1:22" x14ac:dyDescent="0.3">
      <c r="A59" s="2">
        <v>43963</v>
      </c>
      <c r="J59" s="11">
        <v>5500</v>
      </c>
    </row>
    <row r="60" spans="1:22" x14ac:dyDescent="0.3">
      <c r="A60" s="2">
        <v>43964</v>
      </c>
      <c r="J60" s="11">
        <v>5500</v>
      </c>
    </row>
    <row r="61" spans="1:22" x14ac:dyDescent="0.3">
      <c r="A61" s="2">
        <v>43965</v>
      </c>
      <c r="J61" s="11">
        <v>5000</v>
      </c>
    </row>
    <row r="62" spans="1:22" x14ac:dyDescent="0.3">
      <c r="A62" s="2">
        <v>43966</v>
      </c>
      <c r="J62" s="11">
        <v>5000</v>
      </c>
    </row>
    <row r="63" spans="1:22" x14ac:dyDescent="0.3">
      <c r="A63" s="2">
        <v>43967</v>
      </c>
      <c r="J63" s="11">
        <v>5000</v>
      </c>
    </row>
    <row r="64" spans="1:22" x14ac:dyDescent="0.3">
      <c r="A64" s="2">
        <v>43968</v>
      </c>
      <c r="J64" s="11">
        <v>5000</v>
      </c>
    </row>
    <row r="65" spans="1:10" x14ac:dyDescent="0.3">
      <c r="A65" s="2">
        <v>43969</v>
      </c>
      <c r="J65" s="11">
        <v>5000</v>
      </c>
    </row>
    <row r="66" spans="1:10" x14ac:dyDescent="0.3">
      <c r="A66" s="2">
        <v>43970</v>
      </c>
      <c r="J66" s="11">
        <v>4500</v>
      </c>
    </row>
    <row r="67" spans="1:10" x14ac:dyDescent="0.3">
      <c r="A67" s="2">
        <v>43971</v>
      </c>
      <c r="J67" s="11">
        <v>4500</v>
      </c>
    </row>
    <row r="68" spans="1:10" x14ac:dyDescent="0.3">
      <c r="A68" s="2">
        <v>43972</v>
      </c>
      <c r="J68" s="11">
        <v>4500</v>
      </c>
    </row>
    <row r="69" spans="1:10" x14ac:dyDescent="0.3">
      <c r="A69" s="2">
        <v>43973</v>
      </c>
      <c r="J69" s="11">
        <v>4500</v>
      </c>
    </row>
    <row r="70" spans="1:10" x14ac:dyDescent="0.3">
      <c r="A70" s="2">
        <v>43974</v>
      </c>
      <c r="J70" s="11">
        <v>4500</v>
      </c>
    </row>
    <row r="71" spans="1:10" x14ac:dyDescent="0.3">
      <c r="A71" s="2">
        <v>43975</v>
      </c>
      <c r="J71" s="11">
        <v>4000</v>
      </c>
    </row>
    <row r="72" spans="1:10" x14ac:dyDescent="0.3">
      <c r="A72" s="2">
        <v>43976</v>
      </c>
      <c r="J72" s="11">
        <v>4000</v>
      </c>
    </row>
    <row r="73" spans="1:10" x14ac:dyDescent="0.3">
      <c r="A73" s="2">
        <v>43977</v>
      </c>
      <c r="J73" s="11">
        <v>4000</v>
      </c>
    </row>
    <row r="74" spans="1:10" x14ac:dyDescent="0.3">
      <c r="A74" s="2">
        <v>43978</v>
      </c>
      <c r="J74" s="11">
        <v>4000</v>
      </c>
    </row>
    <row r="75" spans="1:10" x14ac:dyDescent="0.3">
      <c r="A75" s="2">
        <v>43979</v>
      </c>
      <c r="J75" s="11">
        <v>4000</v>
      </c>
    </row>
    <row r="76" spans="1:10" x14ac:dyDescent="0.3">
      <c r="A76" s="2">
        <v>43980</v>
      </c>
      <c r="J76" s="11">
        <v>3500</v>
      </c>
    </row>
    <row r="77" spans="1:10" x14ac:dyDescent="0.3">
      <c r="A77" s="2">
        <v>43981</v>
      </c>
      <c r="J77" s="11">
        <v>3500</v>
      </c>
    </row>
    <row r="78" spans="1:10" x14ac:dyDescent="0.3">
      <c r="A78" s="2">
        <v>43982</v>
      </c>
      <c r="J78" s="11">
        <v>3500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opLeftCell="A109" zoomScale="85" zoomScaleNormal="85" workbookViewId="0">
      <selection activeCell="A79" sqref="A79:J143"/>
    </sheetView>
  </sheetViews>
  <sheetFormatPr defaultRowHeight="14.4" x14ac:dyDescent="0.3"/>
  <cols>
    <col min="1" max="1" width="10.109375" style="2" bestFit="1" customWidth="1"/>
    <col min="2" max="2" width="15.77734375" customWidth="1"/>
    <col min="3" max="3" width="15.21875" customWidth="1"/>
    <col min="4" max="4" width="17.109375" style="11" customWidth="1"/>
    <col min="5" max="5" width="26.5546875" style="11" customWidth="1"/>
    <col min="6" max="6" width="8.88671875" style="17"/>
    <col min="7" max="7" width="10.44140625" style="20" customWidth="1"/>
    <col min="8" max="9" width="8.88671875" style="20"/>
    <col min="10" max="11" width="12.109375" style="11" customWidth="1"/>
    <col min="12" max="12" width="8.88671875" style="11"/>
    <col min="13" max="13" width="10.109375" style="11" customWidth="1"/>
    <col min="14" max="14" width="10.109375" bestFit="1" customWidth="1"/>
    <col min="15" max="15" width="11.77734375" customWidth="1"/>
    <col min="16" max="16" width="19.21875" customWidth="1"/>
    <col min="17" max="20" width="11.5546875" customWidth="1"/>
    <col min="21" max="22" width="11.6640625" customWidth="1"/>
  </cols>
  <sheetData>
    <row r="1" spans="1:20" x14ac:dyDescent="0.3">
      <c r="B1" t="s">
        <v>27</v>
      </c>
      <c r="C1" t="s">
        <v>0</v>
      </c>
      <c r="D1" s="11" t="s">
        <v>1</v>
      </c>
      <c r="E1" s="11" t="s">
        <v>2</v>
      </c>
      <c r="F1" s="12" t="s">
        <v>3</v>
      </c>
      <c r="G1" s="12" t="s">
        <v>4</v>
      </c>
      <c r="H1" s="13" t="s">
        <v>5</v>
      </c>
      <c r="I1" s="13" t="s">
        <v>6</v>
      </c>
      <c r="J1" s="14" t="s">
        <v>29</v>
      </c>
      <c r="K1" s="14"/>
      <c r="N1" t="s">
        <v>31</v>
      </c>
      <c r="P1" s="3" t="s">
        <v>7</v>
      </c>
      <c r="Q1" s="4"/>
      <c r="R1" s="4"/>
      <c r="S1" s="4"/>
      <c r="T1" s="5"/>
    </row>
    <row r="2" spans="1:20" x14ac:dyDescent="0.3">
      <c r="A2" s="2">
        <v>43906</v>
      </c>
      <c r="B2">
        <v>114</v>
      </c>
      <c r="C2">
        <v>24</v>
      </c>
      <c r="F2" s="11"/>
      <c r="G2" s="11"/>
      <c r="H2" s="11"/>
      <c r="I2" s="11"/>
      <c r="J2" s="15"/>
      <c r="N2" s="2">
        <v>43946</v>
      </c>
      <c r="P2" s="6" t="s">
        <v>8</v>
      </c>
      <c r="Q2" s="1"/>
      <c r="R2" s="1"/>
      <c r="S2" s="1"/>
      <c r="T2" s="7"/>
    </row>
    <row r="3" spans="1:20" x14ac:dyDescent="0.3">
      <c r="A3" s="2">
        <v>43907</v>
      </c>
      <c r="B3">
        <v>147</v>
      </c>
      <c r="C3">
        <f t="shared" ref="C3:D44" si="0">B3-B2</f>
        <v>33</v>
      </c>
      <c r="F3" s="11"/>
      <c r="G3" s="11"/>
      <c r="H3" s="11"/>
      <c r="I3" s="11"/>
      <c r="J3" s="15"/>
      <c r="N3" s="2">
        <f>N2+7</f>
        <v>43953</v>
      </c>
      <c r="P3" s="6" t="s">
        <v>32</v>
      </c>
      <c r="Q3" s="1"/>
      <c r="R3" s="1"/>
      <c r="S3" s="1"/>
      <c r="T3" s="7"/>
    </row>
    <row r="4" spans="1:20" x14ac:dyDescent="0.3">
      <c r="A4" s="2">
        <v>43908</v>
      </c>
      <c r="B4">
        <v>199</v>
      </c>
      <c r="C4">
        <f t="shared" si="0"/>
        <v>52</v>
      </c>
      <c r="D4" s="11">
        <f>C4-C3</f>
        <v>19</v>
      </c>
      <c r="E4" s="16">
        <f>1+D4/C3</f>
        <v>1.5757575757575757</v>
      </c>
      <c r="F4" s="11"/>
      <c r="G4" s="11"/>
      <c r="H4" s="11"/>
      <c r="I4" s="11"/>
      <c r="J4" s="15"/>
      <c r="N4" s="2">
        <f>N3+7</f>
        <v>43960</v>
      </c>
      <c r="P4" s="6" t="s">
        <v>33</v>
      </c>
      <c r="Q4" s="1"/>
      <c r="R4" s="1"/>
      <c r="S4" s="1"/>
      <c r="T4" s="7"/>
    </row>
    <row r="5" spans="1:20" x14ac:dyDescent="0.3">
      <c r="A5" s="2">
        <v>43909</v>
      </c>
      <c r="B5">
        <v>253</v>
      </c>
      <c r="C5">
        <f t="shared" si="0"/>
        <v>54</v>
      </c>
      <c r="D5" s="11">
        <f t="shared" si="0"/>
        <v>2</v>
      </c>
      <c r="E5" s="16">
        <f t="shared" ref="E5:E48" si="1">1+D5/C4</f>
        <v>1.0384615384615385</v>
      </c>
      <c r="F5" s="17">
        <f>EXP($Q$9)*E4^($Q$10)</f>
        <v>1.0012400512745128</v>
      </c>
      <c r="G5" s="18">
        <f>(F5-1)*C4</f>
        <v>6.4482666274663814E-2</v>
      </c>
      <c r="H5" s="19">
        <f>C4+G5</f>
        <v>52.064482666274664</v>
      </c>
      <c r="I5" s="19">
        <f>B4+H5</f>
        <v>251.06448266627467</v>
      </c>
      <c r="J5" s="15">
        <f>H5-C5</f>
        <v>-1.9355173337253362</v>
      </c>
      <c r="N5" s="2">
        <f>N4+7</f>
        <v>43967</v>
      </c>
      <c r="P5" s="6" t="s">
        <v>34</v>
      </c>
      <c r="Q5" s="1"/>
      <c r="R5" s="1"/>
      <c r="S5" s="1"/>
      <c r="T5" s="7"/>
    </row>
    <row r="6" spans="1:20" x14ac:dyDescent="0.3">
      <c r="A6" s="2">
        <v>43910</v>
      </c>
      <c r="B6">
        <v>306</v>
      </c>
      <c r="C6">
        <f t="shared" si="0"/>
        <v>53</v>
      </c>
      <c r="D6" s="11">
        <f t="shared" si="0"/>
        <v>-1</v>
      </c>
      <c r="E6" s="16">
        <f t="shared" si="1"/>
        <v>0.98148148148148151</v>
      </c>
      <c r="F6" s="17">
        <f t="shared" ref="F6:F36" si="2">EXP($Q$9)*E5^($Q$10)</f>
        <v>1.1728646423560198</v>
      </c>
      <c r="G6" s="18">
        <f t="shared" ref="G6:G36" si="3">(F6-1)*C5</f>
        <v>9.3346906872250717</v>
      </c>
      <c r="H6" s="19">
        <f t="shared" ref="H6:H36" si="4">C5+G6</f>
        <v>63.33469068722507</v>
      </c>
      <c r="I6" s="19">
        <f t="shared" ref="I6:I36" si="5">B5+H6</f>
        <v>316.33469068722508</v>
      </c>
      <c r="J6" s="15">
        <f t="shared" ref="J6:J36" si="6">H6-C6</f>
        <v>10.33469068722507</v>
      </c>
      <c r="N6" s="2">
        <f>N5+7</f>
        <v>43974</v>
      </c>
      <c r="P6" s="6"/>
      <c r="Q6" s="1"/>
      <c r="R6" s="1"/>
      <c r="S6" s="1"/>
      <c r="T6" s="7"/>
    </row>
    <row r="7" spans="1:20" x14ac:dyDescent="0.3">
      <c r="A7" s="2">
        <v>43911</v>
      </c>
      <c r="B7">
        <v>367</v>
      </c>
      <c r="C7">
        <f t="shared" si="0"/>
        <v>61</v>
      </c>
      <c r="D7" s="11">
        <f t="shared" si="0"/>
        <v>8</v>
      </c>
      <c r="E7" s="16">
        <f t="shared" si="1"/>
        <v>1.1509433962264151</v>
      </c>
      <c r="F7" s="17">
        <f t="shared" si="2"/>
        <v>1.1982472571798188</v>
      </c>
      <c r="G7" s="18">
        <f t="shared" si="3"/>
        <v>10.507104630530398</v>
      </c>
      <c r="H7" s="19">
        <f t="shared" si="4"/>
        <v>63.507104630530399</v>
      </c>
      <c r="I7" s="19">
        <f t="shared" si="5"/>
        <v>369.50710463053042</v>
      </c>
      <c r="J7" s="15">
        <f t="shared" si="6"/>
        <v>2.5071046305303994</v>
      </c>
      <c r="P7" s="6" t="s">
        <v>9</v>
      </c>
      <c r="Q7" s="1" t="s">
        <v>10</v>
      </c>
      <c r="R7" s="1" t="s">
        <v>11</v>
      </c>
      <c r="S7" s="1" t="s">
        <v>12</v>
      </c>
      <c r="T7" s="7" t="s">
        <v>13</v>
      </c>
    </row>
    <row r="8" spans="1:20" x14ac:dyDescent="0.3">
      <c r="A8" s="2">
        <v>43912</v>
      </c>
      <c r="B8">
        <v>438</v>
      </c>
      <c r="C8">
        <f t="shared" si="0"/>
        <v>71</v>
      </c>
      <c r="D8" s="11">
        <f t="shared" si="0"/>
        <v>10</v>
      </c>
      <c r="E8" s="16">
        <f t="shared" si="1"/>
        <v>1.1639344262295082</v>
      </c>
      <c r="F8" s="17">
        <f t="shared" si="2"/>
        <v>1.1279825077102055</v>
      </c>
      <c r="G8" s="18">
        <f t="shared" si="3"/>
        <v>7.8069329703225341</v>
      </c>
      <c r="H8" s="19">
        <f t="shared" si="4"/>
        <v>68.806932970322535</v>
      </c>
      <c r="I8" s="19">
        <f t="shared" si="5"/>
        <v>435.80693297032252</v>
      </c>
      <c r="J8" s="15">
        <f t="shared" si="6"/>
        <v>-2.193067029677465</v>
      </c>
      <c r="P8" s="6"/>
      <c r="Q8" s="1"/>
      <c r="R8" s="1"/>
      <c r="S8" s="1"/>
      <c r="T8" s="7"/>
    </row>
    <row r="9" spans="1:20" x14ac:dyDescent="0.3">
      <c r="A9" s="2">
        <v>43913</v>
      </c>
      <c r="B9">
        <v>495</v>
      </c>
      <c r="C9">
        <f t="shared" si="0"/>
        <v>57</v>
      </c>
      <c r="D9" s="11">
        <f t="shared" si="0"/>
        <v>-14</v>
      </c>
      <c r="E9" s="16">
        <f t="shared" si="1"/>
        <v>0.80281690140845074</v>
      </c>
      <c r="F9" s="17">
        <f t="shared" si="2"/>
        <v>1.1231892591193591</v>
      </c>
      <c r="G9" s="18">
        <f t="shared" si="3"/>
        <v>8.7464373974744944</v>
      </c>
      <c r="H9" s="19">
        <f t="shared" si="4"/>
        <v>79.746437397474494</v>
      </c>
      <c r="I9" s="19">
        <f t="shared" si="5"/>
        <v>517.74643739747444</v>
      </c>
      <c r="J9" s="15">
        <f t="shared" si="6"/>
        <v>22.746437397474494</v>
      </c>
      <c r="P9" s="6" t="s">
        <v>14</v>
      </c>
      <c r="Q9" s="1">
        <v>0.17376800000000001</v>
      </c>
      <c r="R9" s="1">
        <v>4.0802999999999999E-2</v>
      </c>
      <c r="S9" s="1">
        <v>4.2587140000000003</v>
      </c>
      <c r="T9" s="7">
        <v>1E-4</v>
      </c>
    </row>
    <row r="10" spans="1:20" x14ac:dyDescent="0.3">
      <c r="A10" s="2">
        <v>43914</v>
      </c>
      <c r="B10">
        <v>658</v>
      </c>
      <c r="C10">
        <f t="shared" si="0"/>
        <v>163</v>
      </c>
      <c r="D10" s="11">
        <f t="shared" si="0"/>
        <v>106</v>
      </c>
      <c r="E10" s="16">
        <f t="shared" si="1"/>
        <v>2.8596491228070176</v>
      </c>
      <c r="F10" s="17">
        <f t="shared" si="2"/>
        <v>1.2931692299372659</v>
      </c>
      <c r="G10" s="18">
        <f t="shared" si="3"/>
        <v>16.710646106424157</v>
      </c>
      <c r="H10" s="19">
        <f t="shared" si="4"/>
        <v>73.71064610642415</v>
      </c>
      <c r="I10" s="19">
        <f t="shared" si="5"/>
        <v>568.71064610642418</v>
      </c>
      <c r="J10" s="15">
        <f t="shared" si="6"/>
        <v>-89.28935389357585</v>
      </c>
      <c r="P10" s="6" t="s">
        <v>15</v>
      </c>
      <c r="Q10" s="1">
        <v>-0.37940400000000002</v>
      </c>
      <c r="R10" s="1">
        <v>0.148781</v>
      </c>
      <c r="S10" s="1">
        <v>-2.5500910000000001</v>
      </c>
      <c r="T10" s="7">
        <v>1.4999999999999999E-2</v>
      </c>
    </row>
    <row r="11" spans="1:20" x14ac:dyDescent="0.3">
      <c r="A11" s="2">
        <v>43915</v>
      </c>
      <c r="B11">
        <v>840</v>
      </c>
      <c r="C11">
        <f t="shared" si="0"/>
        <v>182</v>
      </c>
      <c r="D11" s="11">
        <f t="shared" si="0"/>
        <v>19</v>
      </c>
      <c r="E11" s="16">
        <f t="shared" si="1"/>
        <v>1.1165644171779141</v>
      </c>
      <c r="F11" s="17">
        <f t="shared" si="2"/>
        <v>0.79861893214556445</v>
      </c>
      <c r="G11" s="18">
        <f t="shared" si="3"/>
        <v>-32.825114060272995</v>
      </c>
      <c r="H11" s="19">
        <f t="shared" si="4"/>
        <v>130.17488593972701</v>
      </c>
      <c r="I11" s="19">
        <f t="shared" si="5"/>
        <v>788.17488593972701</v>
      </c>
      <c r="J11" s="15">
        <f t="shared" si="6"/>
        <v>-51.825114060272995</v>
      </c>
      <c r="P11" s="6"/>
      <c r="Q11" s="1"/>
      <c r="R11" s="1"/>
      <c r="S11" s="1"/>
      <c r="T11" s="7"/>
    </row>
    <row r="12" spans="1:20" x14ac:dyDescent="0.3">
      <c r="A12" s="2">
        <v>43916</v>
      </c>
      <c r="B12">
        <v>1036</v>
      </c>
      <c r="C12">
        <f t="shared" si="0"/>
        <v>196</v>
      </c>
      <c r="D12" s="11">
        <f t="shared" si="0"/>
        <v>14</v>
      </c>
      <c r="E12" s="16">
        <f t="shared" si="1"/>
        <v>1.0769230769230769</v>
      </c>
      <c r="F12" s="17">
        <f t="shared" si="2"/>
        <v>1.1410355737434683</v>
      </c>
      <c r="G12" s="18">
        <f t="shared" si="3"/>
        <v>25.668474421311231</v>
      </c>
      <c r="H12" s="19">
        <f t="shared" si="4"/>
        <v>207.66847442131123</v>
      </c>
      <c r="I12" s="19">
        <f t="shared" si="5"/>
        <v>1047.6684744213112</v>
      </c>
      <c r="J12" s="15">
        <f t="shared" si="6"/>
        <v>11.668474421311231</v>
      </c>
      <c r="P12" s="6" t="s">
        <v>16</v>
      </c>
      <c r="Q12" s="1">
        <v>0.149483</v>
      </c>
      <c r="R12" s="1" t="s">
        <v>17</v>
      </c>
      <c r="S12" s="1"/>
      <c r="T12" s="7">
        <v>0.122583</v>
      </c>
    </row>
    <row r="13" spans="1:20" x14ac:dyDescent="0.3">
      <c r="A13" s="2">
        <v>43917</v>
      </c>
      <c r="B13">
        <v>1264</v>
      </c>
      <c r="C13">
        <f t="shared" si="0"/>
        <v>228</v>
      </c>
      <c r="D13" s="11">
        <f t="shared" si="0"/>
        <v>32</v>
      </c>
      <c r="E13" s="16">
        <f t="shared" si="1"/>
        <v>1.1632653061224489</v>
      </c>
      <c r="F13" s="17">
        <f t="shared" si="2"/>
        <v>1.1567925577634324</v>
      </c>
      <c r="G13" s="18">
        <f t="shared" si="3"/>
        <v>30.731341321632744</v>
      </c>
      <c r="H13" s="19">
        <f t="shared" si="4"/>
        <v>226.73134132163275</v>
      </c>
      <c r="I13" s="19">
        <f t="shared" si="5"/>
        <v>1262.7313413216327</v>
      </c>
      <c r="J13" s="15">
        <f t="shared" si="6"/>
        <v>-1.2686586783672453</v>
      </c>
      <c r="P13" s="6" t="s">
        <v>18</v>
      </c>
      <c r="Q13" s="1">
        <v>0.126496</v>
      </c>
      <c r="R13" s="1" t="s">
        <v>35</v>
      </c>
      <c r="S13" s="1"/>
      <c r="T13" s="7">
        <v>0.237372</v>
      </c>
    </row>
    <row r="14" spans="1:20" x14ac:dyDescent="0.3">
      <c r="A14" s="2">
        <v>43918</v>
      </c>
      <c r="B14">
        <v>1534</v>
      </c>
      <c r="C14">
        <f t="shared" si="0"/>
        <v>270</v>
      </c>
      <c r="D14" s="11">
        <f t="shared" si="0"/>
        <v>42</v>
      </c>
      <c r="E14" s="16">
        <f t="shared" si="1"/>
        <v>1.1842105263157894</v>
      </c>
      <c r="F14" s="17">
        <f t="shared" si="2"/>
        <v>1.1234343361747519</v>
      </c>
      <c r="G14" s="18">
        <f t="shared" si="3"/>
        <v>28.143028647843423</v>
      </c>
      <c r="H14" s="19">
        <f t="shared" si="4"/>
        <v>256.14302864784344</v>
      </c>
      <c r="I14" s="19">
        <f t="shared" si="5"/>
        <v>1520.1430286478435</v>
      </c>
      <c r="J14" s="15">
        <f t="shared" si="6"/>
        <v>-13.856971352156563</v>
      </c>
      <c r="P14" s="6" t="s">
        <v>19</v>
      </c>
      <c r="Q14" s="1">
        <v>0.22185099999999999</v>
      </c>
      <c r="R14" s="1" t="s">
        <v>20</v>
      </c>
      <c r="S14" s="1"/>
      <c r="T14" s="7">
        <v>-0.123698</v>
      </c>
    </row>
    <row r="15" spans="1:20" x14ac:dyDescent="0.3">
      <c r="A15" s="2">
        <v>43919</v>
      </c>
      <c r="B15">
        <v>1836</v>
      </c>
      <c r="C15">
        <f t="shared" si="0"/>
        <v>302</v>
      </c>
      <c r="D15" s="11">
        <f t="shared" si="0"/>
        <v>32</v>
      </c>
      <c r="E15" s="16">
        <f t="shared" si="1"/>
        <v>1.1185185185185185</v>
      </c>
      <c r="F15" s="17">
        <f t="shared" si="2"/>
        <v>1.1158537021204786</v>
      </c>
      <c r="G15" s="18">
        <f t="shared" si="3"/>
        <v>31.28049957252923</v>
      </c>
      <c r="H15" s="19">
        <f t="shared" si="4"/>
        <v>301.28049957252921</v>
      </c>
      <c r="I15" s="19">
        <f t="shared" si="5"/>
        <v>1835.2804995725292</v>
      </c>
      <c r="J15" s="15">
        <f t="shared" si="6"/>
        <v>-0.71950042747079124</v>
      </c>
      <c r="P15" s="6" t="s">
        <v>21</v>
      </c>
      <c r="Q15" s="1">
        <v>1.821067</v>
      </c>
      <c r="R15" s="1" t="s">
        <v>22</v>
      </c>
      <c r="S15" s="1"/>
      <c r="T15" s="7">
        <v>-3.8386999999999998E-2</v>
      </c>
    </row>
    <row r="16" spans="1:20" x14ac:dyDescent="0.3">
      <c r="A16" s="2">
        <v>43920</v>
      </c>
      <c r="B16">
        <v>2337</v>
      </c>
      <c r="C16">
        <f t="shared" si="0"/>
        <v>501</v>
      </c>
      <c r="D16" s="11">
        <f t="shared" si="0"/>
        <v>199</v>
      </c>
      <c r="E16" s="16">
        <f t="shared" si="1"/>
        <v>1.6589403973509933</v>
      </c>
      <c r="F16" s="17">
        <f t="shared" si="2"/>
        <v>1.1402788443820198</v>
      </c>
      <c r="G16" s="18">
        <f t="shared" si="3"/>
        <v>42.364211003369967</v>
      </c>
      <c r="H16" s="19">
        <f t="shared" si="4"/>
        <v>344.36421100336997</v>
      </c>
      <c r="I16" s="19">
        <f t="shared" si="5"/>
        <v>2180.3642110033697</v>
      </c>
      <c r="J16" s="15">
        <f t="shared" si="6"/>
        <v>-156.63578899663003</v>
      </c>
      <c r="P16" s="6" t="s">
        <v>23</v>
      </c>
      <c r="Q16" s="1">
        <v>4.4121069999999998</v>
      </c>
      <c r="R16" s="1" t="s">
        <v>36</v>
      </c>
      <c r="S16" s="1"/>
      <c r="T16" s="7">
        <v>-9.3089000000000005E-2</v>
      </c>
    </row>
    <row r="17" spans="1:20" x14ac:dyDescent="0.3">
      <c r="A17" s="2">
        <v>43921</v>
      </c>
      <c r="B17">
        <v>2777</v>
      </c>
      <c r="C17">
        <f t="shared" si="0"/>
        <v>440</v>
      </c>
      <c r="D17" s="11">
        <f t="shared" si="0"/>
        <v>-61</v>
      </c>
      <c r="E17" s="16">
        <f t="shared" si="1"/>
        <v>0.8782435129740519</v>
      </c>
      <c r="F17" s="17">
        <f t="shared" si="2"/>
        <v>0.98188766714930686</v>
      </c>
      <c r="G17" s="18">
        <f t="shared" si="3"/>
        <v>-9.074278758197261</v>
      </c>
      <c r="H17" s="19">
        <f t="shared" si="4"/>
        <v>491.92572124180276</v>
      </c>
      <c r="I17" s="19">
        <f t="shared" si="5"/>
        <v>2828.9257212418029</v>
      </c>
      <c r="J17" s="15">
        <f t="shared" si="6"/>
        <v>51.925721241802762</v>
      </c>
      <c r="P17" s="6" t="s">
        <v>24</v>
      </c>
      <c r="Q17" s="1">
        <v>6.5029630000000003</v>
      </c>
      <c r="R17" s="1" t="s">
        <v>25</v>
      </c>
      <c r="S17" s="1"/>
      <c r="T17" s="7">
        <v>2.0726550000000001</v>
      </c>
    </row>
    <row r="18" spans="1:20" ht="15" thickBot="1" x14ac:dyDescent="0.35">
      <c r="A18" s="2">
        <v>43922</v>
      </c>
      <c r="B18">
        <v>3548</v>
      </c>
      <c r="C18">
        <f t="shared" si="0"/>
        <v>771</v>
      </c>
      <c r="D18" s="11">
        <f t="shared" si="0"/>
        <v>331</v>
      </c>
      <c r="E18" s="16">
        <f t="shared" si="1"/>
        <v>1.7522727272727274</v>
      </c>
      <c r="F18" s="17">
        <f t="shared" si="2"/>
        <v>1.2498537477719975</v>
      </c>
      <c r="G18" s="18">
        <f t="shared" si="3"/>
        <v>109.93564901967892</v>
      </c>
      <c r="H18" s="19">
        <f t="shared" si="4"/>
        <v>549.93564901967898</v>
      </c>
      <c r="I18" s="19">
        <f t="shared" si="5"/>
        <v>3326.9356490196787</v>
      </c>
      <c r="J18" s="15">
        <f t="shared" si="6"/>
        <v>-221.06435098032102</v>
      </c>
      <c r="P18" s="8" t="s">
        <v>26</v>
      </c>
      <c r="Q18" s="9">
        <v>1.5043000000000001E-2</v>
      </c>
      <c r="R18" s="9"/>
      <c r="S18" s="9"/>
      <c r="T18" s="10"/>
    </row>
    <row r="19" spans="1:20" x14ac:dyDescent="0.3">
      <c r="A19" s="2">
        <v>43923</v>
      </c>
      <c r="B19">
        <v>4149</v>
      </c>
      <c r="C19">
        <f t="shared" si="0"/>
        <v>601</v>
      </c>
      <c r="D19" s="11">
        <f t="shared" si="0"/>
        <v>-170</v>
      </c>
      <c r="E19" s="16">
        <f t="shared" si="1"/>
        <v>0.77950713359273671</v>
      </c>
      <c r="F19" s="17">
        <f t="shared" si="2"/>
        <v>0.96170754559484783</v>
      </c>
      <c r="G19" s="18">
        <f t="shared" si="3"/>
        <v>-29.523482346372319</v>
      </c>
      <c r="H19" s="19">
        <f t="shared" si="4"/>
        <v>741.47651765362764</v>
      </c>
      <c r="I19" s="19">
        <f t="shared" si="5"/>
        <v>4289.4765176536275</v>
      </c>
      <c r="J19" s="15">
        <f t="shared" si="6"/>
        <v>140.47651765362764</v>
      </c>
    </row>
    <row r="20" spans="1:20" x14ac:dyDescent="0.3">
      <c r="A20" s="2">
        <v>43924</v>
      </c>
      <c r="B20">
        <v>4731</v>
      </c>
      <c r="C20">
        <f t="shared" si="0"/>
        <v>582</v>
      </c>
      <c r="D20" s="11">
        <f t="shared" si="0"/>
        <v>-19</v>
      </c>
      <c r="E20" s="16">
        <f t="shared" si="1"/>
        <v>0.96838602329450918</v>
      </c>
      <c r="F20" s="17">
        <f t="shared" si="2"/>
        <v>1.3077067715636725</v>
      </c>
      <c r="G20" s="18">
        <f t="shared" si="3"/>
        <v>184.9317697097672</v>
      </c>
      <c r="H20" s="19">
        <f t="shared" si="4"/>
        <v>785.9317697097672</v>
      </c>
      <c r="I20" s="19">
        <f t="shared" si="5"/>
        <v>4934.9317697097667</v>
      </c>
      <c r="J20" s="15">
        <f t="shared" si="6"/>
        <v>203.9317697097672</v>
      </c>
    </row>
    <row r="21" spans="1:20" x14ac:dyDescent="0.3">
      <c r="A21" s="2">
        <v>43925</v>
      </c>
      <c r="B21">
        <v>5389</v>
      </c>
      <c r="C21">
        <f t="shared" si="0"/>
        <v>658</v>
      </c>
      <c r="D21" s="11">
        <f t="shared" si="0"/>
        <v>76</v>
      </c>
      <c r="E21" s="16">
        <f t="shared" si="1"/>
        <v>1.1305841924398625</v>
      </c>
      <c r="F21" s="17">
        <f t="shared" si="2"/>
        <v>1.2043694582074105</v>
      </c>
      <c r="G21" s="18">
        <f t="shared" si="3"/>
        <v>118.94302467671289</v>
      </c>
      <c r="H21" s="19">
        <f t="shared" si="4"/>
        <v>700.94302467671287</v>
      </c>
      <c r="I21" s="19">
        <f t="shared" si="5"/>
        <v>5431.9430246767133</v>
      </c>
      <c r="J21" s="15">
        <f t="shared" si="6"/>
        <v>42.943024676712866</v>
      </c>
    </row>
    <row r="22" spans="1:20" x14ac:dyDescent="0.3">
      <c r="A22" s="2">
        <v>43926</v>
      </c>
      <c r="B22">
        <v>6343</v>
      </c>
      <c r="C22">
        <f t="shared" si="0"/>
        <v>954</v>
      </c>
      <c r="D22" s="11">
        <f t="shared" si="0"/>
        <v>296</v>
      </c>
      <c r="E22" s="16">
        <f t="shared" si="1"/>
        <v>1.4498480243161094</v>
      </c>
      <c r="F22" s="17">
        <f t="shared" si="2"/>
        <v>1.1356464474098746</v>
      </c>
      <c r="G22" s="18">
        <f t="shared" si="3"/>
        <v>89.255362395697517</v>
      </c>
      <c r="H22" s="19">
        <f t="shared" si="4"/>
        <v>747.25536239569749</v>
      </c>
      <c r="I22" s="19">
        <f t="shared" si="5"/>
        <v>6136.2553623956974</v>
      </c>
      <c r="J22" s="15">
        <f t="shared" si="6"/>
        <v>-206.74463760430251</v>
      </c>
    </row>
    <row r="23" spans="1:20" x14ac:dyDescent="0.3">
      <c r="A23" s="2">
        <v>43927</v>
      </c>
      <c r="B23">
        <v>7497</v>
      </c>
      <c r="C23">
        <f t="shared" si="0"/>
        <v>1154</v>
      </c>
      <c r="D23" s="11">
        <f t="shared" si="0"/>
        <v>200</v>
      </c>
      <c r="E23" s="16">
        <f t="shared" si="1"/>
        <v>1.2096436058700211</v>
      </c>
      <c r="F23" s="17">
        <f t="shared" si="2"/>
        <v>1.0333800879084127</v>
      </c>
      <c r="G23" s="18">
        <f t="shared" si="3"/>
        <v>31.84460386462575</v>
      </c>
      <c r="H23" s="19">
        <f t="shared" si="4"/>
        <v>985.8446038646257</v>
      </c>
      <c r="I23" s="19">
        <f t="shared" si="5"/>
        <v>7328.8446038646252</v>
      </c>
      <c r="J23" s="15">
        <f t="shared" si="6"/>
        <v>-168.1553961353743</v>
      </c>
    </row>
    <row r="24" spans="1:20" x14ac:dyDescent="0.3">
      <c r="A24" s="2">
        <v>43928</v>
      </c>
      <c r="B24">
        <v>8672</v>
      </c>
      <c r="C24">
        <f t="shared" si="0"/>
        <v>1175</v>
      </c>
      <c r="D24" s="11">
        <f t="shared" si="0"/>
        <v>21</v>
      </c>
      <c r="E24" s="16">
        <f t="shared" si="1"/>
        <v>1.0181975736568458</v>
      </c>
      <c r="F24" s="17">
        <f t="shared" si="2"/>
        <v>1.1068937172726019</v>
      </c>
      <c r="G24" s="18">
        <f t="shared" si="3"/>
        <v>123.35534973258258</v>
      </c>
      <c r="H24" s="19">
        <f t="shared" si="4"/>
        <v>1277.3553497325827</v>
      </c>
      <c r="I24" s="19">
        <f t="shared" si="5"/>
        <v>8774.3553497325829</v>
      </c>
      <c r="J24" s="15">
        <f t="shared" si="6"/>
        <v>102.35534973258268</v>
      </c>
    </row>
    <row r="25" spans="1:20" x14ac:dyDescent="0.3">
      <c r="A25" s="2">
        <v>43929</v>
      </c>
      <c r="B25">
        <v>10131</v>
      </c>
      <c r="C25">
        <f t="shared" si="0"/>
        <v>1459</v>
      </c>
      <c r="D25" s="11">
        <f t="shared" si="0"/>
        <v>284</v>
      </c>
      <c r="E25" s="16">
        <f t="shared" si="1"/>
        <v>1.2417021276595746</v>
      </c>
      <c r="F25" s="17">
        <f t="shared" si="2"/>
        <v>1.181666624979743</v>
      </c>
      <c r="G25" s="18">
        <f t="shared" si="3"/>
        <v>213.45828435119796</v>
      </c>
      <c r="H25" s="19">
        <f t="shared" si="4"/>
        <v>1388.458284351198</v>
      </c>
      <c r="I25" s="19">
        <f t="shared" si="5"/>
        <v>10060.458284351198</v>
      </c>
      <c r="J25" s="15">
        <f t="shared" si="6"/>
        <v>-70.541715648801983</v>
      </c>
    </row>
    <row r="26" spans="1:20" x14ac:dyDescent="0.3">
      <c r="A26" s="2">
        <v>43930</v>
      </c>
      <c r="B26">
        <v>11917</v>
      </c>
      <c r="C26">
        <f t="shared" si="0"/>
        <v>1786</v>
      </c>
      <c r="D26" s="11">
        <f t="shared" si="0"/>
        <v>327</v>
      </c>
      <c r="E26" s="16">
        <f t="shared" si="1"/>
        <v>1.2241261137765593</v>
      </c>
      <c r="F26" s="17">
        <f t="shared" si="2"/>
        <v>1.0959630096114585</v>
      </c>
      <c r="G26" s="18">
        <f t="shared" si="3"/>
        <v>140.01003102311802</v>
      </c>
      <c r="H26" s="19">
        <f t="shared" si="4"/>
        <v>1599.010031023118</v>
      </c>
      <c r="I26" s="19">
        <f t="shared" si="5"/>
        <v>11730.010031023117</v>
      </c>
      <c r="J26" s="15">
        <f t="shared" si="6"/>
        <v>-186.98996897688198</v>
      </c>
    </row>
    <row r="27" spans="1:20" x14ac:dyDescent="0.3">
      <c r="A27" s="2">
        <v>43931</v>
      </c>
      <c r="B27">
        <v>13584</v>
      </c>
      <c r="C27">
        <f t="shared" si="0"/>
        <v>1667</v>
      </c>
      <c r="D27" s="11">
        <f t="shared" si="0"/>
        <v>-119</v>
      </c>
      <c r="E27" s="16">
        <f t="shared" si="1"/>
        <v>0.93337066069428887</v>
      </c>
      <c r="F27" s="17">
        <f t="shared" si="2"/>
        <v>1.1019068582470664</v>
      </c>
      <c r="G27" s="18">
        <f t="shared" si="3"/>
        <v>182.00564882926051</v>
      </c>
      <c r="H27" s="19">
        <f t="shared" si="4"/>
        <v>1968.0056488292605</v>
      </c>
      <c r="I27" s="19">
        <f t="shared" si="5"/>
        <v>13885.005648829261</v>
      </c>
      <c r="J27" s="15">
        <f t="shared" si="6"/>
        <v>301.00564882926051</v>
      </c>
    </row>
    <row r="28" spans="1:20" x14ac:dyDescent="0.3">
      <c r="A28" s="2">
        <v>43932</v>
      </c>
      <c r="B28">
        <v>15770</v>
      </c>
      <c r="C28">
        <f t="shared" si="0"/>
        <v>2186</v>
      </c>
      <c r="D28" s="11">
        <f t="shared" si="0"/>
        <v>519</v>
      </c>
      <c r="E28" s="16">
        <f t="shared" si="1"/>
        <v>1.3113377324535094</v>
      </c>
      <c r="F28" s="17">
        <f t="shared" si="2"/>
        <v>1.2213160391816789</v>
      </c>
      <c r="G28" s="18">
        <f t="shared" si="3"/>
        <v>368.93383731585868</v>
      </c>
      <c r="H28" s="19">
        <f t="shared" si="4"/>
        <v>2035.9338373158587</v>
      </c>
      <c r="I28" s="19">
        <f t="shared" si="5"/>
        <v>15619.933837315859</v>
      </c>
      <c r="J28" s="15">
        <f t="shared" si="6"/>
        <v>-150.06616268414132</v>
      </c>
    </row>
    <row r="29" spans="1:20" x14ac:dyDescent="0.3">
      <c r="A29" s="2">
        <v>43933</v>
      </c>
      <c r="B29">
        <v>18328</v>
      </c>
      <c r="C29">
        <f t="shared" si="0"/>
        <v>2558</v>
      </c>
      <c r="D29" s="11">
        <f t="shared" si="0"/>
        <v>372</v>
      </c>
      <c r="E29" s="16">
        <f t="shared" si="1"/>
        <v>1.1701738334858189</v>
      </c>
      <c r="F29" s="17">
        <f t="shared" si="2"/>
        <v>1.0735075654848307</v>
      </c>
      <c r="G29" s="18">
        <f t="shared" si="3"/>
        <v>160.68753814983998</v>
      </c>
      <c r="H29" s="19">
        <f t="shared" si="4"/>
        <v>2346.6875381498398</v>
      </c>
      <c r="I29" s="19">
        <f t="shared" si="5"/>
        <v>18116.687538149839</v>
      </c>
      <c r="J29" s="15">
        <f t="shared" si="6"/>
        <v>-211.31246185016016</v>
      </c>
    </row>
    <row r="30" spans="1:20" x14ac:dyDescent="0.3">
      <c r="A30" s="2">
        <v>43934</v>
      </c>
      <c r="B30">
        <v>21102</v>
      </c>
      <c r="C30">
        <f t="shared" si="0"/>
        <v>2774</v>
      </c>
      <c r="D30" s="11">
        <f t="shared" si="0"/>
        <v>216</v>
      </c>
      <c r="E30" s="16">
        <f t="shared" si="1"/>
        <v>1.0844409695074277</v>
      </c>
      <c r="F30" s="17">
        <f t="shared" si="2"/>
        <v>1.1209132823412919</v>
      </c>
      <c r="G30" s="18">
        <f t="shared" si="3"/>
        <v>309.29617622902481</v>
      </c>
      <c r="H30" s="19">
        <f t="shared" si="4"/>
        <v>2867.2961762290247</v>
      </c>
      <c r="I30" s="19">
        <f t="shared" si="5"/>
        <v>21195.296176229025</v>
      </c>
      <c r="J30" s="15">
        <f t="shared" si="6"/>
        <v>93.296176229024695</v>
      </c>
    </row>
    <row r="31" spans="1:20" x14ac:dyDescent="0.3">
      <c r="A31" s="2">
        <v>43935</v>
      </c>
      <c r="B31">
        <v>24490</v>
      </c>
      <c r="C31">
        <f t="shared" si="0"/>
        <v>3388</v>
      </c>
      <c r="D31" s="11">
        <f t="shared" si="0"/>
        <v>614</v>
      </c>
      <c r="E31" s="16">
        <f t="shared" si="1"/>
        <v>1.2213410237923576</v>
      </c>
      <c r="F31" s="17">
        <f t="shared" si="2"/>
        <v>1.1537433689080401</v>
      </c>
      <c r="G31" s="18">
        <f t="shared" si="3"/>
        <v>426.48410535090318</v>
      </c>
      <c r="H31" s="19">
        <f t="shared" si="4"/>
        <v>3200.4841053509031</v>
      </c>
      <c r="I31" s="19">
        <f t="shared" si="5"/>
        <v>24302.484105350904</v>
      </c>
      <c r="J31" s="15">
        <f t="shared" si="6"/>
        <v>-187.51589464909694</v>
      </c>
    </row>
    <row r="32" spans="1:20" x14ac:dyDescent="0.3">
      <c r="A32" s="2">
        <v>43936</v>
      </c>
      <c r="B32">
        <v>27938</v>
      </c>
      <c r="C32">
        <f t="shared" si="0"/>
        <v>3448</v>
      </c>
      <c r="D32" s="11">
        <f t="shared" si="0"/>
        <v>60</v>
      </c>
      <c r="E32" s="16">
        <f t="shared" si="1"/>
        <v>1.0177095631641087</v>
      </c>
      <c r="F32" s="17">
        <f t="shared" si="2"/>
        <v>1.1028595272730628</v>
      </c>
      <c r="G32" s="18">
        <f t="shared" si="3"/>
        <v>348.48807840113676</v>
      </c>
      <c r="H32" s="19">
        <f t="shared" si="4"/>
        <v>3736.4880784011366</v>
      </c>
      <c r="I32" s="19">
        <f t="shared" si="5"/>
        <v>28226.488078401137</v>
      </c>
      <c r="J32" s="15">
        <f t="shared" si="6"/>
        <v>288.48807840113659</v>
      </c>
    </row>
    <row r="33" spans="1:22" x14ac:dyDescent="0.3">
      <c r="A33" s="2">
        <v>43937</v>
      </c>
      <c r="B33">
        <v>32008</v>
      </c>
      <c r="C33">
        <f t="shared" si="0"/>
        <v>4070</v>
      </c>
      <c r="D33" s="11">
        <f t="shared" si="0"/>
        <v>622</v>
      </c>
      <c r="E33" s="16">
        <f t="shared" si="1"/>
        <v>1.1803944315545243</v>
      </c>
      <c r="F33" s="17">
        <f t="shared" si="2"/>
        <v>1.1818815750398208</v>
      </c>
      <c r="G33" s="18">
        <f t="shared" si="3"/>
        <v>627.1276707373022</v>
      </c>
      <c r="H33" s="19">
        <f t="shared" si="4"/>
        <v>4075.1276707373022</v>
      </c>
      <c r="I33" s="19">
        <f t="shared" si="5"/>
        <v>32013.127670737304</v>
      </c>
      <c r="J33" s="15">
        <f t="shared" si="6"/>
        <v>5.1276707373021964</v>
      </c>
    </row>
    <row r="34" spans="1:22" x14ac:dyDescent="0.3">
      <c r="A34" s="2">
        <v>43938</v>
      </c>
      <c r="B34">
        <v>36793</v>
      </c>
      <c r="C34">
        <f t="shared" si="0"/>
        <v>4785</v>
      </c>
      <c r="D34" s="11">
        <f t="shared" si="0"/>
        <v>715</v>
      </c>
      <c r="E34" s="16">
        <f t="shared" si="1"/>
        <v>1.1756756756756757</v>
      </c>
      <c r="F34" s="17">
        <f t="shared" si="2"/>
        <v>1.1172210091171257</v>
      </c>
      <c r="G34" s="18">
        <f t="shared" si="3"/>
        <v>477.08950710670177</v>
      </c>
      <c r="H34" s="19">
        <f t="shared" si="4"/>
        <v>4547.0895071067016</v>
      </c>
      <c r="I34" s="19">
        <f t="shared" si="5"/>
        <v>36555.089507106699</v>
      </c>
      <c r="J34" s="15">
        <f t="shared" si="6"/>
        <v>-237.9104928932984</v>
      </c>
    </row>
    <row r="35" spans="1:22" x14ac:dyDescent="0.3">
      <c r="A35" s="2">
        <v>43939</v>
      </c>
      <c r="B35">
        <v>42853</v>
      </c>
      <c r="C35">
        <f t="shared" si="0"/>
        <v>6060</v>
      </c>
      <c r="D35" s="11">
        <f t="shared" si="0"/>
        <v>1275</v>
      </c>
      <c r="E35" s="16">
        <f t="shared" si="1"/>
        <v>1.2664576802507836</v>
      </c>
      <c r="F35" s="17">
        <f t="shared" si="2"/>
        <v>1.1189201951417451</v>
      </c>
      <c r="G35" s="18">
        <f t="shared" si="3"/>
        <v>569.03313375325035</v>
      </c>
      <c r="H35" s="19">
        <f t="shared" si="4"/>
        <v>5354.0331337532507</v>
      </c>
      <c r="I35" s="19">
        <f t="shared" si="5"/>
        <v>42147.033133753248</v>
      </c>
      <c r="J35" s="15">
        <f t="shared" si="6"/>
        <v>-705.9668662467493</v>
      </c>
    </row>
    <row r="36" spans="1:22" x14ac:dyDescent="0.3">
      <c r="A36" s="2">
        <v>43940</v>
      </c>
      <c r="B36">
        <v>47121</v>
      </c>
      <c r="C36">
        <f t="shared" si="0"/>
        <v>4268</v>
      </c>
      <c r="D36" s="11">
        <f t="shared" si="0"/>
        <v>-1792</v>
      </c>
      <c r="E36" s="16">
        <f t="shared" si="1"/>
        <v>0.70429042904290429</v>
      </c>
      <c r="F36" s="17">
        <f t="shared" si="2"/>
        <v>1.087785256924908</v>
      </c>
      <c r="G36" s="18">
        <f t="shared" si="3"/>
        <v>531.97865696494262</v>
      </c>
      <c r="H36" s="19">
        <f t="shared" si="4"/>
        <v>6591.9786569649423</v>
      </c>
      <c r="I36" s="19">
        <f t="shared" si="5"/>
        <v>49444.978656964944</v>
      </c>
      <c r="J36" s="15">
        <f t="shared" si="6"/>
        <v>2323.9786569649423</v>
      </c>
    </row>
    <row r="37" spans="1:22" x14ac:dyDescent="0.3">
      <c r="A37" s="2">
        <v>43941</v>
      </c>
      <c r="B37">
        <v>52763</v>
      </c>
      <c r="C37">
        <f t="shared" si="0"/>
        <v>5642</v>
      </c>
      <c r="D37" s="11">
        <f t="shared" si="0"/>
        <v>1374</v>
      </c>
      <c r="E37" s="16">
        <f t="shared" si="1"/>
        <v>1.3219306466729148</v>
      </c>
      <c r="F37" s="11"/>
      <c r="G37" s="11"/>
      <c r="H37" s="11"/>
      <c r="I37" s="11"/>
      <c r="J37" s="15"/>
    </row>
    <row r="38" spans="1:22" x14ac:dyDescent="0.3">
      <c r="A38" s="2">
        <v>43942</v>
      </c>
      <c r="B38">
        <v>57999</v>
      </c>
      <c r="C38">
        <f t="shared" si="0"/>
        <v>5236</v>
      </c>
      <c r="D38" s="11">
        <f t="shared" si="0"/>
        <v>-406</v>
      </c>
      <c r="E38" s="16">
        <f t="shared" si="1"/>
        <v>0.92803970223325061</v>
      </c>
      <c r="F38" s="12" t="s">
        <v>3</v>
      </c>
      <c r="G38" s="12" t="s">
        <v>4</v>
      </c>
      <c r="H38" s="13" t="s">
        <v>5</v>
      </c>
      <c r="I38" s="13" t="s">
        <v>6</v>
      </c>
      <c r="J38" s="14" t="s">
        <v>28</v>
      </c>
      <c r="L38" s="14" t="s">
        <v>29</v>
      </c>
      <c r="M38" s="14" t="s">
        <v>30</v>
      </c>
      <c r="O38" s="14" t="s">
        <v>37</v>
      </c>
      <c r="P38" s="14" t="s">
        <v>38</v>
      </c>
      <c r="Q38" s="14" t="s">
        <v>39</v>
      </c>
      <c r="R38" s="14" t="s">
        <v>40</v>
      </c>
      <c r="S38" s="22" t="s">
        <v>41</v>
      </c>
      <c r="T38" s="23" t="s">
        <v>42</v>
      </c>
      <c r="U38" s="14" t="s">
        <v>43</v>
      </c>
      <c r="V38" s="14" t="s">
        <v>44</v>
      </c>
    </row>
    <row r="39" spans="1:22" x14ac:dyDescent="0.3">
      <c r="A39" s="2">
        <v>43943</v>
      </c>
      <c r="B39">
        <v>62773</v>
      </c>
      <c r="C39">
        <f t="shared" si="0"/>
        <v>4774</v>
      </c>
      <c r="D39" s="11">
        <f t="shared" si="0"/>
        <v>-462</v>
      </c>
      <c r="E39" s="16">
        <f t="shared" si="1"/>
        <v>0.91176470588235292</v>
      </c>
      <c r="F39" s="17">
        <f>EXP($Q$9)*E38^($Q$10)</f>
        <v>1.2239730682527152</v>
      </c>
      <c r="G39" s="18">
        <f>(F39-1)*C38</f>
        <v>1172.722985371217</v>
      </c>
      <c r="H39" s="19">
        <f>C38+G39</f>
        <v>6408.722985371217</v>
      </c>
      <c r="I39" s="19">
        <f>B38+H39</f>
        <v>64407.72298537122</v>
      </c>
      <c r="J39" s="11">
        <v>6000</v>
      </c>
      <c r="L39" s="15">
        <f t="shared" ref="L39:L48" si="7">H39-C39</f>
        <v>1634.722985371217</v>
      </c>
      <c r="M39" s="11">
        <f t="shared" ref="M39:M48" si="8">J39-C39</f>
        <v>1226</v>
      </c>
      <c r="O39" s="21">
        <f t="shared" ref="O39:O49" si="9">F39+$Q$14</f>
        <v>1.4458240682527153</v>
      </c>
      <c r="P39" s="21">
        <f t="shared" ref="P39:P49" si="10">F39-$Q$14</f>
        <v>1.0021220682527152</v>
      </c>
      <c r="Q39" s="31">
        <f>(O39-1)*C38</f>
        <v>2334.334821371217</v>
      </c>
      <c r="R39" s="31">
        <f>(P39-1)*C38</f>
        <v>11.111149371216865</v>
      </c>
      <c r="S39" s="32">
        <f>C38+Q39</f>
        <v>7570.334821371217</v>
      </c>
      <c r="T39" s="33">
        <f>C38+R39</f>
        <v>5247.1111493712169</v>
      </c>
      <c r="U39" s="34">
        <f>B38+S39</f>
        <v>65569.334821371216</v>
      </c>
      <c r="V39" s="34">
        <f>B38+T39</f>
        <v>63246.111149371216</v>
      </c>
    </row>
    <row r="40" spans="1:22" x14ac:dyDescent="0.3">
      <c r="A40" s="2">
        <v>43944</v>
      </c>
      <c r="B40">
        <v>68622</v>
      </c>
      <c r="C40">
        <f t="shared" si="0"/>
        <v>5849</v>
      </c>
      <c r="D40" s="11">
        <f t="shared" si="0"/>
        <v>1075</v>
      </c>
      <c r="E40" s="16">
        <f t="shared" si="1"/>
        <v>1.2251780477586929</v>
      </c>
      <c r="F40" s="17">
        <f t="shared" ref="F40:F49" si="11">EXP($Q$9)*E39^($Q$10)</f>
        <v>1.2322167796626298</v>
      </c>
      <c r="G40" s="18">
        <f t="shared" ref="G40:G44" si="12">(F40-1)*C39</f>
        <v>1108.6029061093946</v>
      </c>
      <c r="H40" s="19">
        <f t="shared" ref="H40:H44" si="13">C39+G40</f>
        <v>5882.6029061093941</v>
      </c>
      <c r="I40" s="19">
        <f t="shared" ref="I40:I45" si="14">B39+H40</f>
        <v>68655.602906109387</v>
      </c>
      <c r="J40" s="11">
        <v>6000</v>
      </c>
      <c r="L40" s="15">
        <f t="shared" si="7"/>
        <v>33.602906109394098</v>
      </c>
      <c r="M40" s="11">
        <f t="shared" si="8"/>
        <v>151</v>
      </c>
      <c r="O40" s="21">
        <f t="shared" si="9"/>
        <v>1.4540677796626298</v>
      </c>
      <c r="P40" s="21">
        <f t="shared" si="10"/>
        <v>1.0103657796626297</v>
      </c>
      <c r="Q40" s="31">
        <f t="shared" ref="Q40:Q49" si="15">(O40-1)*C39</f>
        <v>2167.7195801093944</v>
      </c>
      <c r="R40" s="31">
        <f t="shared" ref="R40:R49" si="16">(P40-1)*C39</f>
        <v>49.486232109394422</v>
      </c>
      <c r="S40" s="32">
        <f t="shared" ref="S40:S49" si="17">C39+Q40</f>
        <v>6941.7195801093949</v>
      </c>
      <c r="T40" s="33">
        <f t="shared" ref="T40:T49" si="18">C39+R40</f>
        <v>4823.4862321093942</v>
      </c>
      <c r="U40" s="34">
        <f t="shared" ref="U40:U49" si="19">B39+S40</f>
        <v>69714.719580109391</v>
      </c>
      <c r="V40" s="34">
        <f t="shared" ref="V40:V49" si="20">B39+T40</f>
        <v>67596.486232109397</v>
      </c>
    </row>
    <row r="41" spans="1:22" x14ac:dyDescent="0.3">
      <c r="A41" s="2">
        <v>43945</v>
      </c>
      <c r="B41">
        <v>74588</v>
      </c>
      <c r="C41">
        <f t="shared" si="0"/>
        <v>5966</v>
      </c>
      <c r="D41" s="11">
        <f t="shared" si="0"/>
        <v>117</v>
      </c>
      <c r="E41" s="16">
        <f t="shared" si="1"/>
        <v>1.0200034193879295</v>
      </c>
      <c r="F41" s="17">
        <f t="shared" si="11"/>
        <v>1.1015478108248424</v>
      </c>
      <c r="G41" s="18">
        <f t="shared" si="12"/>
        <v>593.95314551450338</v>
      </c>
      <c r="H41" s="19">
        <f t="shared" si="13"/>
        <v>6442.9531455145034</v>
      </c>
      <c r="I41" s="19">
        <f t="shared" si="14"/>
        <v>75064.953145514504</v>
      </c>
      <c r="J41" s="11">
        <v>6000</v>
      </c>
      <c r="L41" s="15">
        <f t="shared" si="7"/>
        <v>476.95314551450338</v>
      </c>
      <c r="M41" s="11">
        <f t="shared" si="8"/>
        <v>34</v>
      </c>
      <c r="O41" s="21">
        <f t="shared" si="9"/>
        <v>1.3233988108248425</v>
      </c>
      <c r="P41" s="21">
        <f t="shared" si="10"/>
        <v>0.87969681082484241</v>
      </c>
      <c r="Q41" s="31">
        <f t="shared" si="15"/>
        <v>1891.5596445145036</v>
      </c>
      <c r="R41" s="31">
        <f t="shared" si="16"/>
        <v>-703.65335348549672</v>
      </c>
      <c r="S41" s="32">
        <f t="shared" si="17"/>
        <v>7740.5596445145038</v>
      </c>
      <c r="T41" s="33">
        <f t="shared" si="18"/>
        <v>5145.3466465145029</v>
      </c>
      <c r="U41" s="34">
        <f t="shared" si="19"/>
        <v>76362.559644514506</v>
      </c>
      <c r="V41" s="34">
        <f t="shared" si="20"/>
        <v>73767.346646514503</v>
      </c>
    </row>
    <row r="42" spans="1:22" x14ac:dyDescent="0.3">
      <c r="A42" s="2">
        <v>43946</v>
      </c>
      <c r="B42">
        <v>80949</v>
      </c>
      <c r="C42">
        <f t="shared" si="0"/>
        <v>6361</v>
      </c>
      <c r="D42" s="11">
        <f t="shared" si="0"/>
        <v>395</v>
      </c>
      <c r="E42" s="16">
        <f t="shared" si="1"/>
        <v>1.0662085149178679</v>
      </c>
      <c r="F42" s="17">
        <f t="shared" si="11"/>
        <v>1.1808724528514345</v>
      </c>
      <c r="G42" s="18">
        <f t="shared" si="12"/>
        <v>1079.0850537116582</v>
      </c>
      <c r="H42" s="19">
        <f t="shared" si="13"/>
        <v>7045.0850537116585</v>
      </c>
      <c r="I42" s="19">
        <f t="shared" si="14"/>
        <v>81633.085053711664</v>
      </c>
      <c r="J42" s="11">
        <v>6000</v>
      </c>
      <c r="L42" s="15">
        <f t="shared" si="7"/>
        <v>684.08505371165847</v>
      </c>
      <c r="M42" s="11">
        <f t="shared" si="8"/>
        <v>-361</v>
      </c>
      <c r="O42" s="21">
        <f t="shared" si="9"/>
        <v>1.4027234528514345</v>
      </c>
      <c r="P42" s="21">
        <f t="shared" si="10"/>
        <v>0.95902145285143447</v>
      </c>
      <c r="Q42" s="31">
        <f t="shared" si="15"/>
        <v>2402.6481197116582</v>
      </c>
      <c r="R42" s="31">
        <f t="shared" si="16"/>
        <v>-244.47801228834192</v>
      </c>
      <c r="S42" s="32">
        <f t="shared" si="17"/>
        <v>8368.6481197116591</v>
      </c>
      <c r="T42" s="33">
        <f t="shared" si="18"/>
        <v>5721.5219877116579</v>
      </c>
      <c r="U42" s="34">
        <f t="shared" si="19"/>
        <v>82956.648119711666</v>
      </c>
      <c r="V42" s="34">
        <f t="shared" si="20"/>
        <v>80309.521987711661</v>
      </c>
    </row>
    <row r="43" spans="1:22" x14ac:dyDescent="0.3">
      <c r="A43" s="2">
        <v>43947</v>
      </c>
      <c r="B43">
        <v>87147</v>
      </c>
      <c r="C43">
        <f t="shared" si="0"/>
        <v>6198</v>
      </c>
      <c r="D43" s="11">
        <f t="shared" si="0"/>
        <v>-163</v>
      </c>
      <c r="E43" s="16">
        <f t="shared" si="1"/>
        <v>0.97437509825499136</v>
      </c>
      <c r="F43" s="17">
        <f t="shared" si="11"/>
        <v>1.1611893975183671</v>
      </c>
      <c r="G43" s="18">
        <f t="shared" si="12"/>
        <v>1025.3257576143333</v>
      </c>
      <c r="H43" s="19">
        <f t="shared" si="13"/>
        <v>7386.3257576143333</v>
      </c>
      <c r="I43" s="19">
        <f t="shared" si="14"/>
        <v>88335.325757614337</v>
      </c>
      <c r="J43" s="11">
        <v>5500</v>
      </c>
      <c r="L43" s="15">
        <f t="shared" si="7"/>
        <v>1188.3257576143333</v>
      </c>
      <c r="M43" s="11">
        <f t="shared" si="8"/>
        <v>-698</v>
      </c>
      <c r="O43" s="21">
        <f t="shared" si="9"/>
        <v>1.3830403975183672</v>
      </c>
      <c r="P43" s="21">
        <f t="shared" si="10"/>
        <v>0.93933839751836712</v>
      </c>
      <c r="Q43" s="31">
        <f t="shared" si="15"/>
        <v>2436.5199686143337</v>
      </c>
      <c r="R43" s="31">
        <f t="shared" si="16"/>
        <v>-385.86845338566678</v>
      </c>
      <c r="S43" s="32">
        <f t="shared" si="17"/>
        <v>8797.5199686143333</v>
      </c>
      <c r="T43" s="33">
        <f t="shared" si="18"/>
        <v>5975.1315466143333</v>
      </c>
      <c r="U43" s="34">
        <f t="shared" si="19"/>
        <v>89746.519968614331</v>
      </c>
      <c r="V43" s="34">
        <f t="shared" si="20"/>
        <v>86924.131546614328</v>
      </c>
    </row>
    <row r="44" spans="1:22" x14ac:dyDescent="0.3">
      <c r="A44" s="2">
        <v>43948</v>
      </c>
      <c r="B44">
        <v>93558</v>
      </c>
      <c r="C44">
        <f t="shared" si="0"/>
        <v>6411</v>
      </c>
      <c r="D44" s="11">
        <f t="shared" si="0"/>
        <v>213</v>
      </c>
      <c r="E44" s="16">
        <f t="shared" si="1"/>
        <v>1.0343659244917716</v>
      </c>
      <c r="F44" s="17">
        <f t="shared" si="11"/>
        <v>1.201555449115741</v>
      </c>
      <c r="G44" s="18">
        <f t="shared" si="12"/>
        <v>1249.2406736193625</v>
      </c>
      <c r="H44" s="19">
        <f t="shared" si="13"/>
        <v>7447.2406736193625</v>
      </c>
      <c r="I44" s="19">
        <f t="shared" si="14"/>
        <v>94594.240673619366</v>
      </c>
      <c r="J44" s="11">
        <v>5500</v>
      </c>
      <c r="L44" s="15">
        <f t="shared" si="7"/>
        <v>1036.2406736193625</v>
      </c>
      <c r="M44" s="11">
        <f t="shared" si="8"/>
        <v>-911</v>
      </c>
      <c r="O44" s="21">
        <f t="shared" si="9"/>
        <v>1.423406449115741</v>
      </c>
      <c r="P44" s="21">
        <f t="shared" si="10"/>
        <v>0.97970444911574095</v>
      </c>
      <c r="Q44" s="31">
        <f t="shared" si="15"/>
        <v>2624.2731716193625</v>
      </c>
      <c r="R44" s="31">
        <f t="shared" si="16"/>
        <v>-125.79182438063759</v>
      </c>
      <c r="S44" s="32">
        <f t="shared" si="17"/>
        <v>8822.273171619363</v>
      </c>
      <c r="T44" s="33">
        <f t="shared" si="18"/>
        <v>6072.208175619362</v>
      </c>
      <c r="U44" s="34">
        <f t="shared" si="19"/>
        <v>95969.273171619367</v>
      </c>
      <c r="V44" s="34">
        <f t="shared" si="20"/>
        <v>93219.208175619366</v>
      </c>
    </row>
    <row r="45" spans="1:22" x14ac:dyDescent="0.3">
      <c r="A45" s="2">
        <v>43949</v>
      </c>
      <c r="B45">
        <v>99399</v>
      </c>
      <c r="C45">
        <f>B45-B44</f>
        <v>5841</v>
      </c>
      <c r="D45" s="11">
        <f t="shared" ref="D45:D48" si="21">C45-C44</f>
        <v>-570</v>
      </c>
      <c r="E45" s="16">
        <f t="shared" si="1"/>
        <v>0.91109031352363123</v>
      </c>
      <c r="F45" s="17">
        <f t="shared" si="11"/>
        <v>1.1746244363502623</v>
      </c>
      <c r="G45" s="18">
        <f>(F45-1)*C44</f>
        <v>1119.5172614415314</v>
      </c>
      <c r="H45" s="19">
        <f>C44+G45</f>
        <v>7530.5172614415314</v>
      </c>
      <c r="I45" s="30">
        <f t="shared" si="14"/>
        <v>101088.51726144154</v>
      </c>
      <c r="J45" s="11">
        <v>5500</v>
      </c>
      <c r="L45" s="15">
        <f t="shared" si="7"/>
        <v>1689.5172614415314</v>
      </c>
      <c r="M45" s="11">
        <f t="shared" si="8"/>
        <v>-341</v>
      </c>
      <c r="O45" s="21">
        <f t="shared" si="9"/>
        <v>1.3964754363502623</v>
      </c>
      <c r="P45" s="21">
        <f t="shared" si="10"/>
        <v>0.95277343635026224</v>
      </c>
      <c r="Q45" s="31">
        <f t="shared" si="15"/>
        <v>2541.8040224415313</v>
      </c>
      <c r="R45" s="31">
        <f t="shared" si="16"/>
        <v>-302.76949955846879</v>
      </c>
      <c r="S45" s="32">
        <f t="shared" si="17"/>
        <v>8952.8040224415308</v>
      </c>
      <c r="T45" s="33">
        <f t="shared" si="18"/>
        <v>6108.2305004415311</v>
      </c>
      <c r="U45" s="34">
        <f t="shared" si="19"/>
        <v>102510.80402244153</v>
      </c>
      <c r="V45" s="34">
        <f t="shared" si="20"/>
        <v>99666.230500441525</v>
      </c>
    </row>
    <row r="46" spans="1:22" x14ac:dyDescent="0.3">
      <c r="A46" s="24">
        <v>43950</v>
      </c>
      <c r="B46" s="1">
        <f>B45+C46</f>
        <v>106498</v>
      </c>
      <c r="C46" s="1">
        <v>7099</v>
      </c>
      <c r="D46" s="25">
        <f t="shared" si="21"/>
        <v>1258</v>
      </c>
      <c r="E46" s="26">
        <f t="shared" si="1"/>
        <v>1.2153740797808594</v>
      </c>
      <c r="F46" s="27">
        <f t="shared" si="11"/>
        <v>1.2325627513130128</v>
      </c>
      <c r="G46" s="28">
        <f>(F46-1)*C45</f>
        <v>1358.399030419308</v>
      </c>
      <c r="H46" s="19">
        <f>C45+G46</f>
        <v>7199.3990304193085</v>
      </c>
      <c r="I46" s="19">
        <f>B45+H46</f>
        <v>106598.39903041931</v>
      </c>
      <c r="J46" s="25">
        <v>5000</v>
      </c>
      <c r="K46" s="25"/>
      <c r="L46" s="29">
        <f t="shared" si="7"/>
        <v>100.39903041930847</v>
      </c>
      <c r="M46" s="25">
        <f t="shared" si="8"/>
        <v>-2099</v>
      </c>
      <c r="O46" s="21">
        <f t="shared" si="9"/>
        <v>1.4544137513130129</v>
      </c>
      <c r="P46" s="21">
        <f t="shared" si="10"/>
        <v>1.0107117513130128</v>
      </c>
      <c r="Q46" s="31">
        <f t="shared" si="15"/>
        <v>2654.2307214193083</v>
      </c>
      <c r="R46" s="31">
        <f t="shared" si="16"/>
        <v>62.567339419307935</v>
      </c>
      <c r="S46" s="32">
        <f t="shared" si="17"/>
        <v>8495.2307214193079</v>
      </c>
      <c r="T46" s="33">
        <f t="shared" si="18"/>
        <v>5903.5673394193082</v>
      </c>
      <c r="U46" s="34">
        <f t="shared" si="19"/>
        <v>107894.23072141931</v>
      </c>
      <c r="V46" s="34">
        <f t="shared" si="20"/>
        <v>105302.56733941931</v>
      </c>
    </row>
    <row r="47" spans="1:22" x14ac:dyDescent="0.3">
      <c r="A47" s="2">
        <v>43951</v>
      </c>
      <c r="B47" s="1">
        <f>B46+C47</f>
        <v>114431</v>
      </c>
      <c r="C47">
        <v>7933</v>
      </c>
      <c r="D47" s="25">
        <f t="shared" si="21"/>
        <v>834</v>
      </c>
      <c r="E47" s="26">
        <f t="shared" si="1"/>
        <v>1.117481335399352</v>
      </c>
      <c r="F47" s="17">
        <f t="shared" si="11"/>
        <v>1.1049107070677626</v>
      </c>
      <c r="G47" s="18">
        <f>(F47-1)*C46</f>
        <v>744.76110947404686</v>
      </c>
      <c r="H47" s="19">
        <f>C46+G47</f>
        <v>7843.7611094740469</v>
      </c>
      <c r="I47" s="30">
        <f>B46+H47</f>
        <v>114341.76110947404</v>
      </c>
      <c r="J47" s="11">
        <v>5000</v>
      </c>
      <c r="L47" s="15">
        <f t="shared" si="7"/>
        <v>-89.238890525953138</v>
      </c>
      <c r="M47" s="25">
        <f t="shared" si="8"/>
        <v>-2933</v>
      </c>
      <c r="O47" s="21">
        <f t="shared" si="9"/>
        <v>1.3267617070677626</v>
      </c>
      <c r="P47" s="21">
        <f t="shared" si="10"/>
        <v>0.8830597070677626</v>
      </c>
      <c r="Q47" s="31">
        <f t="shared" si="15"/>
        <v>2319.6813584740471</v>
      </c>
      <c r="R47" s="31">
        <f t="shared" si="16"/>
        <v>-830.15913952595326</v>
      </c>
      <c r="S47" s="32">
        <f t="shared" si="17"/>
        <v>9418.6813584740466</v>
      </c>
      <c r="T47" s="33">
        <f t="shared" si="18"/>
        <v>6268.8408604740471</v>
      </c>
      <c r="U47" s="34">
        <f t="shared" si="19"/>
        <v>115916.68135847404</v>
      </c>
      <c r="V47" s="34">
        <f t="shared" si="20"/>
        <v>112766.84086047404</v>
      </c>
    </row>
    <row r="48" spans="1:22" x14ac:dyDescent="0.3">
      <c r="A48" s="2">
        <v>43952</v>
      </c>
      <c r="B48" s="1">
        <f>B47+C48</f>
        <v>124054</v>
      </c>
      <c r="C48">
        <v>9623</v>
      </c>
      <c r="D48" s="25">
        <f t="shared" si="21"/>
        <v>1690</v>
      </c>
      <c r="E48" s="26">
        <f t="shared" si="1"/>
        <v>1.2130341610992059</v>
      </c>
      <c r="F48" s="17">
        <f t="shared" si="11"/>
        <v>1.1406802681666994</v>
      </c>
      <c r="G48" s="18">
        <f>(F48-1)*C47</f>
        <v>1116.0165673664267</v>
      </c>
      <c r="H48" s="19">
        <f>C47+G48</f>
        <v>9049.0165673664269</v>
      </c>
      <c r="I48" s="30">
        <f>B47+H48</f>
        <v>123480.01656736643</v>
      </c>
      <c r="J48" s="11">
        <v>5000</v>
      </c>
      <c r="L48" s="15">
        <f t="shared" si="7"/>
        <v>-573.9834326335731</v>
      </c>
      <c r="M48" s="25">
        <f t="shared" si="8"/>
        <v>-4623</v>
      </c>
      <c r="O48" s="21">
        <f t="shared" si="9"/>
        <v>1.3625312681666994</v>
      </c>
      <c r="P48" s="21">
        <f t="shared" si="10"/>
        <v>0.91882926816669941</v>
      </c>
      <c r="Q48" s="31">
        <f t="shared" si="15"/>
        <v>2875.9605503664266</v>
      </c>
      <c r="R48" s="31">
        <f t="shared" si="16"/>
        <v>-643.92741563357356</v>
      </c>
      <c r="S48" s="32">
        <f t="shared" si="17"/>
        <v>10808.960550366426</v>
      </c>
      <c r="T48" s="33">
        <f t="shared" si="18"/>
        <v>7289.0725843664268</v>
      </c>
      <c r="U48" s="34">
        <f t="shared" si="19"/>
        <v>125239.96055036642</v>
      </c>
      <c r="V48" s="34">
        <f t="shared" si="20"/>
        <v>121720.07258436643</v>
      </c>
    </row>
    <row r="49" spans="1:22" x14ac:dyDescent="0.3">
      <c r="A49" s="2">
        <v>43953</v>
      </c>
      <c r="F49" s="17">
        <f t="shared" si="11"/>
        <v>1.1057188665311757</v>
      </c>
      <c r="G49" s="18">
        <f>(F49-1)*C48</f>
        <v>1017.3326526295036</v>
      </c>
      <c r="H49" s="19">
        <f>C48+G49</f>
        <v>10640.332652629504</v>
      </c>
      <c r="I49" s="30">
        <f>B48+H49</f>
        <v>134694.3326526295</v>
      </c>
      <c r="J49" s="11">
        <v>5000</v>
      </c>
      <c r="L49" s="15"/>
      <c r="O49" s="21">
        <f t="shared" si="9"/>
        <v>1.3275698665311757</v>
      </c>
      <c r="P49" s="21">
        <f t="shared" si="10"/>
        <v>0.88386786653117566</v>
      </c>
      <c r="Q49" s="31">
        <f t="shared" si="15"/>
        <v>3152.2048256295038</v>
      </c>
      <c r="R49" s="31">
        <f t="shared" si="16"/>
        <v>-1117.5395203704966</v>
      </c>
      <c r="S49" s="32">
        <f t="shared" si="17"/>
        <v>12775.204825629504</v>
      </c>
      <c r="T49" s="33">
        <f t="shared" si="18"/>
        <v>8505.4604796295025</v>
      </c>
      <c r="U49" s="34">
        <f t="shared" si="19"/>
        <v>136829.20482562951</v>
      </c>
      <c r="V49" s="34">
        <f t="shared" si="20"/>
        <v>132559.46047962952</v>
      </c>
    </row>
    <row r="50" spans="1:22" x14ac:dyDescent="0.3">
      <c r="A50" s="2">
        <v>43954</v>
      </c>
      <c r="J50" s="11">
        <v>5000</v>
      </c>
    </row>
    <row r="51" spans="1:22" x14ac:dyDescent="0.3">
      <c r="A51" s="2">
        <v>43955</v>
      </c>
      <c r="J51" s="11">
        <v>5000</v>
      </c>
    </row>
    <row r="52" spans="1:22" x14ac:dyDescent="0.3">
      <c r="A52" s="2">
        <v>43956</v>
      </c>
      <c r="J52" s="11">
        <v>5500</v>
      </c>
    </row>
    <row r="53" spans="1:22" x14ac:dyDescent="0.3">
      <c r="A53" s="2">
        <v>43957</v>
      </c>
      <c r="J53" s="11">
        <v>5500</v>
      </c>
    </row>
    <row r="54" spans="1:22" x14ac:dyDescent="0.3">
      <c r="A54" s="2">
        <v>43958</v>
      </c>
      <c r="J54" s="11">
        <v>5500</v>
      </c>
    </row>
    <row r="55" spans="1:22" x14ac:dyDescent="0.3">
      <c r="A55" s="2">
        <v>43959</v>
      </c>
      <c r="J55" s="11">
        <v>5500</v>
      </c>
    </row>
    <row r="56" spans="1:22" x14ac:dyDescent="0.3">
      <c r="A56" s="2">
        <v>43960</v>
      </c>
      <c r="J56" s="11">
        <v>5500</v>
      </c>
    </row>
    <row r="57" spans="1:22" x14ac:dyDescent="0.3">
      <c r="A57" s="2">
        <v>43961</v>
      </c>
      <c r="J57" s="11">
        <v>5500</v>
      </c>
    </row>
    <row r="58" spans="1:22" x14ac:dyDescent="0.3">
      <c r="A58" s="2">
        <v>43962</v>
      </c>
      <c r="J58" s="11">
        <v>5500</v>
      </c>
    </row>
    <row r="59" spans="1:22" x14ac:dyDescent="0.3">
      <c r="A59" s="2">
        <v>43963</v>
      </c>
      <c r="J59" s="11">
        <v>5500</v>
      </c>
    </row>
    <row r="60" spans="1:22" x14ac:dyDescent="0.3">
      <c r="A60" s="2">
        <v>43964</v>
      </c>
      <c r="J60" s="11">
        <v>5500</v>
      </c>
    </row>
    <row r="61" spans="1:22" x14ac:dyDescent="0.3">
      <c r="A61" s="2">
        <v>43965</v>
      </c>
      <c r="J61" s="11">
        <v>5000</v>
      </c>
    </row>
    <row r="62" spans="1:22" x14ac:dyDescent="0.3">
      <c r="A62" s="2">
        <v>43966</v>
      </c>
      <c r="J62" s="11">
        <v>5000</v>
      </c>
    </row>
    <row r="63" spans="1:22" x14ac:dyDescent="0.3">
      <c r="A63" s="2">
        <v>43967</v>
      </c>
      <c r="J63" s="11">
        <v>5000</v>
      </c>
    </row>
    <row r="64" spans="1:22" x14ac:dyDescent="0.3">
      <c r="A64" s="2">
        <v>43968</v>
      </c>
      <c r="J64" s="11">
        <v>5000</v>
      </c>
    </row>
    <row r="65" spans="1:10" x14ac:dyDescent="0.3">
      <c r="A65" s="2">
        <v>43969</v>
      </c>
      <c r="J65" s="11">
        <v>5000</v>
      </c>
    </row>
    <row r="66" spans="1:10" x14ac:dyDescent="0.3">
      <c r="A66" s="2">
        <v>43970</v>
      </c>
      <c r="J66" s="11">
        <v>4500</v>
      </c>
    </row>
    <row r="67" spans="1:10" x14ac:dyDescent="0.3">
      <c r="A67" s="2">
        <v>43971</v>
      </c>
      <c r="J67" s="11">
        <v>4500</v>
      </c>
    </row>
    <row r="68" spans="1:10" x14ac:dyDescent="0.3">
      <c r="A68" s="2">
        <v>43972</v>
      </c>
      <c r="J68" s="11">
        <v>4500</v>
      </c>
    </row>
    <row r="69" spans="1:10" x14ac:dyDescent="0.3">
      <c r="A69" s="2">
        <v>43973</v>
      </c>
      <c r="J69" s="11">
        <v>4500</v>
      </c>
    </row>
    <row r="70" spans="1:10" x14ac:dyDescent="0.3">
      <c r="A70" s="2">
        <v>43974</v>
      </c>
      <c r="J70" s="11">
        <v>4500</v>
      </c>
    </row>
    <row r="71" spans="1:10" x14ac:dyDescent="0.3">
      <c r="A71" s="2">
        <v>43975</v>
      </c>
      <c r="J71" s="11">
        <v>4000</v>
      </c>
    </row>
    <row r="72" spans="1:10" x14ac:dyDescent="0.3">
      <c r="A72" s="2">
        <v>43976</v>
      </c>
      <c r="J72" s="11">
        <v>4000</v>
      </c>
    </row>
    <row r="73" spans="1:10" x14ac:dyDescent="0.3">
      <c r="A73" s="2">
        <v>43977</v>
      </c>
      <c r="J73" s="11">
        <v>4000</v>
      </c>
    </row>
    <row r="74" spans="1:10" x14ac:dyDescent="0.3">
      <c r="A74" s="2">
        <v>43978</v>
      </c>
      <c r="J74" s="11">
        <v>4000</v>
      </c>
    </row>
    <row r="75" spans="1:10" x14ac:dyDescent="0.3">
      <c r="A75" s="2">
        <v>43979</v>
      </c>
      <c r="J75" s="11">
        <v>4000</v>
      </c>
    </row>
    <row r="76" spans="1:10" x14ac:dyDescent="0.3">
      <c r="A76" s="2">
        <v>43980</v>
      </c>
      <c r="J76" s="11">
        <v>3500</v>
      </c>
    </row>
    <row r="77" spans="1:10" x14ac:dyDescent="0.3">
      <c r="A77" s="2">
        <v>43981</v>
      </c>
      <c r="J77" s="11">
        <v>3500</v>
      </c>
    </row>
    <row r="78" spans="1:10" x14ac:dyDescent="0.3">
      <c r="A78" s="2">
        <v>43982</v>
      </c>
      <c r="J78" s="11">
        <v>3500</v>
      </c>
    </row>
    <row r="79" spans="1:10" x14ac:dyDescent="0.3">
      <c r="A79" s="2">
        <v>43983</v>
      </c>
      <c r="J79" s="11">
        <v>3500</v>
      </c>
    </row>
    <row r="80" spans="1:10" x14ac:dyDescent="0.3">
      <c r="A80" s="2">
        <v>43984</v>
      </c>
      <c r="J80" s="11">
        <v>3500</v>
      </c>
    </row>
    <row r="81" spans="1:10" x14ac:dyDescent="0.3">
      <c r="A81" s="2">
        <v>43985</v>
      </c>
      <c r="J81" s="11">
        <v>3000</v>
      </c>
    </row>
    <row r="82" spans="1:10" x14ac:dyDescent="0.3">
      <c r="A82" s="2">
        <v>43986</v>
      </c>
      <c r="J82" s="11">
        <v>3000</v>
      </c>
    </row>
    <row r="83" spans="1:10" x14ac:dyDescent="0.3">
      <c r="A83" s="2">
        <v>43987</v>
      </c>
      <c r="J83" s="11">
        <v>3000</v>
      </c>
    </row>
    <row r="84" spans="1:10" x14ac:dyDescent="0.3">
      <c r="A84" s="2">
        <v>43988</v>
      </c>
      <c r="J84" s="11">
        <v>3000</v>
      </c>
    </row>
    <row r="85" spans="1:10" x14ac:dyDescent="0.3">
      <c r="A85" s="2">
        <v>43989</v>
      </c>
      <c r="J85" s="11">
        <v>3000</v>
      </c>
    </row>
    <row r="86" spans="1:10" x14ac:dyDescent="0.3">
      <c r="A86" s="2">
        <v>43990</v>
      </c>
      <c r="J86" s="11">
        <v>1500</v>
      </c>
    </row>
    <row r="87" spans="1:10" x14ac:dyDescent="0.3">
      <c r="A87" s="2">
        <v>43991</v>
      </c>
      <c r="J87" s="11">
        <v>1500</v>
      </c>
    </row>
    <row r="88" spans="1:10" x14ac:dyDescent="0.3">
      <c r="A88" s="2">
        <v>43992</v>
      </c>
      <c r="J88" s="11">
        <v>1500</v>
      </c>
    </row>
    <row r="89" spans="1:10" x14ac:dyDescent="0.3">
      <c r="A89" s="2">
        <v>43993</v>
      </c>
      <c r="J89" s="11">
        <v>1500</v>
      </c>
    </row>
    <row r="90" spans="1:10" x14ac:dyDescent="0.3">
      <c r="A90" s="2">
        <v>43994</v>
      </c>
      <c r="J90" s="11">
        <v>1500</v>
      </c>
    </row>
    <row r="91" spans="1:10" x14ac:dyDescent="0.3">
      <c r="A91" s="2">
        <v>43995</v>
      </c>
      <c r="J91" s="11">
        <v>1000</v>
      </c>
    </row>
    <row r="92" spans="1:10" x14ac:dyDescent="0.3">
      <c r="A92" s="2">
        <v>43996</v>
      </c>
      <c r="J92" s="11">
        <v>1000</v>
      </c>
    </row>
    <row r="93" spans="1:10" x14ac:dyDescent="0.3">
      <c r="A93" s="2">
        <v>43997</v>
      </c>
      <c r="J93" s="11">
        <v>1000</v>
      </c>
    </row>
    <row r="94" spans="1:10" x14ac:dyDescent="0.3">
      <c r="A94" s="2">
        <v>43998</v>
      </c>
      <c r="J94" s="11">
        <v>1000</v>
      </c>
    </row>
    <row r="95" spans="1:10" x14ac:dyDescent="0.3">
      <c r="A95" s="2">
        <v>43999</v>
      </c>
      <c r="J95" s="11">
        <v>1000</v>
      </c>
    </row>
    <row r="96" spans="1:10" x14ac:dyDescent="0.3">
      <c r="A96" s="2">
        <v>44000</v>
      </c>
      <c r="J96" s="11">
        <v>1000</v>
      </c>
    </row>
    <row r="97" spans="1:10" x14ac:dyDescent="0.3">
      <c r="A97" s="2">
        <v>44001</v>
      </c>
      <c r="J97" s="11">
        <v>1000</v>
      </c>
    </row>
    <row r="98" spans="1:10" x14ac:dyDescent="0.3">
      <c r="A98" s="2">
        <v>44002</v>
      </c>
      <c r="J98" s="11">
        <v>500</v>
      </c>
    </row>
    <row r="99" spans="1:10" x14ac:dyDescent="0.3">
      <c r="A99" s="2">
        <v>44003</v>
      </c>
      <c r="J99" s="11">
        <v>500</v>
      </c>
    </row>
    <row r="100" spans="1:10" x14ac:dyDescent="0.3">
      <c r="A100" s="2">
        <v>44004</v>
      </c>
      <c r="J100" s="11">
        <v>500</v>
      </c>
    </row>
    <row r="101" spans="1:10" x14ac:dyDescent="0.3">
      <c r="A101" s="2">
        <v>44005</v>
      </c>
      <c r="J101" s="11">
        <v>500</v>
      </c>
    </row>
    <row r="102" spans="1:10" x14ac:dyDescent="0.3">
      <c r="A102" s="2">
        <v>44006</v>
      </c>
      <c r="J102" s="11">
        <v>500</v>
      </c>
    </row>
    <row r="103" spans="1:10" x14ac:dyDescent="0.3">
      <c r="A103" s="2">
        <v>44007</v>
      </c>
      <c r="J103" s="11">
        <v>500</v>
      </c>
    </row>
    <row r="104" spans="1:10" x14ac:dyDescent="0.3">
      <c r="A104" s="2">
        <v>44008</v>
      </c>
      <c r="J104" s="11">
        <v>500</v>
      </c>
    </row>
    <row r="105" spans="1:10" x14ac:dyDescent="0.3">
      <c r="A105" s="2">
        <v>44009</v>
      </c>
      <c r="J105" s="11">
        <v>500</v>
      </c>
    </row>
    <row r="106" spans="1:10" x14ac:dyDescent="0.3">
      <c r="A106" s="2">
        <v>44010</v>
      </c>
      <c r="J106" s="11">
        <v>200</v>
      </c>
    </row>
    <row r="107" spans="1:10" x14ac:dyDescent="0.3">
      <c r="A107" s="2">
        <v>44011</v>
      </c>
      <c r="J107" s="11">
        <v>200</v>
      </c>
    </row>
    <row r="108" spans="1:10" x14ac:dyDescent="0.3">
      <c r="A108" s="2">
        <v>44012</v>
      </c>
      <c r="J108" s="11">
        <v>200</v>
      </c>
    </row>
    <row r="109" spans="1:10" x14ac:dyDescent="0.3">
      <c r="A109" s="2">
        <v>44013</v>
      </c>
      <c r="J109" s="11">
        <v>200</v>
      </c>
    </row>
    <row r="110" spans="1:10" x14ac:dyDescent="0.3">
      <c r="A110" s="2">
        <v>44014</v>
      </c>
      <c r="J110" s="11">
        <v>200</v>
      </c>
    </row>
    <row r="111" spans="1:10" x14ac:dyDescent="0.3">
      <c r="A111" s="2">
        <v>44015</v>
      </c>
      <c r="J111" s="11">
        <v>200</v>
      </c>
    </row>
    <row r="112" spans="1:10" x14ac:dyDescent="0.3">
      <c r="A112" s="2">
        <v>44016</v>
      </c>
      <c r="J112" s="11">
        <v>100</v>
      </c>
    </row>
    <row r="113" spans="1:10" x14ac:dyDescent="0.3">
      <c r="A113" s="2">
        <v>44017</v>
      </c>
      <c r="J113" s="11">
        <v>100</v>
      </c>
    </row>
    <row r="114" spans="1:10" x14ac:dyDescent="0.3">
      <c r="A114" s="2">
        <v>44018</v>
      </c>
      <c r="J114" s="11">
        <v>100</v>
      </c>
    </row>
    <row r="115" spans="1:10" x14ac:dyDescent="0.3">
      <c r="A115" s="2">
        <v>44019</v>
      </c>
      <c r="J115" s="11">
        <v>100</v>
      </c>
    </row>
    <row r="116" spans="1:10" x14ac:dyDescent="0.3">
      <c r="A116" s="2">
        <v>44020</v>
      </c>
      <c r="J116" s="11">
        <v>100</v>
      </c>
    </row>
    <row r="117" spans="1:10" x14ac:dyDescent="0.3">
      <c r="A117" s="2">
        <v>44021</v>
      </c>
      <c r="J117" s="11">
        <v>100</v>
      </c>
    </row>
    <row r="118" spans="1:10" x14ac:dyDescent="0.3">
      <c r="A118" s="2">
        <v>44022</v>
      </c>
      <c r="J118" s="11">
        <v>100</v>
      </c>
    </row>
    <row r="119" spans="1:10" x14ac:dyDescent="0.3">
      <c r="A119" s="2">
        <v>44023</v>
      </c>
      <c r="J119" s="11">
        <v>50</v>
      </c>
    </row>
    <row r="120" spans="1:10" x14ac:dyDescent="0.3">
      <c r="A120" s="2">
        <v>44024</v>
      </c>
      <c r="J120" s="11">
        <v>50</v>
      </c>
    </row>
    <row r="121" spans="1:10" x14ac:dyDescent="0.3">
      <c r="A121" s="2">
        <v>44025</v>
      </c>
      <c r="J121" s="11">
        <v>50</v>
      </c>
    </row>
    <row r="122" spans="1:10" x14ac:dyDescent="0.3">
      <c r="A122" s="2">
        <v>44026</v>
      </c>
      <c r="J122" s="11">
        <v>50</v>
      </c>
    </row>
    <row r="123" spans="1:10" x14ac:dyDescent="0.3">
      <c r="A123" s="2">
        <v>44027</v>
      </c>
      <c r="J123" s="11">
        <v>50</v>
      </c>
    </row>
    <row r="124" spans="1:10" x14ac:dyDescent="0.3">
      <c r="A124" s="2">
        <v>44028</v>
      </c>
      <c r="J124" s="11">
        <v>50</v>
      </c>
    </row>
    <row r="125" spans="1:10" x14ac:dyDescent="0.3">
      <c r="A125" s="2">
        <v>44029</v>
      </c>
      <c r="J125" s="11">
        <v>50</v>
      </c>
    </row>
    <row r="126" spans="1:10" x14ac:dyDescent="0.3">
      <c r="A126" s="2">
        <v>44030</v>
      </c>
      <c r="J126" s="11">
        <v>50</v>
      </c>
    </row>
    <row r="127" spans="1:10" x14ac:dyDescent="0.3">
      <c r="A127" s="2">
        <v>44031</v>
      </c>
      <c r="J127" s="11">
        <v>50</v>
      </c>
    </row>
    <row r="128" spans="1:10" x14ac:dyDescent="0.3">
      <c r="A128" s="2">
        <v>44032</v>
      </c>
      <c r="J128" s="11">
        <v>20</v>
      </c>
    </row>
    <row r="129" spans="1:10" x14ac:dyDescent="0.3">
      <c r="A129" s="2">
        <v>44033</v>
      </c>
      <c r="J129" s="11">
        <v>20</v>
      </c>
    </row>
    <row r="130" spans="1:10" x14ac:dyDescent="0.3">
      <c r="A130" s="2">
        <v>44034</v>
      </c>
      <c r="J130" s="11">
        <v>20</v>
      </c>
    </row>
    <row r="131" spans="1:10" x14ac:dyDescent="0.3">
      <c r="A131" s="2">
        <v>44035</v>
      </c>
      <c r="J131" s="11">
        <v>20</v>
      </c>
    </row>
    <row r="132" spans="1:10" x14ac:dyDescent="0.3">
      <c r="A132" s="2">
        <v>44036</v>
      </c>
      <c r="J132" s="11">
        <v>20</v>
      </c>
    </row>
    <row r="133" spans="1:10" x14ac:dyDescent="0.3">
      <c r="A133" s="2">
        <v>44037</v>
      </c>
      <c r="J133" s="11">
        <v>20</v>
      </c>
    </row>
    <row r="134" spans="1:10" x14ac:dyDescent="0.3">
      <c r="A134" s="2">
        <v>44038</v>
      </c>
      <c r="J134" s="11">
        <v>20</v>
      </c>
    </row>
    <row r="135" spans="1:10" x14ac:dyDescent="0.3">
      <c r="A135" s="2">
        <v>44039</v>
      </c>
      <c r="J135" s="11">
        <v>20</v>
      </c>
    </row>
    <row r="136" spans="1:10" x14ac:dyDescent="0.3">
      <c r="A136" s="2">
        <v>44040</v>
      </c>
      <c r="J136" s="11">
        <v>10</v>
      </c>
    </row>
    <row r="137" spans="1:10" x14ac:dyDescent="0.3">
      <c r="A137" s="2">
        <v>44041</v>
      </c>
      <c r="J137" s="11">
        <v>10</v>
      </c>
    </row>
    <row r="138" spans="1:10" x14ac:dyDescent="0.3">
      <c r="A138" s="2">
        <v>44042</v>
      </c>
      <c r="J138" s="11">
        <v>10</v>
      </c>
    </row>
    <row r="139" spans="1:10" x14ac:dyDescent="0.3">
      <c r="A139" s="2">
        <v>44043</v>
      </c>
      <c r="J139" s="11">
        <v>10</v>
      </c>
    </row>
    <row r="140" spans="1:10" x14ac:dyDescent="0.3">
      <c r="A140" s="2">
        <v>44044</v>
      </c>
      <c r="J140" s="11">
        <v>10</v>
      </c>
    </row>
    <row r="141" spans="1:10" x14ac:dyDescent="0.3">
      <c r="A141" s="2">
        <v>44045</v>
      </c>
      <c r="J141" s="11">
        <v>10</v>
      </c>
    </row>
    <row r="142" spans="1:10" x14ac:dyDescent="0.3">
      <c r="A142" s="2">
        <v>44046</v>
      </c>
      <c r="J142" s="11">
        <v>10</v>
      </c>
    </row>
    <row r="143" spans="1:10" x14ac:dyDescent="0.3">
      <c r="A143" s="2">
        <v>44047</v>
      </c>
      <c r="J143" s="11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data</vt:lpstr>
      <vt:lpstr>data backup</vt:lpstr>
      <vt:lpstr>график факт-прогноз</vt:lpstr>
      <vt:lpstr>прогноз на истории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2020-05-03T08:23:36Z</dcterms:modified>
</cp:coreProperties>
</file>