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график факт-прогноз" sheetId="3" r:id="rId1"/>
    <sheet name="прогноз на истории" sheetId="6" r:id="rId2"/>
    <sheet name="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2" l="1"/>
  <c r="O47" i="2" l="1"/>
  <c r="P47" i="2"/>
  <c r="Q47" i="2"/>
  <c r="S47" i="2" s="1"/>
  <c r="U47" i="2" s="1"/>
  <c r="R47" i="2"/>
  <c r="T47" i="2" s="1"/>
  <c r="V47" i="2" s="1"/>
  <c r="L46" i="2"/>
  <c r="M46" i="2"/>
  <c r="F47" i="2"/>
  <c r="G47" i="2" s="1"/>
  <c r="H47" i="2" s="1"/>
  <c r="I47" i="2" s="1"/>
  <c r="D46" i="2"/>
  <c r="E46" i="2" s="1"/>
  <c r="I7" i="2" l="1"/>
  <c r="I6" i="2"/>
  <c r="F4" i="2"/>
  <c r="B4" i="2" l="1"/>
  <c r="B3" i="2" s="1"/>
  <c r="B2" i="2" s="1"/>
  <c r="B5" i="2"/>
  <c r="D10" i="2"/>
  <c r="E10" i="2" s="1"/>
  <c r="D14" i="2"/>
  <c r="E14" i="2" s="1"/>
  <c r="D18" i="2"/>
  <c r="E18" i="2" s="1"/>
  <c r="D22" i="2"/>
  <c r="E22" i="2" s="1"/>
  <c r="D26" i="2"/>
  <c r="E26" i="2" s="1"/>
  <c r="D30" i="2"/>
  <c r="E30" i="2" s="1"/>
  <c r="D34" i="2"/>
  <c r="E34" i="2" s="1"/>
  <c r="D38" i="2"/>
  <c r="E38" i="2" s="1"/>
  <c r="D42" i="2"/>
  <c r="E42" i="2" s="1"/>
  <c r="C7" i="2"/>
  <c r="D7" i="2" s="1"/>
  <c r="E7" i="2" s="1"/>
  <c r="C8" i="2"/>
  <c r="D8" i="2" s="1"/>
  <c r="E8" i="2" s="1"/>
  <c r="C9" i="2"/>
  <c r="D9" i="2" s="1"/>
  <c r="E9" i="2" s="1"/>
  <c r="C10" i="2"/>
  <c r="C11" i="2"/>
  <c r="D11" i="2" s="1"/>
  <c r="E11" i="2" s="1"/>
  <c r="C12" i="2"/>
  <c r="D12" i="2" s="1"/>
  <c r="E12" i="2" s="1"/>
  <c r="C13" i="2"/>
  <c r="D13" i="2" s="1"/>
  <c r="E13" i="2" s="1"/>
  <c r="C14" i="2"/>
  <c r="C15" i="2"/>
  <c r="D15" i="2" s="1"/>
  <c r="E15" i="2" s="1"/>
  <c r="C16" i="2"/>
  <c r="D16" i="2" s="1"/>
  <c r="E16" i="2" s="1"/>
  <c r="C17" i="2"/>
  <c r="D17" i="2" s="1"/>
  <c r="E17" i="2" s="1"/>
  <c r="C18" i="2"/>
  <c r="C19" i="2"/>
  <c r="D19" i="2" s="1"/>
  <c r="E19" i="2" s="1"/>
  <c r="C20" i="2"/>
  <c r="D20" i="2" s="1"/>
  <c r="E20" i="2" s="1"/>
  <c r="C21" i="2"/>
  <c r="D21" i="2" s="1"/>
  <c r="E21" i="2" s="1"/>
  <c r="C22" i="2"/>
  <c r="C23" i="2"/>
  <c r="D23" i="2" s="1"/>
  <c r="E23" i="2" s="1"/>
  <c r="C24" i="2"/>
  <c r="D24" i="2" s="1"/>
  <c r="E24" i="2" s="1"/>
  <c r="C25" i="2"/>
  <c r="D25" i="2" s="1"/>
  <c r="E25" i="2" s="1"/>
  <c r="C26" i="2"/>
  <c r="C27" i="2"/>
  <c r="D27" i="2" s="1"/>
  <c r="E27" i="2" s="1"/>
  <c r="C28" i="2"/>
  <c r="D28" i="2" s="1"/>
  <c r="E28" i="2" s="1"/>
  <c r="C29" i="2"/>
  <c r="D29" i="2" s="1"/>
  <c r="E29" i="2" s="1"/>
  <c r="C30" i="2"/>
  <c r="C31" i="2"/>
  <c r="D31" i="2" s="1"/>
  <c r="E31" i="2" s="1"/>
  <c r="C32" i="2"/>
  <c r="D32" i="2" s="1"/>
  <c r="E32" i="2" s="1"/>
  <c r="C33" i="2"/>
  <c r="D33" i="2" s="1"/>
  <c r="E33" i="2" s="1"/>
  <c r="C34" i="2"/>
  <c r="C35" i="2"/>
  <c r="D35" i="2" s="1"/>
  <c r="E35" i="2" s="1"/>
  <c r="C36" i="2"/>
  <c r="D36" i="2" s="1"/>
  <c r="E36" i="2" s="1"/>
  <c r="C37" i="2"/>
  <c r="D37" i="2" s="1"/>
  <c r="E37" i="2" s="1"/>
  <c r="C38" i="2"/>
  <c r="C39" i="2"/>
  <c r="D39" i="2" s="1"/>
  <c r="E39" i="2" s="1"/>
  <c r="C40" i="2"/>
  <c r="D40" i="2" s="1"/>
  <c r="E40" i="2" s="1"/>
  <c r="C41" i="2"/>
  <c r="D41" i="2" s="1"/>
  <c r="E41" i="2" s="1"/>
  <c r="C42" i="2"/>
  <c r="C43" i="2"/>
  <c r="D43" i="2" s="1"/>
  <c r="E43" i="2" s="1"/>
  <c r="C44" i="2"/>
  <c r="D44" i="2" s="1"/>
  <c r="E44" i="2" s="1"/>
  <c r="C45" i="2"/>
  <c r="D45" i="2" s="1"/>
  <c r="E45" i="2" s="1"/>
  <c r="M45" i="2" l="1"/>
  <c r="F46" i="2"/>
  <c r="G46" i="2" l="1"/>
  <c r="H46" i="2" s="1"/>
  <c r="I46" i="2" s="1"/>
  <c r="O46" i="2"/>
  <c r="Q46" i="2" s="1"/>
  <c r="S46" i="2" s="1"/>
  <c r="U46" i="2" s="1"/>
  <c r="P46" i="2"/>
  <c r="R46" i="2" s="1"/>
  <c r="T46" i="2" s="1"/>
  <c r="V46" i="2" s="1"/>
  <c r="F45" i="2"/>
  <c r="G45" i="2" s="1"/>
  <c r="H45" i="2" s="1"/>
  <c r="M44" i="2"/>
  <c r="I45" i="2" l="1"/>
  <c r="L45" i="2"/>
  <c r="O45" i="2"/>
  <c r="Q45" i="2" s="1"/>
  <c r="S45" i="2" s="1"/>
  <c r="U45" i="2" s="1"/>
  <c r="P45" i="2"/>
  <c r="R45" i="2" s="1"/>
  <c r="T45" i="2" s="1"/>
  <c r="V45" i="2" s="1"/>
  <c r="M43" i="2"/>
  <c r="D6" i="2" l="1"/>
  <c r="E6" i="2" s="1"/>
  <c r="F42" i="2" l="1"/>
  <c r="M41" i="2"/>
  <c r="F44" i="2"/>
  <c r="M42" i="2"/>
  <c r="F43" i="2"/>
  <c r="G44" i="2" l="1"/>
  <c r="H44" i="2" s="1"/>
  <c r="P44" i="2"/>
  <c r="R44" i="2" s="1"/>
  <c r="T44" i="2" s="1"/>
  <c r="V44" i="2" s="1"/>
  <c r="O44" i="2"/>
  <c r="Q44" i="2" s="1"/>
  <c r="S44" i="2" s="1"/>
  <c r="U44" i="2" s="1"/>
  <c r="F41" i="2"/>
  <c r="G41" i="2" s="1"/>
  <c r="H41" i="2" s="1"/>
  <c r="P43" i="2"/>
  <c r="R43" i="2" s="1"/>
  <c r="T43" i="2" s="1"/>
  <c r="V43" i="2" s="1"/>
  <c r="G43" i="2"/>
  <c r="H43" i="2" s="1"/>
  <c r="O43" i="2"/>
  <c r="Q43" i="2" s="1"/>
  <c r="S43" i="2" s="1"/>
  <c r="U43" i="2" s="1"/>
  <c r="P42" i="2"/>
  <c r="R42" i="2" s="1"/>
  <c r="T42" i="2" s="1"/>
  <c r="V42" i="2" s="1"/>
  <c r="O42" i="2"/>
  <c r="Q42" i="2" s="1"/>
  <c r="S42" i="2" s="1"/>
  <c r="U42" i="2" s="1"/>
  <c r="G42" i="2"/>
  <c r="H42" i="2" s="1"/>
  <c r="F40" i="2"/>
  <c r="I41" i="2" l="1"/>
  <c r="L41" i="2"/>
  <c r="L43" i="2"/>
  <c r="I43" i="2"/>
  <c r="G40" i="2"/>
  <c r="H40" i="2" s="1"/>
  <c r="I40" i="2" s="1"/>
  <c r="O40" i="2"/>
  <c r="Q40" i="2" s="1"/>
  <c r="S40" i="2" s="1"/>
  <c r="U40" i="2" s="1"/>
  <c r="P40" i="2"/>
  <c r="R40" i="2" s="1"/>
  <c r="T40" i="2" s="1"/>
  <c r="V40" i="2" s="1"/>
  <c r="I42" i="2"/>
  <c r="L42" i="2"/>
  <c r="P41" i="2"/>
  <c r="R41" i="2" s="1"/>
  <c r="T41" i="2" s="1"/>
  <c r="V41" i="2" s="1"/>
  <c r="O41" i="2"/>
  <c r="Q41" i="2" s="1"/>
  <c r="S41" i="2" s="1"/>
  <c r="U41" i="2" s="1"/>
  <c r="I44" i="2"/>
  <c r="L44" i="2"/>
  <c r="F39" i="2"/>
  <c r="G39" i="2" l="1"/>
  <c r="H39" i="2" s="1"/>
  <c r="I39" i="2" s="1"/>
  <c r="P39" i="2"/>
  <c r="R39" i="2" s="1"/>
  <c r="T39" i="2" s="1"/>
  <c r="V39" i="2" s="1"/>
  <c r="O39" i="2"/>
  <c r="Q39" i="2" s="1"/>
  <c r="S39" i="2" s="1"/>
  <c r="U39" i="2" s="1"/>
  <c r="N4" i="2"/>
  <c r="N5" i="2" s="1"/>
  <c r="N6" i="2" s="1"/>
  <c r="N7" i="2" s="1"/>
  <c r="M37" i="2"/>
  <c r="M38" i="2"/>
  <c r="M39" i="2"/>
  <c r="M40" i="2"/>
  <c r="M36" i="2"/>
  <c r="L40" i="2"/>
  <c r="L39" i="2" l="1"/>
  <c r="F38" i="2"/>
  <c r="F37" i="2"/>
  <c r="F36" i="2"/>
  <c r="O36" i="2" l="1"/>
  <c r="Q36" i="2" s="1"/>
  <c r="S36" i="2" s="1"/>
  <c r="U36" i="2" s="1"/>
  <c r="P36" i="2"/>
  <c r="R36" i="2" s="1"/>
  <c r="T36" i="2" s="1"/>
  <c r="V36" i="2" s="1"/>
  <c r="G36" i="2"/>
  <c r="H36" i="2" s="1"/>
  <c r="I36" i="2" s="1"/>
  <c r="G37" i="2"/>
  <c r="H37" i="2" s="1"/>
  <c r="I37" i="2" s="1"/>
  <c r="P37" i="2"/>
  <c r="R37" i="2" s="1"/>
  <c r="T37" i="2" s="1"/>
  <c r="V37" i="2" s="1"/>
  <c r="O37" i="2"/>
  <c r="Q37" i="2" s="1"/>
  <c r="S37" i="2" s="1"/>
  <c r="U37" i="2" s="1"/>
  <c r="G38" i="2"/>
  <c r="H38" i="2" s="1"/>
  <c r="L38" i="2" s="1"/>
  <c r="P38" i="2"/>
  <c r="R38" i="2" s="1"/>
  <c r="T38" i="2" s="1"/>
  <c r="V38" i="2" s="1"/>
  <c r="O38" i="2"/>
  <c r="Q38" i="2" s="1"/>
  <c r="S38" i="2" s="1"/>
  <c r="U38" i="2" s="1"/>
  <c r="I38" i="2" l="1"/>
  <c r="L36" i="2"/>
  <c r="L37" i="2"/>
  <c r="D3" i="2"/>
  <c r="D4" i="2"/>
  <c r="E4" i="2" s="1"/>
  <c r="F5" i="2" s="1"/>
  <c r="G5" i="2" s="1"/>
  <c r="H5" i="2" s="1"/>
  <c r="D5" i="2"/>
  <c r="E5" i="2" s="1"/>
  <c r="F6" i="2" s="1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E3" i="2" l="1"/>
  <c r="G4" i="2" s="1"/>
  <c r="H4" i="2" s="1"/>
  <c r="I26" i="2"/>
  <c r="J26" i="2"/>
  <c r="I14" i="2"/>
  <c r="J14" i="2"/>
  <c r="J6" i="2"/>
  <c r="I33" i="2"/>
  <c r="J33" i="2"/>
  <c r="I29" i="2"/>
  <c r="J29" i="2"/>
  <c r="I25" i="2"/>
  <c r="J25" i="2"/>
  <c r="I21" i="2"/>
  <c r="J21" i="2"/>
  <c r="I17" i="2"/>
  <c r="J17" i="2"/>
  <c r="I13" i="2"/>
  <c r="J13" i="2"/>
  <c r="I9" i="2"/>
  <c r="J9" i="2"/>
  <c r="I5" i="2"/>
  <c r="J5" i="2"/>
  <c r="I30" i="2"/>
  <c r="J30" i="2"/>
  <c r="I22" i="2"/>
  <c r="J22" i="2"/>
  <c r="I28" i="2"/>
  <c r="J28" i="2"/>
  <c r="I24" i="2"/>
  <c r="J24" i="2"/>
  <c r="I20" i="2"/>
  <c r="J20" i="2"/>
  <c r="I16" i="2"/>
  <c r="J16" i="2"/>
  <c r="I12" i="2"/>
  <c r="J12" i="2"/>
  <c r="I8" i="2"/>
  <c r="J8" i="2"/>
  <c r="I18" i="2"/>
  <c r="J18" i="2"/>
  <c r="I10" i="2"/>
  <c r="J10" i="2"/>
  <c r="I32" i="2"/>
  <c r="J32" i="2"/>
  <c r="I31" i="2"/>
  <c r="J31" i="2"/>
  <c r="I27" i="2"/>
  <c r="J27" i="2"/>
  <c r="I23" i="2"/>
  <c r="J23" i="2"/>
  <c r="I19" i="2"/>
  <c r="J19" i="2"/>
  <c r="I15" i="2"/>
  <c r="J15" i="2"/>
  <c r="I11" i="2"/>
  <c r="J11" i="2"/>
  <c r="J7" i="2"/>
  <c r="I4" i="2" l="1"/>
  <c r="J4" i="2"/>
</calcChain>
</file>

<file path=xl/sharedStrings.xml><?xml version="1.0" encoding="utf-8"?>
<sst xmlns="http://schemas.openxmlformats.org/spreadsheetml/2006/main" count="50" uniqueCount="45">
  <si>
    <t>first_differences</t>
  </si>
  <si>
    <t>second_differences</t>
  </si>
  <si>
    <t>second_differences_relative</t>
  </si>
  <si>
    <t>uf</t>
  </si>
  <si>
    <t>wf</t>
  </si>
  <si>
    <t>zf</t>
  </si>
  <si>
    <t>xf</t>
  </si>
  <si>
    <t>Dependent Variable: LOG(U)</t>
  </si>
  <si>
    <t>Method: Least Squares</t>
  </si>
  <si>
    <t>Variable</t>
  </si>
  <si>
    <t>Coefficient</t>
  </si>
  <si>
    <t>Std. Error</t>
  </si>
  <si>
    <t>t-Statistic</t>
  </si>
  <si>
    <t xml:space="preserve">Prob.  </t>
  </si>
  <si>
    <t>C</t>
  </si>
  <si>
    <t>LOG(U(-1))</t>
  </si>
  <si>
    <t>R-squared</t>
  </si>
  <si>
    <t xml:space="preserve">    Mean dependent var</t>
  </si>
  <si>
    <t>Adjusted R-squared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</si>
  <si>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</si>
  <si>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</si>
  <si>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</si>
  <si>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</si>
  <si>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</si>
  <si>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>F-statistic</t>
  </si>
  <si>
    <t xml:space="preserve">    Durbin-Watson stat</t>
  </si>
  <si>
    <t>Prob(F-statistic)</t>
  </si>
  <si>
    <t>infected_total</t>
  </si>
  <si>
    <t>naïve fcst</t>
  </si>
  <si>
    <t>error zf</t>
  </si>
  <si>
    <t xml:space="preserve">error naïve </t>
  </si>
  <si>
    <t>dates of estimation</t>
  </si>
  <si>
    <t>uf u bound</t>
  </si>
  <si>
    <t>uf l bound</t>
  </si>
  <si>
    <t>w u bound</t>
  </si>
  <si>
    <t>w l bound</t>
  </si>
  <si>
    <t>z u bound</t>
  </si>
  <si>
    <t>z l bound</t>
  </si>
  <si>
    <t>x u bound</t>
  </si>
  <si>
    <t>x l bound</t>
  </si>
  <si>
    <t>Date: 05/02/20   Time: 20:56</t>
  </si>
  <si>
    <t>Sample (adjusted): 3/21/2020 5/01/2020</t>
  </si>
  <si>
    <t>Included observations: 42 after adjustments</t>
  </si>
  <si>
    <t xml:space="preserve">    S.D. dependent var</t>
  </si>
  <si>
    <t xml:space="preserve">    Hannan-Quinn criter.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</si>
</sst>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1" fontId="1" fillId="0" borderId="0" xfId="0" applyNumberFormat="1" applyFont="1" applyFill="1"/>
    <xf numFmtId="1" fontId="1" fillId="0" borderId="10" xfId="0" applyNumberFormat="1" applyFont="1" applyFill="1" applyBorder="1"/>
    <xf numFmtId="0" fontId="1" fillId="0" borderId="0" xfId="0" applyFont="1" applyFill="1"/>
    <xf numFmtId="2" fontId="2" fillId="0" borderId="0" xfId="0" applyNumberFormat="1" applyFont="1" applyFill="1"/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/>
    <xf numFmtId="2" fontId="1" fillId="0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ill="1" applyBorder="1"/>
    <xf numFmtId="1" fontId="1" fillId="0" borderId="12" xfId="0" applyNumberFormat="1" applyFont="1" applyFill="1" applyBorder="1"/>
    <xf numFmtId="1" fontId="2" fillId="0" borderId="0" xfId="0" applyNumberFormat="1" applyFont="1"/>
    <xf numFmtId="1" fontId="2" fillId="0" borderId="11" xfId="0" applyNumberFormat="1" applyFont="1" applyFill="1" applyBorder="1"/>
    <xf numFmtId="1" fontId="2" fillId="0" borderId="12" xfId="0" applyNumberFormat="1" applyFont="1" applyFill="1" applyBorder="1"/>
    <xf numFmtId="1" fontId="2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/>
              <a:t>Факт-прогноз</a:t>
            </a:r>
            <a:r>
              <a:rPr lang="en-US" sz="2400" b="1"/>
              <a:t> </a:t>
            </a:r>
            <a:r>
              <a:rPr lang="ru-RU" sz="2400" b="1"/>
              <a:t>(Москва)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631204796268855E-2"/>
          <c:y val="8.0362497753620199E-2"/>
          <c:w val="0.86873759040746235"/>
          <c:h val="0.73960739457992841"/>
        </c:manualLayout>
      </c:layout>
      <c:areaChart>
        <c:grouping val="standard"/>
        <c:varyColors val="0"/>
        <c:ser>
          <c:idx val="9"/>
          <c:order val="9"/>
          <c:tx>
            <c:v>ошибка прогноза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data!$A$36:$A$75</c:f>
              <c:numCache>
                <c:formatCode>m/d/yyyy</c:formatCode>
                <c:ptCount val="40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43953</c:v>
                </c:pt>
                <c:pt idx="11">
                  <c:v>43954</c:v>
                </c:pt>
                <c:pt idx="12">
                  <c:v>43955</c:v>
                </c:pt>
                <c:pt idx="13">
                  <c:v>43956</c:v>
                </c:pt>
                <c:pt idx="14">
                  <c:v>43957</c:v>
                </c:pt>
                <c:pt idx="15">
                  <c:v>43958</c:v>
                </c:pt>
                <c:pt idx="16">
                  <c:v>43959</c:v>
                </c:pt>
                <c:pt idx="17">
                  <c:v>43960</c:v>
                </c:pt>
                <c:pt idx="18">
                  <c:v>43961</c:v>
                </c:pt>
                <c:pt idx="19">
                  <c:v>43962</c:v>
                </c:pt>
                <c:pt idx="20">
                  <c:v>43963</c:v>
                </c:pt>
                <c:pt idx="21">
                  <c:v>43964</c:v>
                </c:pt>
                <c:pt idx="22">
                  <c:v>43965</c:v>
                </c:pt>
                <c:pt idx="23">
                  <c:v>43966</c:v>
                </c:pt>
                <c:pt idx="24">
                  <c:v>43967</c:v>
                </c:pt>
                <c:pt idx="25">
                  <c:v>43968</c:v>
                </c:pt>
                <c:pt idx="26">
                  <c:v>43969</c:v>
                </c:pt>
                <c:pt idx="27">
                  <c:v>43970</c:v>
                </c:pt>
                <c:pt idx="28">
                  <c:v>43971</c:v>
                </c:pt>
                <c:pt idx="29">
                  <c:v>43972</c:v>
                </c:pt>
                <c:pt idx="30">
                  <c:v>43973</c:v>
                </c:pt>
                <c:pt idx="31">
                  <c:v>43974</c:v>
                </c:pt>
                <c:pt idx="32">
                  <c:v>43975</c:v>
                </c:pt>
                <c:pt idx="33">
                  <c:v>43976</c:v>
                </c:pt>
                <c:pt idx="34">
                  <c:v>43977</c:v>
                </c:pt>
                <c:pt idx="35">
                  <c:v>43978</c:v>
                </c:pt>
                <c:pt idx="36">
                  <c:v>43979</c:v>
                </c:pt>
                <c:pt idx="37">
                  <c:v>43980</c:v>
                </c:pt>
                <c:pt idx="38">
                  <c:v>43981</c:v>
                </c:pt>
                <c:pt idx="39">
                  <c:v>43982</c:v>
                </c:pt>
              </c:numCache>
            </c:numRef>
          </c:cat>
          <c:val>
            <c:numRef>
              <c:f>data!$L$36:$L$75</c:f>
              <c:numCache>
                <c:formatCode>0</c:formatCode>
                <c:ptCount val="40"/>
                <c:pt idx="0">
                  <c:v>1415.8633625808211</c:v>
                </c:pt>
                <c:pt idx="1">
                  <c:v>-261.86421149463695</c:v>
                </c:pt>
                <c:pt idx="2">
                  <c:v>242.27568525561583</c:v>
                </c:pt>
                <c:pt idx="3">
                  <c:v>369.80459683437994</c:v>
                </c:pt>
                <c:pt idx="4">
                  <c:v>456.35595901124907</c:v>
                </c:pt>
                <c:pt idx="5">
                  <c:v>427.83807934451352</c:v>
                </c:pt>
                <c:pt idx="6">
                  <c:v>1554.3576480590132</c:v>
                </c:pt>
                <c:pt idx="7">
                  <c:v>-308.73047986039319</c:v>
                </c:pt>
                <c:pt idx="8">
                  <c:v>-515.50760389034394</c:v>
                </c:pt>
                <c:pt idx="9">
                  <c:v>-1249.5334416876585</c:v>
                </c:pt>
                <c:pt idx="10">
                  <c:v>-767.45511950304808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E-4F4C-9D07-2F947C45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54288"/>
        <c:axId val="662063856"/>
      </c:areaChart>
      <c:barChart>
        <c:barDir val="col"/>
        <c:grouping val="clustered"/>
        <c:varyColors val="0"/>
        <c:ser>
          <c:idx val="10"/>
          <c:order val="10"/>
          <c:tx>
            <c:v>ошибка экспертного прогноза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data!$A$36:$A$75</c:f>
              <c:numCache>
                <c:formatCode>m/d/yyyy</c:formatCode>
                <c:ptCount val="40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43953</c:v>
                </c:pt>
                <c:pt idx="11">
                  <c:v>43954</c:v>
                </c:pt>
                <c:pt idx="12">
                  <c:v>43955</c:v>
                </c:pt>
                <c:pt idx="13">
                  <c:v>43956</c:v>
                </c:pt>
                <c:pt idx="14">
                  <c:v>43957</c:v>
                </c:pt>
                <c:pt idx="15">
                  <c:v>43958</c:v>
                </c:pt>
                <c:pt idx="16">
                  <c:v>43959</c:v>
                </c:pt>
                <c:pt idx="17">
                  <c:v>43960</c:v>
                </c:pt>
                <c:pt idx="18">
                  <c:v>43961</c:v>
                </c:pt>
                <c:pt idx="19">
                  <c:v>43962</c:v>
                </c:pt>
                <c:pt idx="20">
                  <c:v>43963</c:v>
                </c:pt>
                <c:pt idx="21">
                  <c:v>43964</c:v>
                </c:pt>
                <c:pt idx="22">
                  <c:v>43965</c:v>
                </c:pt>
                <c:pt idx="23">
                  <c:v>43966</c:v>
                </c:pt>
                <c:pt idx="24">
                  <c:v>43967</c:v>
                </c:pt>
                <c:pt idx="25">
                  <c:v>43968</c:v>
                </c:pt>
                <c:pt idx="26">
                  <c:v>43969</c:v>
                </c:pt>
                <c:pt idx="27">
                  <c:v>43970</c:v>
                </c:pt>
                <c:pt idx="28">
                  <c:v>43971</c:v>
                </c:pt>
                <c:pt idx="29">
                  <c:v>43972</c:v>
                </c:pt>
                <c:pt idx="30">
                  <c:v>43973</c:v>
                </c:pt>
                <c:pt idx="31">
                  <c:v>43974</c:v>
                </c:pt>
                <c:pt idx="32">
                  <c:v>43975</c:v>
                </c:pt>
                <c:pt idx="33">
                  <c:v>43976</c:v>
                </c:pt>
                <c:pt idx="34">
                  <c:v>43977</c:v>
                </c:pt>
                <c:pt idx="35">
                  <c:v>43978</c:v>
                </c:pt>
                <c:pt idx="36">
                  <c:v>43979</c:v>
                </c:pt>
                <c:pt idx="37">
                  <c:v>43980</c:v>
                </c:pt>
                <c:pt idx="38">
                  <c:v>43981</c:v>
                </c:pt>
                <c:pt idx="39">
                  <c:v>43982</c:v>
                </c:pt>
              </c:numCache>
            </c:numRef>
          </c:cat>
          <c:val>
            <c:numRef>
              <c:f>data!$M$36:$M$97</c:f>
              <c:numCache>
                <c:formatCode>General</c:formatCode>
                <c:ptCount val="62"/>
                <c:pt idx="0">
                  <c:v>541</c:v>
                </c:pt>
                <c:pt idx="1">
                  <c:v>-457</c:v>
                </c:pt>
                <c:pt idx="2">
                  <c:v>-112</c:v>
                </c:pt>
                <c:pt idx="3">
                  <c:v>-471</c:v>
                </c:pt>
                <c:pt idx="4">
                  <c:v>-371</c:v>
                </c:pt>
                <c:pt idx="5">
                  <c:v>-575</c:v>
                </c:pt>
                <c:pt idx="6">
                  <c:v>500</c:v>
                </c:pt>
                <c:pt idx="7">
                  <c:v>-1313</c:v>
                </c:pt>
                <c:pt idx="8">
                  <c:v>-1561</c:v>
                </c:pt>
                <c:pt idx="9">
                  <c:v>-3358</c:v>
                </c:pt>
                <c:pt idx="10">
                  <c:v>-3948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E-4F4C-9D07-2F947C45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662054288"/>
        <c:axId val="66206385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75616"/>
        <c:axId val="645170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</c:v>
                </c:tx>
                <c:spPr>
                  <a:ln w="28575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data!$A$36:$A$75</c15:sqref>
                        </c15:formulaRef>
                      </c:ext>
                    </c:extLst>
                    <c:numCache>
                      <c:formatCode>m/d/yyyy</c:formatCode>
                      <c:ptCount val="40"/>
                      <c:pt idx="0">
                        <c:v>43943</c:v>
                      </c:pt>
                      <c:pt idx="1">
                        <c:v>43944</c:v>
                      </c:pt>
                      <c:pt idx="2">
                        <c:v>43945</c:v>
                      </c:pt>
                      <c:pt idx="3">
                        <c:v>43946</c:v>
                      </c:pt>
                      <c:pt idx="4">
                        <c:v>43947</c:v>
                      </c:pt>
                      <c:pt idx="5">
                        <c:v>43948</c:v>
                      </c:pt>
                      <c:pt idx="6">
                        <c:v>43949</c:v>
                      </c:pt>
                      <c:pt idx="7">
                        <c:v>43950</c:v>
                      </c:pt>
                      <c:pt idx="8">
                        <c:v>43951</c:v>
                      </c:pt>
                      <c:pt idx="9">
                        <c:v>43952</c:v>
                      </c:pt>
                      <c:pt idx="10">
                        <c:v>43953</c:v>
                      </c:pt>
                      <c:pt idx="11">
                        <c:v>43954</c:v>
                      </c:pt>
                      <c:pt idx="12">
                        <c:v>43955</c:v>
                      </c:pt>
                      <c:pt idx="13">
                        <c:v>43956</c:v>
                      </c:pt>
                      <c:pt idx="14">
                        <c:v>43957</c:v>
                      </c:pt>
                      <c:pt idx="15">
                        <c:v>43958</c:v>
                      </c:pt>
                      <c:pt idx="16">
                        <c:v>43959</c:v>
                      </c:pt>
                      <c:pt idx="17">
                        <c:v>43960</c:v>
                      </c:pt>
                      <c:pt idx="18">
                        <c:v>43961</c:v>
                      </c:pt>
                      <c:pt idx="19">
                        <c:v>43962</c:v>
                      </c:pt>
                      <c:pt idx="20">
                        <c:v>43963</c:v>
                      </c:pt>
                      <c:pt idx="21">
                        <c:v>43964</c:v>
                      </c:pt>
                      <c:pt idx="22">
                        <c:v>43965</c:v>
                      </c:pt>
                      <c:pt idx="23">
                        <c:v>43966</c:v>
                      </c:pt>
                      <c:pt idx="24">
                        <c:v>43967</c:v>
                      </c:pt>
                      <c:pt idx="25">
                        <c:v>43968</c:v>
                      </c:pt>
                      <c:pt idx="26">
                        <c:v>43969</c:v>
                      </c:pt>
                      <c:pt idx="27">
                        <c:v>43970</c:v>
                      </c:pt>
                      <c:pt idx="28">
                        <c:v>43971</c:v>
                      </c:pt>
                      <c:pt idx="29">
                        <c:v>43972</c:v>
                      </c:pt>
                      <c:pt idx="30">
                        <c:v>43973</c:v>
                      </c:pt>
                      <c:pt idx="31">
                        <c:v>43974</c:v>
                      </c:pt>
                      <c:pt idx="32">
                        <c:v>43975</c:v>
                      </c:pt>
                      <c:pt idx="33">
                        <c:v>43976</c:v>
                      </c:pt>
                      <c:pt idx="34">
                        <c:v>43977</c:v>
                      </c:pt>
                      <c:pt idx="35">
                        <c:v>43978</c:v>
                      </c:pt>
                      <c:pt idx="36">
                        <c:v>43979</c:v>
                      </c:pt>
                      <c:pt idx="37">
                        <c:v>43980</c:v>
                      </c:pt>
                      <c:pt idx="38">
                        <c:v>43981</c:v>
                      </c:pt>
                      <c:pt idx="39">
                        <c:v>43982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data!$B$35:$B$71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31981</c:v>
                      </c:pt>
                      <c:pt idx="1">
                        <c:v>33940</c:v>
                      </c:pt>
                      <c:pt idx="2">
                        <c:v>36897</c:v>
                      </c:pt>
                      <c:pt idx="3">
                        <c:v>39509</c:v>
                      </c:pt>
                      <c:pt idx="4">
                        <c:v>42480</c:v>
                      </c:pt>
                      <c:pt idx="5">
                        <c:v>45351</c:v>
                      </c:pt>
                      <c:pt idx="6">
                        <c:v>48426</c:v>
                      </c:pt>
                      <c:pt idx="7">
                        <c:v>50426</c:v>
                      </c:pt>
                      <c:pt idx="8">
                        <c:v>53739</c:v>
                      </c:pt>
                      <c:pt idx="9">
                        <c:v>57300</c:v>
                      </c:pt>
                      <c:pt idx="10">
                        <c:v>62658</c:v>
                      </c:pt>
                      <c:pt idx="11">
                        <c:v>68606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7E-4F4C-9D07-2F947C4529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data!$A$36:$A$75</c15:sqref>
                        </c15:formulaRef>
                      </c:ext>
                    </c:extLst>
                    <c:numCache>
                      <c:formatCode>m/d/yyyy</c:formatCode>
                      <c:ptCount val="40"/>
                      <c:pt idx="0">
                        <c:v>43943</c:v>
                      </c:pt>
                      <c:pt idx="1">
                        <c:v>43944</c:v>
                      </c:pt>
                      <c:pt idx="2">
                        <c:v>43945</c:v>
                      </c:pt>
                      <c:pt idx="3">
                        <c:v>43946</c:v>
                      </c:pt>
                      <c:pt idx="4">
                        <c:v>43947</c:v>
                      </c:pt>
                      <c:pt idx="5">
                        <c:v>43948</c:v>
                      </c:pt>
                      <c:pt idx="6">
                        <c:v>43949</c:v>
                      </c:pt>
                      <c:pt idx="7">
                        <c:v>43950</c:v>
                      </c:pt>
                      <c:pt idx="8">
                        <c:v>43951</c:v>
                      </c:pt>
                      <c:pt idx="9">
                        <c:v>43952</c:v>
                      </c:pt>
                      <c:pt idx="10">
                        <c:v>43953</c:v>
                      </c:pt>
                      <c:pt idx="11">
                        <c:v>43954</c:v>
                      </c:pt>
                      <c:pt idx="12">
                        <c:v>43955</c:v>
                      </c:pt>
                      <c:pt idx="13">
                        <c:v>43956</c:v>
                      </c:pt>
                      <c:pt idx="14">
                        <c:v>43957</c:v>
                      </c:pt>
                      <c:pt idx="15">
                        <c:v>43958</c:v>
                      </c:pt>
                      <c:pt idx="16">
                        <c:v>43959</c:v>
                      </c:pt>
                      <c:pt idx="17">
                        <c:v>43960</c:v>
                      </c:pt>
                      <c:pt idx="18">
                        <c:v>43961</c:v>
                      </c:pt>
                      <c:pt idx="19">
                        <c:v>43962</c:v>
                      </c:pt>
                      <c:pt idx="20">
                        <c:v>43963</c:v>
                      </c:pt>
                      <c:pt idx="21">
                        <c:v>43964</c:v>
                      </c:pt>
                      <c:pt idx="22">
                        <c:v>43965</c:v>
                      </c:pt>
                      <c:pt idx="23">
                        <c:v>43966</c:v>
                      </c:pt>
                      <c:pt idx="24">
                        <c:v>43967</c:v>
                      </c:pt>
                      <c:pt idx="25">
                        <c:v>43968</c:v>
                      </c:pt>
                      <c:pt idx="26">
                        <c:v>43969</c:v>
                      </c:pt>
                      <c:pt idx="27">
                        <c:v>43970</c:v>
                      </c:pt>
                      <c:pt idx="28">
                        <c:v>43971</c:v>
                      </c:pt>
                      <c:pt idx="29">
                        <c:v>43972</c:v>
                      </c:pt>
                      <c:pt idx="30">
                        <c:v>43973</c:v>
                      </c:pt>
                      <c:pt idx="31">
                        <c:v>43974</c:v>
                      </c:pt>
                      <c:pt idx="32">
                        <c:v>43975</c:v>
                      </c:pt>
                      <c:pt idx="33">
                        <c:v>43976</c:v>
                      </c:pt>
                      <c:pt idx="34">
                        <c:v>43977</c:v>
                      </c:pt>
                      <c:pt idx="35">
                        <c:v>43978</c:v>
                      </c:pt>
                      <c:pt idx="36">
                        <c:v>43979</c:v>
                      </c:pt>
                      <c:pt idx="37">
                        <c:v>43980</c:v>
                      </c:pt>
                      <c:pt idx="38">
                        <c:v>43981</c:v>
                      </c:pt>
                      <c:pt idx="39">
                        <c:v>43982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data!$D$36:$D$71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-589</c:v>
                      </c:pt>
                      <c:pt idx="1">
                        <c:v>998</c:v>
                      </c:pt>
                      <c:pt idx="2">
                        <c:v>-345</c:v>
                      </c:pt>
                      <c:pt idx="3">
                        <c:v>359</c:v>
                      </c:pt>
                      <c:pt idx="4">
                        <c:v>-100</c:v>
                      </c:pt>
                      <c:pt idx="5">
                        <c:v>204</c:v>
                      </c:pt>
                      <c:pt idx="6">
                        <c:v>-1075</c:v>
                      </c:pt>
                      <c:pt idx="7">
                        <c:v>1313</c:v>
                      </c:pt>
                      <c:pt idx="8">
                        <c:v>248</c:v>
                      </c:pt>
                      <c:pt idx="9">
                        <c:v>1797</c:v>
                      </c:pt>
                      <c:pt idx="10">
                        <c:v>590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7E-4F4C-9D07-2F947C4529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u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data!$A$36:$A$75</c15:sqref>
                        </c15:formulaRef>
                      </c:ext>
                    </c:extLst>
                    <c:numCache>
                      <c:formatCode>m/d/yyyy</c:formatCode>
                      <c:ptCount val="40"/>
                      <c:pt idx="0">
                        <c:v>43943</c:v>
                      </c:pt>
                      <c:pt idx="1">
                        <c:v>43944</c:v>
                      </c:pt>
                      <c:pt idx="2">
                        <c:v>43945</c:v>
                      </c:pt>
                      <c:pt idx="3">
                        <c:v>43946</c:v>
                      </c:pt>
                      <c:pt idx="4">
                        <c:v>43947</c:v>
                      </c:pt>
                      <c:pt idx="5">
                        <c:v>43948</c:v>
                      </c:pt>
                      <c:pt idx="6">
                        <c:v>43949</c:v>
                      </c:pt>
                      <c:pt idx="7">
                        <c:v>43950</c:v>
                      </c:pt>
                      <c:pt idx="8">
                        <c:v>43951</c:v>
                      </c:pt>
                      <c:pt idx="9">
                        <c:v>43952</c:v>
                      </c:pt>
                      <c:pt idx="10">
                        <c:v>43953</c:v>
                      </c:pt>
                      <c:pt idx="11">
                        <c:v>43954</c:v>
                      </c:pt>
                      <c:pt idx="12">
                        <c:v>43955</c:v>
                      </c:pt>
                      <c:pt idx="13">
                        <c:v>43956</c:v>
                      </c:pt>
                      <c:pt idx="14">
                        <c:v>43957</c:v>
                      </c:pt>
                      <c:pt idx="15">
                        <c:v>43958</c:v>
                      </c:pt>
                      <c:pt idx="16">
                        <c:v>43959</c:v>
                      </c:pt>
                      <c:pt idx="17">
                        <c:v>43960</c:v>
                      </c:pt>
                      <c:pt idx="18">
                        <c:v>43961</c:v>
                      </c:pt>
                      <c:pt idx="19">
                        <c:v>43962</c:v>
                      </c:pt>
                      <c:pt idx="20">
                        <c:v>43963</c:v>
                      </c:pt>
                      <c:pt idx="21">
                        <c:v>43964</c:v>
                      </c:pt>
                      <c:pt idx="22">
                        <c:v>43965</c:v>
                      </c:pt>
                      <c:pt idx="23">
                        <c:v>43966</c:v>
                      </c:pt>
                      <c:pt idx="24">
                        <c:v>43967</c:v>
                      </c:pt>
                      <c:pt idx="25">
                        <c:v>43968</c:v>
                      </c:pt>
                      <c:pt idx="26">
                        <c:v>43969</c:v>
                      </c:pt>
                      <c:pt idx="27">
                        <c:v>43970</c:v>
                      </c:pt>
                      <c:pt idx="28">
                        <c:v>43971</c:v>
                      </c:pt>
                      <c:pt idx="29">
                        <c:v>43972</c:v>
                      </c:pt>
                      <c:pt idx="30">
                        <c:v>43973</c:v>
                      </c:pt>
                      <c:pt idx="31">
                        <c:v>43974</c:v>
                      </c:pt>
                      <c:pt idx="32">
                        <c:v>43975</c:v>
                      </c:pt>
                      <c:pt idx="33">
                        <c:v>43976</c:v>
                      </c:pt>
                      <c:pt idx="34">
                        <c:v>43977</c:v>
                      </c:pt>
                      <c:pt idx="35">
                        <c:v>43978</c:v>
                      </c:pt>
                      <c:pt idx="36">
                        <c:v>43979</c:v>
                      </c:pt>
                      <c:pt idx="37">
                        <c:v>43980</c:v>
                      </c:pt>
                      <c:pt idx="38">
                        <c:v>43981</c:v>
                      </c:pt>
                      <c:pt idx="39">
                        <c:v>43982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data!$E$36:$E$71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0.76883830455259028</c:v>
                      </c:pt>
                      <c:pt idx="1">
                        <c:v>1.5094435936702399</c:v>
                      </c:pt>
                      <c:pt idx="2">
                        <c:v>0.88332769699019276</c:v>
                      </c:pt>
                      <c:pt idx="3">
                        <c:v>1.1374425727411945</c:v>
                      </c:pt>
                      <c:pt idx="4">
                        <c:v>0.96634129922584988</c:v>
                      </c:pt>
                      <c:pt idx="5">
                        <c:v>1.0710553814002091</c:v>
                      </c:pt>
                      <c:pt idx="6">
                        <c:v>0.65040650406504064</c:v>
                      </c:pt>
                      <c:pt idx="7">
                        <c:v>1.6564999999999999</c:v>
                      </c:pt>
                      <c:pt idx="8">
                        <c:v>1.0748566254150318</c:v>
                      </c:pt>
                      <c:pt idx="9">
                        <c:v>1.5046335299073292</c:v>
                      </c:pt>
                      <c:pt idx="10">
                        <c:v>1.1101157148189622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7E-4F4C-9D07-2F947C4529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data!$F$35</c15:sqref>
                        </c15:formulaRef>
                      </c:ext>
                    </c:extLst>
                    <c:strCache>
                      <c:ptCount val="1"/>
                      <c:pt idx="0">
                        <c:v>uf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data!$A$36:$A$75</c15:sqref>
                        </c15:formulaRef>
                      </c:ext>
                    </c:extLst>
                    <c:numCache>
                      <c:formatCode>m/d/yyyy</c:formatCode>
                      <c:ptCount val="40"/>
                      <c:pt idx="0">
                        <c:v>43943</c:v>
                      </c:pt>
                      <c:pt idx="1">
                        <c:v>43944</c:v>
                      </c:pt>
                      <c:pt idx="2">
                        <c:v>43945</c:v>
                      </c:pt>
                      <c:pt idx="3">
                        <c:v>43946</c:v>
                      </c:pt>
                      <c:pt idx="4">
                        <c:v>43947</c:v>
                      </c:pt>
                      <c:pt idx="5">
                        <c:v>43948</c:v>
                      </c:pt>
                      <c:pt idx="6">
                        <c:v>43949</c:v>
                      </c:pt>
                      <c:pt idx="7">
                        <c:v>43950</c:v>
                      </c:pt>
                      <c:pt idx="8">
                        <c:v>43951</c:v>
                      </c:pt>
                      <c:pt idx="9">
                        <c:v>43952</c:v>
                      </c:pt>
                      <c:pt idx="10">
                        <c:v>43953</c:v>
                      </c:pt>
                      <c:pt idx="11">
                        <c:v>43954</c:v>
                      </c:pt>
                      <c:pt idx="12">
                        <c:v>43955</c:v>
                      </c:pt>
                      <c:pt idx="13">
                        <c:v>43956</c:v>
                      </c:pt>
                      <c:pt idx="14">
                        <c:v>43957</c:v>
                      </c:pt>
                      <c:pt idx="15">
                        <c:v>43958</c:v>
                      </c:pt>
                      <c:pt idx="16">
                        <c:v>43959</c:v>
                      </c:pt>
                      <c:pt idx="17">
                        <c:v>43960</c:v>
                      </c:pt>
                      <c:pt idx="18">
                        <c:v>43961</c:v>
                      </c:pt>
                      <c:pt idx="19">
                        <c:v>43962</c:v>
                      </c:pt>
                      <c:pt idx="20">
                        <c:v>43963</c:v>
                      </c:pt>
                      <c:pt idx="21">
                        <c:v>43964</c:v>
                      </c:pt>
                      <c:pt idx="22">
                        <c:v>43965</c:v>
                      </c:pt>
                      <c:pt idx="23">
                        <c:v>43966</c:v>
                      </c:pt>
                      <c:pt idx="24">
                        <c:v>43967</c:v>
                      </c:pt>
                      <c:pt idx="25">
                        <c:v>43968</c:v>
                      </c:pt>
                      <c:pt idx="26">
                        <c:v>43969</c:v>
                      </c:pt>
                      <c:pt idx="27">
                        <c:v>43970</c:v>
                      </c:pt>
                      <c:pt idx="28">
                        <c:v>43971</c:v>
                      </c:pt>
                      <c:pt idx="29">
                        <c:v>43972</c:v>
                      </c:pt>
                      <c:pt idx="30">
                        <c:v>43973</c:v>
                      </c:pt>
                      <c:pt idx="31">
                        <c:v>43974</c:v>
                      </c:pt>
                      <c:pt idx="32">
                        <c:v>43975</c:v>
                      </c:pt>
                      <c:pt idx="33">
                        <c:v>43976</c:v>
                      </c:pt>
                      <c:pt idx="34">
                        <c:v>43977</c:v>
                      </c:pt>
                      <c:pt idx="35">
                        <c:v>43978</c:v>
                      </c:pt>
                      <c:pt idx="36">
                        <c:v>43979</c:v>
                      </c:pt>
                      <c:pt idx="37">
                        <c:v>43980</c:v>
                      </c:pt>
                      <c:pt idx="38">
                        <c:v>43981</c:v>
                      </c:pt>
                      <c:pt idx="39">
                        <c:v>43982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data!$F$36:$F$71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1.3245146634932579</c:v>
                      </c:pt>
                      <c:pt idx="1">
                        <c:v>1.3757712039333145</c:v>
                      </c:pt>
                      <c:pt idx="2">
                        <c:v>0.96526063079324176</c:v>
                      </c:pt>
                      <c:pt idx="3">
                        <c:v>1.2790216680070368</c:v>
                      </c:pt>
                      <c:pt idx="4">
                        <c:v>1.1199447859344493</c:v>
                      </c:pt>
                      <c:pt idx="5">
                        <c:v>1.2200759593676467</c:v>
                      </c:pt>
                      <c:pt idx="6">
                        <c:v>1.1558886660354515</c:v>
                      </c:pt>
                      <c:pt idx="7">
                        <c:v>1.5021347600698034</c:v>
                      </c:pt>
                      <c:pt idx="8">
                        <c:v>0.91925517540285417</c:v>
                      </c:pt>
                      <c:pt idx="9">
                        <c:v>1.1537395558304806</c:v>
                      </c:pt>
                      <c:pt idx="10">
                        <c:v>0.96688034350447027</c:v>
                      </c:pt>
                      <c:pt idx="11">
                        <c:v>1.1343429133666818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7E-4F4C-9D07-2F947C4529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data!$G$35</c15:sqref>
                        </c15:formulaRef>
                      </c:ext>
                    </c:extLst>
                    <c:strCache>
                      <c:ptCount val="1"/>
                      <c:pt idx="0">
                        <c:v>wf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data!$A$36:$A$75</c15:sqref>
                        </c15:formulaRef>
                      </c:ext>
                    </c:extLst>
                    <c:numCache>
                      <c:formatCode>m/d/yyyy</c:formatCode>
                      <c:ptCount val="40"/>
                      <c:pt idx="0">
                        <c:v>43943</c:v>
                      </c:pt>
                      <c:pt idx="1">
                        <c:v>43944</c:v>
                      </c:pt>
                      <c:pt idx="2">
                        <c:v>43945</c:v>
                      </c:pt>
                      <c:pt idx="3">
                        <c:v>43946</c:v>
                      </c:pt>
                      <c:pt idx="4">
                        <c:v>43947</c:v>
                      </c:pt>
                      <c:pt idx="5">
                        <c:v>43948</c:v>
                      </c:pt>
                      <c:pt idx="6">
                        <c:v>43949</c:v>
                      </c:pt>
                      <c:pt idx="7">
                        <c:v>43950</c:v>
                      </c:pt>
                      <c:pt idx="8">
                        <c:v>43951</c:v>
                      </c:pt>
                      <c:pt idx="9">
                        <c:v>43952</c:v>
                      </c:pt>
                      <c:pt idx="10">
                        <c:v>43953</c:v>
                      </c:pt>
                      <c:pt idx="11">
                        <c:v>43954</c:v>
                      </c:pt>
                      <c:pt idx="12">
                        <c:v>43955</c:v>
                      </c:pt>
                      <c:pt idx="13">
                        <c:v>43956</c:v>
                      </c:pt>
                      <c:pt idx="14">
                        <c:v>43957</c:v>
                      </c:pt>
                      <c:pt idx="15">
                        <c:v>43958</c:v>
                      </c:pt>
                      <c:pt idx="16">
                        <c:v>43959</c:v>
                      </c:pt>
                      <c:pt idx="17">
                        <c:v>43960</c:v>
                      </c:pt>
                      <c:pt idx="18">
                        <c:v>43961</c:v>
                      </c:pt>
                      <c:pt idx="19">
                        <c:v>43962</c:v>
                      </c:pt>
                      <c:pt idx="20">
                        <c:v>43963</c:v>
                      </c:pt>
                      <c:pt idx="21">
                        <c:v>43964</c:v>
                      </c:pt>
                      <c:pt idx="22">
                        <c:v>43965</c:v>
                      </c:pt>
                      <c:pt idx="23">
                        <c:v>43966</c:v>
                      </c:pt>
                      <c:pt idx="24">
                        <c:v>43967</c:v>
                      </c:pt>
                      <c:pt idx="25">
                        <c:v>43968</c:v>
                      </c:pt>
                      <c:pt idx="26">
                        <c:v>43969</c:v>
                      </c:pt>
                      <c:pt idx="27">
                        <c:v>43970</c:v>
                      </c:pt>
                      <c:pt idx="28">
                        <c:v>43971</c:v>
                      </c:pt>
                      <c:pt idx="29">
                        <c:v>43972</c:v>
                      </c:pt>
                      <c:pt idx="30">
                        <c:v>43973</c:v>
                      </c:pt>
                      <c:pt idx="31">
                        <c:v>43974</c:v>
                      </c:pt>
                      <c:pt idx="32">
                        <c:v>43975</c:v>
                      </c:pt>
                      <c:pt idx="33">
                        <c:v>43976</c:v>
                      </c:pt>
                      <c:pt idx="34">
                        <c:v>43977</c:v>
                      </c:pt>
                      <c:pt idx="35">
                        <c:v>43978</c:v>
                      </c:pt>
                      <c:pt idx="36">
                        <c:v>43979</c:v>
                      </c:pt>
                      <c:pt idx="37">
                        <c:v>43980</c:v>
                      </c:pt>
                      <c:pt idx="38">
                        <c:v>43981</c:v>
                      </c:pt>
                      <c:pt idx="39">
                        <c:v>43982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data!$G$36:$G$71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826.86336258082099</c:v>
                      </c:pt>
                      <c:pt idx="1">
                        <c:v>736.13578850536317</c:v>
                      </c:pt>
                      <c:pt idx="2">
                        <c:v>-102.72431474438412</c:v>
                      </c:pt>
                      <c:pt idx="3">
                        <c:v>728.80459683438005</c:v>
                      </c:pt>
                      <c:pt idx="4">
                        <c:v>356.35595901124901</c:v>
                      </c:pt>
                      <c:pt idx="5">
                        <c:v>631.83807934451363</c:v>
                      </c:pt>
                      <c:pt idx="6">
                        <c:v>479.35764805901329</c:v>
                      </c:pt>
                      <c:pt idx="7">
                        <c:v>1004.2695201396068</c:v>
                      </c:pt>
                      <c:pt idx="8">
                        <c:v>-267.50760389034411</c:v>
                      </c:pt>
                      <c:pt idx="9">
                        <c:v>547.46655831234148</c:v>
                      </c:pt>
                      <c:pt idx="10">
                        <c:v>-177.45511950304828</c:v>
                      </c:pt>
                      <c:pt idx="11">
                        <c:v>799.07164870502334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7E-4F4C-9D07-2F947C4529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data!$I$35</c15:sqref>
                        </c15:formulaRef>
                      </c:ext>
                    </c:extLst>
                    <c:strCache>
                      <c:ptCount val="1"/>
                      <c:pt idx="0">
                        <c:v>xf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data!$A$36:$A$75</c15:sqref>
                        </c15:formulaRef>
                      </c:ext>
                    </c:extLst>
                    <c:numCache>
                      <c:formatCode>m/d/yyyy</c:formatCode>
                      <c:ptCount val="40"/>
                      <c:pt idx="0">
                        <c:v>43943</c:v>
                      </c:pt>
                      <c:pt idx="1">
                        <c:v>43944</c:v>
                      </c:pt>
                      <c:pt idx="2">
                        <c:v>43945</c:v>
                      </c:pt>
                      <c:pt idx="3">
                        <c:v>43946</c:v>
                      </c:pt>
                      <c:pt idx="4">
                        <c:v>43947</c:v>
                      </c:pt>
                      <c:pt idx="5">
                        <c:v>43948</c:v>
                      </c:pt>
                      <c:pt idx="6">
                        <c:v>43949</c:v>
                      </c:pt>
                      <c:pt idx="7">
                        <c:v>43950</c:v>
                      </c:pt>
                      <c:pt idx="8">
                        <c:v>43951</c:v>
                      </c:pt>
                      <c:pt idx="9">
                        <c:v>43952</c:v>
                      </c:pt>
                      <c:pt idx="10">
                        <c:v>43953</c:v>
                      </c:pt>
                      <c:pt idx="11">
                        <c:v>43954</c:v>
                      </c:pt>
                      <c:pt idx="12">
                        <c:v>43955</c:v>
                      </c:pt>
                      <c:pt idx="13">
                        <c:v>43956</c:v>
                      </c:pt>
                      <c:pt idx="14">
                        <c:v>43957</c:v>
                      </c:pt>
                      <c:pt idx="15">
                        <c:v>43958</c:v>
                      </c:pt>
                      <c:pt idx="16">
                        <c:v>43959</c:v>
                      </c:pt>
                      <c:pt idx="17">
                        <c:v>43960</c:v>
                      </c:pt>
                      <c:pt idx="18">
                        <c:v>43961</c:v>
                      </c:pt>
                      <c:pt idx="19">
                        <c:v>43962</c:v>
                      </c:pt>
                      <c:pt idx="20">
                        <c:v>43963</c:v>
                      </c:pt>
                      <c:pt idx="21">
                        <c:v>43964</c:v>
                      </c:pt>
                      <c:pt idx="22">
                        <c:v>43965</c:v>
                      </c:pt>
                      <c:pt idx="23">
                        <c:v>43966</c:v>
                      </c:pt>
                      <c:pt idx="24">
                        <c:v>43967</c:v>
                      </c:pt>
                      <c:pt idx="25">
                        <c:v>43968</c:v>
                      </c:pt>
                      <c:pt idx="26">
                        <c:v>43969</c:v>
                      </c:pt>
                      <c:pt idx="27">
                        <c:v>43970</c:v>
                      </c:pt>
                      <c:pt idx="28">
                        <c:v>43971</c:v>
                      </c:pt>
                      <c:pt idx="29">
                        <c:v>43972</c:v>
                      </c:pt>
                      <c:pt idx="30">
                        <c:v>43973</c:v>
                      </c:pt>
                      <c:pt idx="31">
                        <c:v>43974</c:v>
                      </c:pt>
                      <c:pt idx="32">
                        <c:v>43975</c:v>
                      </c:pt>
                      <c:pt idx="33">
                        <c:v>43976</c:v>
                      </c:pt>
                      <c:pt idx="34">
                        <c:v>43977</c:v>
                      </c:pt>
                      <c:pt idx="35">
                        <c:v>43978</c:v>
                      </c:pt>
                      <c:pt idx="36">
                        <c:v>43979</c:v>
                      </c:pt>
                      <c:pt idx="37">
                        <c:v>43980</c:v>
                      </c:pt>
                      <c:pt idx="38">
                        <c:v>43981</c:v>
                      </c:pt>
                      <c:pt idx="39">
                        <c:v>43982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data!$I$36:$I$71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32807.863362580822</c:v>
                      </c:pt>
                      <c:pt idx="1">
                        <c:v>34676.135788505366</c:v>
                      </c:pt>
                      <c:pt idx="2">
                        <c:v>36794.275685255619</c:v>
                      </c:pt>
                      <c:pt idx="3">
                        <c:v>40237.804596834379</c:v>
                      </c:pt>
                      <c:pt idx="4">
                        <c:v>42836.355959011249</c:v>
                      </c:pt>
                      <c:pt idx="5">
                        <c:v>45982.83807934451</c:v>
                      </c:pt>
                      <c:pt idx="6">
                        <c:v>48905.357648059013</c:v>
                      </c:pt>
                      <c:pt idx="7">
                        <c:v>51430.269520139605</c:v>
                      </c:pt>
                      <c:pt idx="8">
                        <c:v>53471.492396109657</c:v>
                      </c:pt>
                      <c:pt idx="9">
                        <c:v>57847.466558312342</c:v>
                      </c:pt>
                      <c:pt idx="10">
                        <c:v>62480.544880496949</c:v>
                      </c:pt>
                      <c:pt idx="11">
                        <c:v>69405.071648705023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7E-4F4C-9D07-2F947C45295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v>заболевших за сутки факт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data!$A$36:$A$75</c:f>
              <c:numCache>
                <c:formatCode>m/d/yyyy</c:formatCode>
                <c:ptCount val="40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43953</c:v>
                </c:pt>
                <c:pt idx="11">
                  <c:v>43954</c:v>
                </c:pt>
                <c:pt idx="12">
                  <c:v>43955</c:v>
                </c:pt>
                <c:pt idx="13">
                  <c:v>43956</c:v>
                </c:pt>
                <c:pt idx="14">
                  <c:v>43957</c:v>
                </c:pt>
                <c:pt idx="15">
                  <c:v>43958</c:v>
                </c:pt>
                <c:pt idx="16">
                  <c:v>43959</c:v>
                </c:pt>
                <c:pt idx="17">
                  <c:v>43960</c:v>
                </c:pt>
                <c:pt idx="18">
                  <c:v>43961</c:v>
                </c:pt>
                <c:pt idx="19">
                  <c:v>43962</c:v>
                </c:pt>
                <c:pt idx="20">
                  <c:v>43963</c:v>
                </c:pt>
                <c:pt idx="21">
                  <c:v>43964</c:v>
                </c:pt>
                <c:pt idx="22">
                  <c:v>43965</c:v>
                </c:pt>
                <c:pt idx="23">
                  <c:v>43966</c:v>
                </c:pt>
                <c:pt idx="24">
                  <c:v>43967</c:v>
                </c:pt>
                <c:pt idx="25">
                  <c:v>43968</c:v>
                </c:pt>
                <c:pt idx="26">
                  <c:v>43969</c:v>
                </c:pt>
                <c:pt idx="27">
                  <c:v>43970</c:v>
                </c:pt>
                <c:pt idx="28">
                  <c:v>43971</c:v>
                </c:pt>
                <c:pt idx="29">
                  <c:v>43972</c:v>
                </c:pt>
                <c:pt idx="30">
                  <c:v>43973</c:v>
                </c:pt>
                <c:pt idx="31">
                  <c:v>43974</c:v>
                </c:pt>
                <c:pt idx="32">
                  <c:v>43975</c:v>
                </c:pt>
                <c:pt idx="33">
                  <c:v>43976</c:v>
                </c:pt>
                <c:pt idx="34">
                  <c:v>43977</c:v>
                </c:pt>
                <c:pt idx="35">
                  <c:v>43978</c:v>
                </c:pt>
                <c:pt idx="36">
                  <c:v>43979</c:v>
                </c:pt>
                <c:pt idx="37">
                  <c:v>43980</c:v>
                </c:pt>
                <c:pt idx="38">
                  <c:v>43981</c:v>
                </c:pt>
                <c:pt idx="39">
                  <c:v>43982</c:v>
                </c:pt>
              </c:numCache>
            </c:numRef>
          </c:cat>
          <c:val>
            <c:numRef>
              <c:f>data!$C$36:$C$71</c:f>
              <c:numCache>
                <c:formatCode>General</c:formatCode>
                <c:ptCount val="36"/>
                <c:pt idx="0">
                  <c:v>1959</c:v>
                </c:pt>
                <c:pt idx="1">
                  <c:v>2957</c:v>
                </c:pt>
                <c:pt idx="2">
                  <c:v>2612</c:v>
                </c:pt>
                <c:pt idx="3">
                  <c:v>2971</c:v>
                </c:pt>
                <c:pt idx="4">
                  <c:v>2871</c:v>
                </c:pt>
                <c:pt idx="5">
                  <c:v>3075</c:v>
                </c:pt>
                <c:pt idx="6">
                  <c:v>2000</c:v>
                </c:pt>
                <c:pt idx="7">
                  <c:v>3313</c:v>
                </c:pt>
                <c:pt idx="8">
                  <c:v>3561</c:v>
                </c:pt>
                <c:pt idx="9">
                  <c:v>5358</c:v>
                </c:pt>
                <c:pt idx="10">
                  <c:v>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E-4F4C-9D07-2F947C452959}"/>
            </c:ext>
          </c:extLst>
        </c:ser>
        <c:ser>
          <c:idx val="6"/>
          <c:order val="6"/>
          <c:tx>
            <c:v>заболевших за сутки прогноз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data!$A$36:$A$75</c:f>
              <c:numCache>
                <c:formatCode>m/d/yyyy</c:formatCode>
                <c:ptCount val="40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43953</c:v>
                </c:pt>
                <c:pt idx="11">
                  <c:v>43954</c:v>
                </c:pt>
                <c:pt idx="12">
                  <c:v>43955</c:v>
                </c:pt>
                <c:pt idx="13">
                  <c:v>43956</c:v>
                </c:pt>
                <c:pt idx="14">
                  <c:v>43957</c:v>
                </c:pt>
                <c:pt idx="15">
                  <c:v>43958</c:v>
                </c:pt>
                <c:pt idx="16">
                  <c:v>43959</c:v>
                </c:pt>
                <c:pt idx="17">
                  <c:v>43960</c:v>
                </c:pt>
                <c:pt idx="18">
                  <c:v>43961</c:v>
                </c:pt>
                <c:pt idx="19">
                  <c:v>43962</c:v>
                </c:pt>
                <c:pt idx="20">
                  <c:v>43963</c:v>
                </c:pt>
                <c:pt idx="21">
                  <c:v>43964</c:v>
                </c:pt>
                <c:pt idx="22">
                  <c:v>43965</c:v>
                </c:pt>
                <c:pt idx="23">
                  <c:v>43966</c:v>
                </c:pt>
                <c:pt idx="24">
                  <c:v>43967</c:v>
                </c:pt>
                <c:pt idx="25">
                  <c:v>43968</c:v>
                </c:pt>
                <c:pt idx="26">
                  <c:v>43969</c:v>
                </c:pt>
                <c:pt idx="27">
                  <c:v>43970</c:v>
                </c:pt>
                <c:pt idx="28">
                  <c:v>43971</c:v>
                </c:pt>
                <c:pt idx="29">
                  <c:v>43972</c:v>
                </c:pt>
                <c:pt idx="30">
                  <c:v>43973</c:v>
                </c:pt>
                <c:pt idx="31">
                  <c:v>43974</c:v>
                </c:pt>
                <c:pt idx="32">
                  <c:v>43975</c:v>
                </c:pt>
                <c:pt idx="33">
                  <c:v>43976</c:v>
                </c:pt>
                <c:pt idx="34">
                  <c:v>43977</c:v>
                </c:pt>
                <c:pt idx="35">
                  <c:v>43978</c:v>
                </c:pt>
                <c:pt idx="36">
                  <c:v>43979</c:v>
                </c:pt>
                <c:pt idx="37">
                  <c:v>43980</c:v>
                </c:pt>
                <c:pt idx="38">
                  <c:v>43981</c:v>
                </c:pt>
                <c:pt idx="39">
                  <c:v>43982</c:v>
                </c:pt>
              </c:numCache>
            </c:numRef>
          </c:cat>
          <c:val>
            <c:numRef>
              <c:f>data!$H$36:$H$97</c:f>
              <c:numCache>
                <c:formatCode>0</c:formatCode>
                <c:ptCount val="62"/>
                <c:pt idx="0">
                  <c:v>3374.8633625808211</c:v>
                </c:pt>
                <c:pt idx="1">
                  <c:v>2695.1357885053631</c:v>
                </c:pt>
                <c:pt idx="2">
                  <c:v>2854.2756852556158</c:v>
                </c:pt>
                <c:pt idx="3">
                  <c:v>3340.8045968343799</c:v>
                </c:pt>
                <c:pt idx="4">
                  <c:v>3327.3559590112491</c:v>
                </c:pt>
                <c:pt idx="5">
                  <c:v>3502.8380793445135</c:v>
                </c:pt>
                <c:pt idx="6">
                  <c:v>3554.3576480590132</c:v>
                </c:pt>
                <c:pt idx="7">
                  <c:v>3004.2695201396068</c:v>
                </c:pt>
                <c:pt idx="8">
                  <c:v>3045.4923961096561</c:v>
                </c:pt>
                <c:pt idx="9">
                  <c:v>4108.4665583123415</c:v>
                </c:pt>
                <c:pt idx="10">
                  <c:v>5180.5448804969519</c:v>
                </c:pt>
                <c:pt idx="11">
                  <c:v>6747.0716487050231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E-4F4C-9D07-2F947C452959}"/>
            </c:ext>
          </c:extLst>
        </c:ser>
        <c:ser>
          <c:idx val="8"/>
          <c:order val="8"/>
          <c:tx>
            <c:v>экспертный прогноз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data!$A$36:$A$75</c:f>
              <c:numCache>
                <c:formatCode>m/d/yyyy</c:formatCode>
                <c:ptCount val="40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43953</c:v>
                </c:pt>
                <c:pt idx="11">
                  <c:v>43954</c:v>
                </c:pt>
                <c:pt idx="12">
                  <c:v>43955</c:v>
                </c:pt>
                <c:pt idx="13">
                  <c:v>43956</c:v>
                </c:pt>
                <c:pt idx="14">
                  <c:v>43957</c:v>
                </c:pt>
                <c:pt idx="15">
                  <c:v>43958</c:v>
                </c:pt>
                <c:pt idx="16">
                  <c:v>43959</c:v>
                </c:pt>
                <c:pt idx="17">
                  <c:v>43960</c:v>
                </c:pt>
                <c:pt idx="18">
                  <c:v>43961</c:v>
                </c:pt>
                <c:pt idx="19">
                  <c:v>43962</c:v>
                </c:pt>
                <c:pt idx="20">
                  <c:v>43963</c:v>
                </c:pt>
                <c:pt idx="21">
                  <c:v>43964</c:v>
                </c:pt>
                <c:pt idx="22">
                  <c:v>43965</c:v>
                </c:pt>
                <c:pt idx="23">
                  <c:v>43966</c:v>
                </c:pt>
                <c:pt idx="24">
                  <c:v>43967</c:v>
                </c:pt>
                <c:pt idx="25">
                  <c:v>43968</c:v>
                </c:pt>
                <c:pt idx="26">
                  <c:v>43969</c:v>
                </c:pt>
                <c:pt idx="27">
                  <c:v>43970</c:v>
                </c:pt>
                <c:pt idx="28">
                  <c:v>43971</c:v>
                </c:pt>
                <c:pt idx="29">
                  <c:v>43972</c:v>
                </c:pt>
                <c:pt idx="30">
                  <c:v>43973</c:v>
                </c:pt>
                <c:pt idx="31">
                  <c:v>43974</c:v>
                </c:pt>
                <c:pt idx="32">
                  <c:v>43975</c:v>
                </c:pt>
                <c:pt idx="33">
                  <c:v>43976</c:v>
                </c:pt>
                <c:pt idx="34">
                  <c:v>43977</c:v>
                </c:pt>
                <c:pt idx="35">
                  <c:v>43978</c:v>
                </c:pt>
                <c:pt idx="36">
                  <c:v>43979</c:v>
                </c:pt>
                <c:pt idx="37">
                  <c:v>43980</c:v>
                </c:pt>
                <c:pt idx="38">
                  <c:v>43981</c:v>
                </c:pt>
                <c:pt idx="39">
                  <c:v>43982</c:v>
                </c:pt>
              </c:numCache>
            </c:numRef>
          </c:cat>
          <c:val>
            <c:numRef>
              <c:f>data!$J$36:$J$75</c:f>
              <c:numCache>
                <c:formatCode>General</c:formatCode>
                <c:ptCount val="40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7E-4F4C-9D07-2F947C452959}"/>
            </c:ext>
          </c:extLst>
        </c:ser>
        <c:ser>
          <c:idx val="11"/>
          <c:order val="11"/>
          <c:tx>
            <c:v>границы доверительного интервала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data!$A$36:$A$75</c:f>
              <c:numCache>
                <c:formatCode>m/d/yyyy</c:formatCode>
                <c:ptCount val="40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43953</c:v>
                </c:pt>
                <c:pt idx="11">
                  <c:v>43954</c:v>
                </c:pt>
                <c:pt idx="12">
                  <c:v>43955</c:v>
                </c:pt>
                <c:pt idx="13">
                  <c:v>43956</c:v>
                </c:pt>
                <c:pt idx="14">
                  <c:v>43957</c:v>
                </c:pt>
                <c:pt idx="15">
                  <c:v>43958</c:v>
                </c:pt>
                <c:pt idx="16">
                  <c:v>43959</c:v>
                </c:pt>
                <c:pt idx="17">
                  <c:v>43960</c:v>
                </c:pt>
                <c:pt idx="18">
                  <c:v>43961</c:v>
                </c:pt>
                <c:pt idx="19">
                  <c:v>43962</c:v>
                </c:pt>
                <c:pt idx="20">
                  <c:v>43963</c:v>
                </c:pt>
                <c:pt idx="21">
                  <c:v>43964</c:v>
                </c:pt>
                <c:pt idx="22">
                  <c:v>43965</c:v>
                </c:pt>
                <c:pt idx="23">
                  <c:v>43966</c:v>
                </c:pt>
                <c:pt idx="24">
                  <c:v>43967</c:v>
                </c:pt>
                <c:pt idx="25">
                  <c:v>43968</c:v>
                </c:pt>
                <c:pt idx="26">
                  <c:v>43969</c:v>
                </c:pt>
                <c:pt idx="27">
                  <c:v>43970</c:v>
                </c:pt>
                <c:pt idx="28">
                  <c:v>43971</c:v>
                </c:pt>
                <c:pt idx="29">
                  <c:v>43972</c:v>
                </c:pt>
                <c:pt idx="30">
                  <c:v>43973</c:v>
                </c:pt>
                <c:pt idx="31">
                  <c:v>43974</c:v>
                </c:pt>
                <c:pt idx="32">
                  <c:v>43975</c:v>
                </c:pt>
                <c:pt idx="33">
                  <c:v>43976</c:v>
                </c:pt>
                <c:pt idx="34">
                  <c:v>43977</c:v>
                </c:pt>
                <c:pt idx="35">
                  <c:v>43978</c:v>
                </c:pt>
                <c:pt idx="36">
                  <c:v>43979</c:v>
                </c:pt>
                <c:pt idx="37">
                  <c:v>43980</c:v>
                </c:pt>
                <c:pt idx="38">
                  <c:v>43981</c:v>
                </c:pt>
                <c:pt idx="39">
                  <c:v>43982</c:v>
                </c:pt>
              </c:numCache>
            </c:numRef>
          </c:cat>
          <c:val>
            <c:numRef>
              <c:f>data!$S$36:$S$97</c:f>
              <c:numCache>
                <c:formatCode>0</c:formatCode>
                <c:ptCount val="62"/>
                <c:pt idx="0">
                  <c:v>4249.6070505808211</c:v>
                </c:pt>
                <c:pt idx="1">
                  <c:v>3367.6722425053631</c:v>
                </c:pt>
                <c:pt idx="2">
                  <c:v>3869.4315272556159</c:v>
                </c:pt>
                <c:pt idx="3">
                  <c:v>4237.5198688343798</c:v>
                </c:pt>
                <c:pt idx="4">
                  <c:v>4347.3180850112494</c:v>
                </c:pt>
                <c:pt idx="5">
                  <c:v>4488.4696053445141</c:v>
                </c:pt>
                <c:pt idx="6">
                  <c:v>4610.0235980590132</c:v>
                </c:pt>
                <c:pt idx="7">
                  <c:v>3690.8815201396073</c:v>
                </c:pt>
                <c:pt idx="8">
                  <c:v>4182.8651741096564</c:v>
                </c:pt>
                <c:pt idx="9">
                  <c:v>5330.979224312342</c:v>
                </c:pt>
                <c:pt idx="10">
                  <c:v>7019.9784284969519</c:v>
                </c:pt>
                <c:pt idx="11">
                  <c:v>8789.0557367050224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B-489D-9FF0-8753C5C28803}"/>
            </c:ext>
          </c:extLst>
        </c:ser>
        <c:ser>
          <c:idx val="12"/>
          <c:order val="12"/>
          <c:tx>
            <c:v>границы доверительного интервала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data!$A$36:$A$75</c:f>
              <c:numCache>
                <c:formatCode>m/d/yyyy</c:formatCode>
                <c:ptCount val="40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  <c:pt idx="7">
                  <c:v>43950</c:v>
                </c:pt>
                <c:pt idx="8">
                  <c:v>43951</c:v>
                </c:pt>
                <c:pt idx="9">
                  <c:v>43952</c:v>
                </c:pt>
                <c:pt idx="10">
                  <c:v>43953</c:v>
                </c:pt>
                <c:pt idx="11">
                  <c:v>43954</c:v>
                </c:pt>
                <c:pt idx="12">
                  <c:v>43955</c:v>
                </c:pt>
                <c:pt idx="13">
                  <c:v>43956</c:v>
                </c:pt>
                <c:pt idx="14">
                  <c:v>43957</c:v>
                </c:pt>
                <c:pt idx="15">
                  <c:v>43958</c:v>
                </c:pt>
                <c:pt idx="16">
                  <c:v>43959</c:v>
                </c:pt>
                <c:pt idx="17">
                  <c:v>43960</c:v>
                </c:pt>
                <c:pt idx="18">
                  <c:v>43961</c:v>
                </c:pt>
                <c:pt idx="19">
                  <c:v>43962</c:v>
                </c:pt>
                <c:pt idx="20">
                  <c:v>43963</c:v>
                </c:pt>
                <c:pt idx="21">
                  <c:v>43964</c:v>
                </c:pt>
                <c:pt idx="22">
                  <c:v>43965</c:v>
                </c:pt>
                <c:pt idx="23">
                  <c:v>43966</c:v>
                </c:pt>
                <c:pt idx="24">
                  <c:v>43967</c:v>
                </c:pt>
                <c:pt idx="25">
                  <c:v>43968</c:v>
                </c:pt>
                <c:pt idx="26">
                  <c:v>43969</c:v>
                </c:pt>
                <c:pt idx="27">
                  <c:v>43970</c:v>
                </c:pt>
                <c:pt idx="28">
                  <c:v>43971</c:v>
                </c:pt>
                <c:pt idx="29">
                  <c:v>43972</c:v>
                </c:pt>
                <c:pt idx="30">
                  <c:v>43973</c:v>
                </c:pt>
                <c:pt idx="31">
                  <c:v>43974</c:v>
                </c:pt>
                <c:pt idx="32">
                  <c:v>43975</c:v>
                </c:pt>
                <c:pt idx="33">
                  <c:v>43976</c:v>
                </c:pt>
                <c:pt idx="34">
                  <c:v>43977</c:v>
                </c:pt>
                <c:pt idx="35">
                  <c:v>43978</c:v>
                </c:pt>
                <c:pt idx="36">
                  <c:v>43979</c:v>
                </c:pt>
                <c:pt idx="37">
                  <c:v>43980</c:v>
                </c:pt>
                <c:pt idx="38">
                  <c:v>43981</c:v>
                </c:pt>
                <c:pt idx="39">
                  <c:v>43982</c:v>
                </c:pt>
              </c:numCache>
            </c:numRef>
          </c:cat>
          <c:val>
            <c:numRef>
              <c:f>data!$T$36:$T$97</c:f>
              <c:numCache>
                <c:formatCode>0</c:formatCode>
                <c:ptCount val="62"/>
                <c:pt idx="0">
                  <c:v>2500.1196745808211</c:v>
                </c:pt>
                <c:pt idx="1">
                  <c:v>2022.599334505363</c:v>
                </c:pt>
                <c:pt idx="2">
                  <c:v>1839.1198432556159</c:v>
                </c:pt>
                <c:pt idx="3">
                  <c:v>2444.08932483438</c:v>
                </c:pt>
                <c:pt idx="4">
                  <c:v>2307.3938330112492</c:v>
                </c:pt>
                <c:pt idx="5">
                  <c:v>2517.2065533445138</c:v>
                </c:pt>
                <c:pt idx="6">
                  <c:v>2498.6916980590131</c:v>
                </c:pt>
                <c:pt idx="7">
                  <c:v>2317.6575201396067</c:v>
                </c:pt>
                <c:pt idx="8">
                  <c:v>1908.1196181096559</c:v>
                </c:pt>
                <c:pt idx="9">
                  <c:v>2885.9538923123414</c:v>
                </c:pt>
                <c:pt idx="10">
                  <c:v>3341.1113324969519</c:v>
                </c:pt>
                <c:pt idx="11">
                  <c:v>4705.0875607050239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B-489D-9FF0-8753C5C2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054288"/>
        <c:axId val="662063856"/>
      </c:lineChart>
      <c:catAx>
        <c:axId val="6451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70624"/>
        <c:crosses val="autoZero"/>
        <c:auto val="1"/>
        <c:lblAlgn val="ctr"/>
        <c:lblOffset val="100"/>
        <c:noMultiLvlLbl val="0"/>
      </c:catAx>
      <c:valAx>
        <c:axId val="645170624"/>
        <c:scaling>
          <c:orientation val="minMax"/>
          <c:max val="10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75616"/>
        <c:crosses val="autoZero"/>
        <c:crossBetween val="between"/>
        <c:majorUnit val="2000"/>
      </c:valAx>
      <c:valAx>
        <c:axId val="662063856"/>
        <c:scaling>
          <c:orientation val="minMax"/>
          <c:max val="10000"/>
          <c:min val="-4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54288"/>
        <c:crosses val="max"/>
        <c:crossBetween val="between"/>
        <c:majorUnit val="2000"/>
      </c:valAx>
      <c:dateAx>
        <c:axId val="662054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20638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4.9999973103023489E-2"/>
          <c:y val="0.91658308459120996"/>
          <c:w val="0.88620491730524575"/>
          <c:h val="8.2647010424684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Прогноз на истории (Москва)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323697043215376E-2"/>
          <c:y val="8.1377177835367825E-2"/>
          <c:w val="0.92764627248251019"/>
          <c:h val="0.62298737958704176"/>
        </c:manualLayout>
      </c:layout>
      <c:areaChart>
        <c:grouping val="standard"/>
        <c:varyColors val="0"/>
        <c:ser>
          <c:idx val="0"/>
          <c:order val="2"/>
          <c:tx>
            <c:v>Ошибка прогноза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data!$A$2:$A$33</c15:sqref>
                  </c15:fullRef>
                </c:ext>
              </c:extLst>
              <c:f>data!$A$2:$A$30</c:f>
              <c:numCache>
                <c:formatCode>m/d/yyyy</c:formatCode>
                <c:ptCount val="2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data!$J$2:$J$33</c15:sqref>
                  </c15:fullRef>
                </c:ext>
              </c:extLst>
              <c:f>data!$J$2:$J$30</c:f>
              <c:numCache>
                <c:formatCode>0</c:formatCode>
                <c:ptCount val="29"/>
                <c:pt idx="2">
                  <c:v>-16.386249216130473</c:v>
                </c:pt>
                <c:pt idx="3">
                  <c:v>-21.040278848766725</c:v>
                </c:pt>
                <c:pt idx="4">
                  <c:v>45.687788941715951</c:v>
                </c:pt>
                <c:pt idx="5">
                  <c:v>-65.297706484310936</c:v>
                </c:pt>
                <c:pt idx="6">
                  <c:v>-69.048659709185984</c:v>
                </c:pt>
                <c:pt idx="7">
                  <c:v>-4.3976623224085927</c:v>
                </c:pt>
                <c:pt idx="8">
                  <c:v>60.468874624969772</c:v>
                </c:pt>
                <c:pt idx="9">
                  <c:v>-35.380403417095266</c:v>
                </c:pt>
                <c:pt idx="10">
                  <c:v>-34.886080771503089</c:v>
                </c:pt>
                <c:pt idx="11">
                  <c:v>-142.56073733713185</c:v>
                </c:pt>
                <c:pt idx="12">
                  <c:v>71.055668929770889</c:v>
                </c:pt>
                <c:pt idx="13">
                  <c:v>-206.16573364380395</c:v>
                </c:pt>
                <c:pt idx="14">
                  <c:v>20.045085280300782</c:v>
                </c:pt>
                <c:pt idx="15">
                  <c:v>189.14731477708926</c:v>
                </c:pt>
                <c:pt idx="16">
                  <c:v>-7.1790346234020035</c:v>
                </c:pt>
                <c:pt idx="17">
                  <c:v>-16.1103860888079</c:v>
                </c:pt>
                <c:pt idx="18">
                  <c:v>-24.210619589483144</c:v>
                </c:pt>
                <c:pt idx="19">
                  <c:v>105.90334341527284</c:v>
                </c:pt>
                <c:pt idx="20">
                  <c:v>-43.114006813387959</c:v>
                </c:pt>
                <c:pt idx="21">
                  <c:v>-228.6988586323248</c:v>
                </c:pt>
                <c:pt idx="22">
                  <c:v>138.07393355620002</c:v>
                </c:pt>
                <c:pt idx="23">
                  <c:v>-13.777858066138378</c:v>
                </c:pt>
                <c:pt idx="24">
                  <c:v>26.523481339578666</c:v>
                </c:pt>
                <c:pt idx="25">
                  <c:v>103.62182264320268</c:v>
                </c:pt>
                <c:pt idx="26">
                  <c:v>-75.924083315217786</c:v>
                </c:pt>
                <c:pt idx="27">
                  <c:v>568.99350520085727</c:v>
                </c:pt>
                <c:pt idx="28">
                  <c:v>-78.592623959696994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5-4D63-A45D-DD066493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79360"/>
        <c:axId val="645180192"/>
      </c:areaChart>
      <c:lineChart>
        <c:grouping val="standard"/>
        <c:varyColors val="0"/>
        <c:ser>
          <c:idx val="1"/>
          <c:order val="0"/>
          <c:tx>
            <c:v>Фактический прирост заболевших за сутки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data!$A$2:$A$33</c15:sqref>
                  </c15:fullRef>
                </c:ext>
              </c:extLst>
              <c:f>data!$A$2:$A$30</c:f>
              <c:numCache>
                <c:formatCode>m/d/yyyy</c:formatCode>
                <c:ptCount val="2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data!$C$2:$C$33</c15:sqref>
                  </c15:fullRef>
                </c:ext>
              </c:extLst>
              <c:f>data!$C$2:$C$30</c:f>
              <c:numCache>
                <c:formatCode>General</c:formatCode>
                <c:ptCount val="29"/>
                <c:pt idx="0">
                  <c:v>30</c:v>
                </c:pt>
                <c:pt idx="1">
                  <c:v>33</c:v>
                </c:pt>
                <c:pt idx="2">
                  <c:v>54</c:v>
                </c:pt>
                <c:pt idx="3">
                  <c:v>71</c:v>
                </c:pt>
                <c:pt idx="4">
                  <c:v>28</c:v>
                </c:pt>
                <c:pt idx="5">
                  <c:v>120</c:v>
                </c:pt>
                <c:pt idx="6">
                  <c:v>136</c:v>
                </c:pt>
                <c:pt idx="7">
                  <c:v>157</c:v>
                </c:pt>
                <c:pt idx="8">
                  <c:v>114</c:v>
                </c:pt>
                <c:pt idx="9">
                  <c:v>197</c:v>
                </c:pt>
                <c:pt idx="10">
                  <c:v>212</c:v>
                </c:pt>
                <c:pt idx="11">
                  <c:v>387</c:v>
                </c:pt>
                <c:pt idx="12">
                  <c:v>267</c:v>
                </c:pt>
                <c:pt idx="13">
                  <c:v>595</c:v>
                </c:pt>
                <c:pt idx="14">
                  <c:v>448</c:v>
                </c:pt>
                <c:pt idx="15">
                  <c:v>434</c:v>
                </c:pt>
                <c:pt idx="16">
                  <c:v>536</c:v>
                </c:pt>
                <c:pt idx="17">
                  <c:v>591</c:v>
                </c:pt>
                <c:pt idx="18">
                  <c:v>697</c:v>
                </c:pt>
                <c:pt idx="19">
                  <c:v>660</c:v>
                </c:pt>
                <c:pt idx="20">
                  <c:v>857</c:v>
                </c:pt>
                <c:pt idx="21">
                  <c:v>1124</c:v>
                </c:pt>
                <c:pt idx="22">
                  <c:v>1030</c:v>
                </c:pt>
                <c:pt idx="23">
                  <c:v>1306</c:v>
                </c:pt>
                <c:pt idx="24">
                  <c:v>1355</c:v>
                </c:pt>
                <c:pt idx="25">
                  <c:v>1489</c:v>
                </c:pt>
                <c:pt idx="26">
                  <c:v>1774</c:v>
                </c:pt>
                <c:pt idx="27">
                  <c:v>1370</c:v>
                </c:pt>
                <c:pt idx="28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5-4D63-A45D-DD06649317A9}"/>
            </c:ext>
          </c:extLst>
        </c:ser>
        <c:ser>
          <c:idx val="6"/>
          <c:order val="1"/>
          <c:tx>
            <c:v>Прогнозируемый прирост заболевших за сутки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data!$A$2:$A$33</c15:sqref>
                  </c15:fullRef>
                </c:ext>
              </c:extLst>
              <c:f>data!$A$2:$A$30</c:f>
              <c:numCache>
                <c:formatCode>m/d/yyyy</c:formatCode>
                <c:ptCount val="2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data!$H$2:$H$33</c15:sqref>
                  </c15:fullRef>
                </c:ext>
              </c:extLst>
              <c:f>data!$H$2:$H$30</c:f>
              <c:numCache>
                <c:formatCode>0</c:formatCode>
                <c:ptCount val="29"/>
                <c:pt idx="2">
                  <c:v>37.613750783869527</c:v>
                </c:pt>
                <c:pt idx="3">
                  <c:v>49.959721151233275</c:v>
                </c:pt>
                <c:pt idx="4">
                  <c:v>73.687788941715951</c:v>
                </c:pt>
                <c:pt idx="5">
                  <c:v>54.702293515689064</c:v>
                </c:pt>
                <c:pt idx="6">
                  <c:v>66.951340290814016</c:v>
                </c:pt>
                <c:pt idx="7">
                  <c:v>152.60233767759141</c:v>
                </c:pt>
                <c:pt idx="8">
                  <c:v>174.46887462496977</c:v>
                </c:pt>
                <c:pt idx="9">
                  <c:v>161.61959658290473</c:v>
                </c:pt>
                <c:pt idx="10">
                  <c:v>177.11391922849691</c:v>
                </c:pt>
                <c:pt idx="11">
                  <c:v>244.43926266286815</c:v>
                </c:pt>
                <c:pt idx="12">
                  <c:v>338.05566892977089</c:v>
                </c:pt>
                <c:pt idx="13">
                  <c:v>388.83426635619605</c:v>
                </c:pt>
                <c:pt idx="14">
                  <c:v>468.04508528030078</c:v>
                </c:pt>
                <c:pt idx="15">
                  <c:v>623.14731477708926</c:v>
                </c:pt>
                <c:pt idx="16">
                  <c:v>528.820965376598</c:v>
                </c:pt>
                <c:pt idx="17">
                  <c:v>574.8896139111921</c:v>
                </c:pt>
                <c:pt idx="18">
                  <c:v>672.78938041051686</c:v>
                </c:pt>
                <c:pt idx="19">
                  <c:v>765.90334341527284</c:v>
                </c:pt>
                <c:pt idx="20">
                  <c:v>813.88599318661204</c:v>
                </c:pt>
                <c:pt idx="21">
                  <c:v>895.3011413676752</c:v>
                </c:pt>
                <c:pt idx="22">
                  <c:v>1168.0739335562</c:v>
                </c:pt>
                <c:pt idx="23">
                  <c:v>1292.2221419338616</c:v>
                </c:pt>
                <c:pt idx="24">
                  <c:v>1381.5234813395787</c:v>
                </c:pt>
                <c:pt idx="25">
                  <c:v>1592.6218226432027</c:v>
                </c:pt>
                <c:pt idx="26">
                  <c:v>1698.0759166847822</c:v>
                </c:pt>
                <c:pt idx="27">
                  <c:v>1938.9935052008573</c:v>
                </c:pt>
                <c:pt idx="28">
                  <c:v>1880.407376040303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5-4D63-A45D-DD066493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79360"/>
        <c:axId val="645180192"/>
      </c:lineChart>
      <c:dateAx>
        <c:axId val="645179360"/>
        <c:scaling>
          <c:orientation val="minMax"/>
          <c:min val="43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80192"/>
        <c:crosses val="autoZero"/>
        <c:auto val="1"/>
        <c:lblOffset val="100"/>
        <c:baseTimeUnit val="days"/>
      </c:dateAx>
      <c:valAx>
        <c:axId val="645180192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211945485208023E-2"/>
          <c:y val="0.85948492796512665"/>
          <c:w val="0.90120062723749206"/>
          <c:h val="0.1279633476470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677" cy="606083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677" cy="606083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A19" zoomScale="85" zoomScaleNormal="85" workbookViewId="0">
      <selection activeCell="B47" sqref="B47"/>
    </sheetView>
  </sheetViews>
  <sheetFormatPr defaultRowHeight="14.4" x14ac:dyDescent="0.3"/>
  <cols>
    <col min="1" max="1" width="10.109375" style="2" bestFit="1" customWidth="1"/>
    <col min="2" max="2" width="15.77734375" customWidth="1"/>
    <col min="3" max="3" width="15.21875" customWidth="1"/>
    <col min="4" max="4" width="17.109375" style="11" customWidth="1"/>
    <col min="5" max="5" width="26.5546875" style="11" customWidth="1"/>
    <col min="6" max="6" width="8.88671875" style="17"/>
    <col min="7" max="7" width="10.44140625" style="20" customWidth="1"/>
    <col min="8" max="8" width="8.88671875" style="20"/>
    <col min="9" max="9" width="10.21875" style="20" bestFit="1" customWidth="1"/>
    <col min="10" max="11" width="12.109375" style="11" customWidth="1"/>
    <col min="12" max="12" width="8.88671875" style="11"/>
    <col min="13" max="13" width="10.109375" style="11" customWidth="1"/>
    <col min="14" max="14" width="10.109375" bestFit="1" customWidth="1"/>
    <col min="15" max="15" width="11.77734375" customWidth="1"/>
    <col min="16" max="16" width="19.21875" customWidth="1"/>
    <col min="17" max="20" width="11.5546875" customWidth="1"/>
    <col min="21" max="22" width="11.6640625" customWidth="1"/>
  </cols>
  <sheetData>
    <row r="1" spans="1:20" ht="15" thickBot="1" x14ac:dyDescent="0.35">
      <c r="B1" t="s">
        <v>27</v>
      </c>
      <c r="C1" t="s">
        <v>0</v>
      </c>
      <c r="D1" s="11" t="s">
        <v>1</v>
      </c>
      <c r="E1" s="11" t="s">
        <v>2</v>
      </c>
      <c r="F1" s="12" t="s">
        <v>3</v>
      </c>
      <c r="G1" s="12" t="s">
        <v>4</v>
      </c>
      <c r="H1" s="13" t="s">
        <v>5</v>
      </c>
      <c r="I1" s="13" t="s">
        <v>6</v>
      </c>
      <c r="J1" s="14" t="s">
        <v>29</v>
      </c>
      <c r="K1" s="14"/>
    </row>
    <row r="2" spans="1:20" x14ac:dyDescent="0.3">
      <c r="A2" s="2">
        <v>43909</v>
      </c>
      <c r="B2">
        <f>B3-C3</f>
        <v>104</v>
      </c>
      <c r="C2">
        <v>30</v>
      </c>
      <c r="E2" s="16"/>
      <c r="G2" s="18"/>
      <c r="H2" s="19"/>
      <c r="I2" s="19"/>
      <c r="J2" s="15"/>
      <c r="N2" t="s">
        <v>31</v>
      </c>
      <c r="P2" s="3" t="s">
        <v>7</v>
      </c>
      <c r="Q2" s="4"/>
      <c r="R2" s="4"/>
      <c r="S2" s="4"/>
      <c r="T2" s="5"/>
    </row>
    <row r="3" spans="1:20" x14ac:dyDescent="0.3">
      <c r="A3" s="2">
        <v>43910</v>
      </c>
      <c r="B3">
        <f>B4-C4</f>
        <v>137</v>
      </c>
      <c r="C3">
        <v>33</v>
      </c>
      <c r="D3" s="11">
        <f t="shared" ref="D3:D5" si="0">C3-C2</f>
        <v>3</v>
      </c>
      <c r="E3" s="16">
        <f>1+D3/C2</f>
        <v>1.1000000000000001</v>
      </c>
      <c r="G3" s="18"/>
      <c r="H3" s="19"/>
      <c r="I3" s="19"/>
      <c r="J3" s="15"/>
      <c r="N3" s="2">
        <v>43946</v>
      </c>
      <c r="P3" s="6" t="s">
        <v>8</v>
      </c>
      <c r="Q3" s="1"/>
      <c r="R3" s="1"/>
      <c r="S3" s="1"/>
      <c r="T3" s="7"/>
    </row>
    <row r="4" spans="1:20" x14ac:dyDescent="0.3">
      <c r="A4" s="2">
        <v>43911</v>
      </c>
      <c r="B4">
        <f>B5-C5</f>
        <v>191</v>
      </c>
      <c r="C4">
        <v>54</v>
      </c>
      <c r="D4" s="11">
        <f t="shared" si="0"/>
        <v>21</v>
      </c>
      <c r="E4" s="16">
        <f t="shared" ref="E4:E5" si="1">1+D4/C3</f>
        <v>1.6363636363636362</v>
      </c>
      <c r="F4" s="17">
        <f>EXP($Q$10)*E3^($Q$11)</f>
        <v>1.1398106298142281</v>
      </c>
      <c r="G4" s="18">
        <f t="shared" ref="G4:G33" si="2">(F4-1)*C3</f>
        <v>4.6137507838695271</v>
      </c>
      <c r="H4" s="19">
        <f t="shared" ref="H4:H33" si="3">C3+G4</f>
        <v>37.613750783869527</v>
      </c>
      <c r="I4" s="19">
        <f t="shared" ref="I4:I5" si="4">B3+H4</f>
        <v>174.61375078386953</v>
      </c>
      <c r="J4" s="15">
        <f t="shared" ref="J4:J33" si="5">H4-C4</f>
        <v>-16.386249216130473</v>
      </c>
      <c r="N4" s="2">
        <f>N3+7</f>
        <v>43953</v>
      </c>
      <c r="P4" s="6" t="s">
        <v>40</v>
      </c>
      <c r="Q4" s="1"/>
      <c r="R4" s="1"/>
      <c r="S4" s="1"/>
      <c r="T4" s="7"/>
    </row>
    <row r="5" spans="1:20" x14ac:dyDescent="0.3">
      <c r="A5" s="2">
        <v>43912</v>
      </c>
      <c r="B5">
        <f>B6-C6</f>
        <v>262</v>
      </c>
      <c r="C5">
        <v>71</v>
      </c>
      <c r="D5" s="11">
        <f t="shared" si="0"/>
        <v>17</v>
      </c>
      <c r="E5" s="16">
        <f t="shared" si="1"/>
        <v>1.3148148148148149</v>
      </c>
      <c r="F5" s="17">
        <f t="shared" ref="F5:F33" si="6">EXP($Q$10)*E4^($Q$11)</f>
        <v>0.92518002131913468</v>
      </c>
      <c r="G5" s="18">
        <f t="shared" si="2"/>
        <v>-4.0402788487667269</v>
      </c>
      <c r="H5" s="19">
        <f t="shared" si="3"/>
        <v>49.959721151233275</v>
      </c>
      <c r="I5" s="19">
        <f t="shared" si="4"/>
        <v>240.95972115123328</v>
      </c>
      <c r="J5" s="15">
        <f t="shared" si="5"/>
        <v>-21.040278848766725</v>
      </c>
      <c r="N5" s="2">
        <f>N4+7</f>
        <v>43960</v>
      </c>
      <c r="P5" s="6" t="s">
        <v>41</v>
      </c>
      <c r="Q5" s="1"/>
      <c r="R5" s="1"/>
      <c r="S5" s="1"/>
      <c r="T5" s="7"/>
    </row>
    <row r="6" spans="1:20" x14ac:dyDescent="0.3">
      <c r="A6" s="2">
        <v>43913</v>
      </c>
      <c r="B6">
        <v>290</v>
      </c>
      <c r="C6">
        <v>28</v>
      </c>
      <c r="D6" s="11">
        <f>C6-C5</f>
        <v>-43</v>
      </c>
      <c r="E6" s="16">
        <f>1+D6/C5</f>
        <v>0.39436619718309862</v>
      </c>
      <c r="F6" s="17">
        <f t="shared" si="6"/>
        <v>1.0378561822776895</v>
      </c>
      <c r="G6" s="18">
        <f t="shared" si="2"/>
        <v>2.6877889417159544</v>
      </c>
      <c r="H6" s="19">
        <f t="shared" si="3"/>
        <v>73.687788941715951</v>
      </c>
      <c r="I6" s="19">
        <f>B5+H6</f>
        <v>335.68778894171595</v>
      </c>
      <c r="J6" s="15">
        <f t="shared" si="5"/>
        <v>45.687788941715951</v>
      </c>
      <c r="N6" s="2">
        <f>N5+7</f>
        <v>43967</v>
      </c>
      <c r="P6" s="6" t="s">
        <v>42</v>
      </c>
      <c r="Q6" s="1"/>
      <c r="R6" s="1"/>
      <c r="S6" s="1"/>
      <c r="T6" s="7"/>
    </row>
    <row r="7" spans="1:20" x14ac:dyDescent="0.3">
      <c r="A7" s="2">
        <v>43914</v>
      </c>
      <c r="B7">
        <v>410</v>
      </c>
      <c r="C7">
        <f t="shared" ref="C7:D45" si="7">B7-B6</f>
        <v>120</v>
      </c>
      <c r="D7" s="11">
        <f t="shared" si="7"/>
        <v>92</v>
      </c>
      <c r="E7" s="16">
        <f>1+D7/C6</f>
        <v>4.2857142857142856</v>
      </c>
      <c r="F7" s="17">
        <f t="shared" si="6"/>
        <v>1.9536533398460378</v>
      </c>
      <c r="G7" s="18">
        <f t="shared" si="2"/>
        <v>26.70229351568906</v>
      </c>
      <c r="H7" s="19">
        <f t="shared" si="3"/>
        <v>54.702293515689064</v>
      </c>
      <c r="I7" s="19">
        <f>B6+H7</f>
        <v>344.70229351568906</v>
      </c>
      <c r="J7" s="15">
        <f t="shared" si="5"/>
        <v>-65.297706484310936</v>
      </c>
      <c r="N7" s="2">
        <f>N6+7</f>
        <v>43974</v>
      </c>
      <c r="P7" s="6"/>
      <c r="Q7" s="1"/>
      <c r="R7" s="1"/>
      <c r="S7" s="1"/>
      <c r="T7" s="7"/>
    </row>
    <row r="8" spans="1:20" x14ac:dyDescent="0.3">
      <c r="A8" s="2">
        <v>43915</v>
      </c>
      <c r="B8">
        <v>546</v>
      </c>
      <c r="C8">
        <f t="shared" si="7"/>
        <v>136</v>
      </c>
      <c r="D8" s="11">
        <f t="shared" si="7"/>
        <v>16</v>
      </c>
      <c r="E8" s="16">
        <f t="shared" ref="E8:E45" si="8">1+D8/C7</f>
        <v>1.1333333333333333</v>
      </c>
      <c r="F8" s="17">
        <f t="shared" si="6"/>
        <v>0.5579278357567834</v>
      </c>
      <c r="G8" s="18">
        <f t="shared" si="2"/>
        <v>-53.048659709185991</v>
      </c>
      <c r="H8" s="19">
        <f t="shared" si="3"/>
        <v>66.951340290814016</v>
      </c>
      <c r="I8" s="19">
        <f t="shared" ref="I8:I33" si="9">B6+H8</f>
        <v>356.95134029081402</v>
      </c>
      <c r="J8" s="15">
        <f t="shared" si="5"/>
        <v>-69.048659709185984</v>
      </c>
      <c r="P8" s="6" t="s">
        <v>9</v>
      </c>
      <c r="Q8" s="1" t="s">
        <v>10</v>
      </c>
      <c r="R8" s="1" t="s">
        <v>11</v>
      </c>
      <c r="S8" s="1" t="s">
        <v>12</v>
      </c>
      <c r="T8" s="7" t="s">
        <v>13</v>
      </c>
    </row>
    <row r="9" spans="1:20" x14ac:dyDescent="0.3">
      <c r="A9" s="2">
        <v>43916</v>
      </c>
      <c r="B9">
        <v>703</v>
      </c>
      <c r="C9">
        <f t="shared" si="7"/>
        <v>157</v>
      </c>
      <c r="D9" s="11">
        <f t="shared" si="7"/>
        <v>21</v>
      </c>
      <c r="E9" s="16">
        <f t="shared" si="8"/>
        <v>1.1544117647058822</v>
      </c>
      <c r="F9" s="17">
        <f t="shared" si="6"/>
        <v>1.1220760123352309</v>
      </c>
      <c r="G9" s="18">
        <f t="shared" si="2"/>
        <v>16.602337677591404</v>
      </c>
      <c r="H9" s="19">
        <f t="shared" si="3"/>
        <v>152.60233767759141</v>
      </c>
      <c r="I9" s="19">
        <f t="shared" si="9"/>
        <v>562.60233767759144</v>
      </c>
      <c r="J9" s="15">
        <f t="shared" si="5"/>
        <v>-4.3976623224085927</v>
      </c>
      <c r="P9" s="6"/>
      <c r="Q9" s="1"/>
      <c r="R9" s="1"/>
      <c r="S9" s="1"/>
      <c r="T9" s="7"/>
    </row>
    <row r="10" spans="1:20" x14ac:dyDescent="0.3">
      <c r="A10" s="2">
        <v>43917</v>
      </c>
      <c r="B10">
        <v>817</v>
      </c>
      <c r="C10">
        <f t="shared" si="7"/>
        <v>114</v>
      </c>
      <c r="D10" s="11">
        <f t="shared" si="7"/>
        <v>-43</v>
      </c>
      <c r="E10" s="16">
        <f t="shared" si="8"/>
        <v>0.72611464968152872</v>
      </c>
      <c r="F10" s="17">
        <f t="shared" si="6"/>
        <v>1.1112667173564954</v>
      </c>
      <c r="G10" s="18">
        <f t="shared" si="2"/>
        <v>17.468874624969779</v>
      </c>
      <c r="H10" s="19">
        <f t="shared" si="3"/>
        <v>174.46887462496977</v>
      </c>
      <c r="I10" s="19">
        <f t="shared" si="9"/>
        <v>720.46887462496977</v>
      </c>
      <c r="J10" s="15">
        <f t="shared" si="5"/>
        <v>60.468874624969772</v>
      </c>
      <c r="P10" s="6" t="s">
        <v>14</v>
      </c>
      <c r="Q10" s="1">
        <v>0.18092800000000001</v>
      </c>
      <c r="R10" s="1">
        <v>5.5176999999999997E-2</v>
      </c>
      <c r="S10" s="1">
        <v>3.2790089999999998</v>
      </c>
      <c r="T10" s="7">
        <v>2.2000000000000001E-3</v>
      </c>
    </row>
    <row r="11" spans="1:20" x14ac:dyDescent="0.3">
      <c r="A11" s="2">
        <v>43918</v>
      </c>
      <c r="B11">
        <v>1014</v>
      </c>
      <c r="C11">
        <f t="shared" si="7"/>
        <v>197</v>
      </c>
      <c r="D11" s="11">
        <f t="shared" si="7"/>
        <v>83</v>
      </c>
      <c r="E11" s="16">
        <f t="shared" si="8"/>
        <v>1.7280701754385965</v>
      </c>
      <c r="F11" s="17">
        <f t="shared" si="6"/>
        <v>1.4177157594991643</v>
      </c>
      <c r="G11" s="18">
        <f t="shared" si="2"/>
        <v>47.619596582904727</v>
      </c>
      <c r="H11" s="19">
        <f t="shared" si="3"/>
        <v>161.61959658290473</v>
      </c>
      <c r="I11" s="19">
        <f t="shared" si="9"/>
        <v>864.61959658290471</v>
      </c>
      <c r="J11" s="15">
        <f t="shared" si="5"/>
        <v>-35.380403417095266</v>
      </c>
      <c r="P11" s="6" t="s">
        <v>15</v>
      </c>
      <c r="Q11" s="1">
        <v>-0.52529400000000004</v>
      </c>
      <c r="R11" s="1">
        <v>0.13576099999999999</v>
      </c>
      <c r="S11" s="1">
        <v>-3.8692549999999999</v>
      </c>
      <c r="T11" s="7">
        <v>4.0000000000000002E-4</v>
      </c>
    </row>
    <row r="12" spans="1:20" x14ac:dyDescent="0.3">
      <c r="A12" s="2">
        <v>43919</v>
      </c>
      <c r="B12">
        <v>1226</v>
      </c>
      <c r="C12">
        <f t="shared" si="7"/>
        <v>212</v>
      </c>
      <c r="D12" s="11">
        <f t="shared" si="7"/>
        <v>15</v>
      </c>
      <c r="E12" s="16">
        <f t="shared" si="8"/>
        <v>1.0761421319796955</v>
      </c>
      <c r="F12" s="17">
        <f t="shared" si="6"/>
        <v>0.89905542755582191</v>
      </c>
      <c r="G12" s="18">
        <f t="shared" si="2"/>
        <v>-19.886080771503085</v>
      </c>
      <c r="H12" s="19">
        <f t="shared" si="3"/>
        <v>177.11391922849691</v>
      </c>
      <c r="I12" s="19">
        <f t="shared" si="9"/>
        <v>994.11391922849691</v>
      </c>
      <c r="J12" s="15">
        <f t="shared" si="5"/>
        <v>-34.886080771503089</v>
      </c>
      <c r="P12" s="6"/>
      <c r="Q12" s="1"/>
      <c r="R12" s="1"/>
      <c r="S12" s="1"/>
      <c r="T12" s="7"/>
    </row>
    <row r="13" spans="1:20" x14ac:dyDescent="0.3">
      <c r="A13" s="2">
        <v>43920</v>
      </c>
      <c r="B13">
        <v>1613</v>
      </c>
      <c r="C13">
        <f t="shared" si="7"/>
        <v>387</v>
      </c>
      <c r="D13" s="11">
        <f t="shared" si="7"/>
        <v>175</v>
      </c>
      <c r="E13" s="16">
        <f t="shared" si="8"/>
        <v>1.8254716981132075</v>
      </c>
      <c r="F13" s="17">
        <f t="shared" si="6"/>
        <v>1.1530153899191893</v>
      </c>
      <c r="G13" s="18">
        <f t="shared" si="2"/>
        <v>32.439262662868131</v>
      </c>
      <c r="H13" s="19">
        <f t="shared" si="3"/>
        <v>244.43926266286815</v>
      </c>
      <c r="I13" s="19">
        <f t="shared" si="9"/>
        <v>1258.4392626628683</v>
      </c>
      <c r="J13" s="15">
        <f t="shared" si="5"/>
        <v>-142.56073733713185</v>
      </c>
      <c r="P13" s="6" t="s">
        <v>16</v>
      </c>
      <c r="Q13" s="1">
        <v>0.272345</v>
      </c>
      <c r="R13" s="1" t="s">
        <v>17</v>
      </c>
      <c r="S13" s="1"/>
      <c r="T13" s="7">
        <v>0.121187</v>
      </c>
    </row>
    <row r="14" spans="1:20" x14ac:dyDescent="0.3">
      <c r="A14" s="2">
        <v>43921</v>
      </c>
      <c r="B14">
        <v>1880</v>
      </c>
      <c r="C14">
        <f t="shared" si="7"/>
        <v>267</v>
      </c>
      <c r="D14" s="11">
        <f t="shared" si="7"/>
        <v>-120</v>
      </c>
      <c r="E14" s="16">
        <f t="shared" si="8"/>
        <v>0.68992248062015504</v>
      </c>
      <c r="F14" s="17">
        <f t="shared" si="6"/>
        <v>0.87352886028364574</v>
      </c>
      <c r="G14" s="18">
        <f t="shared" si="2"/>
        <v>-48.944331070229097</v>
      </c>
      <c r="H14" s="19">
        <f t="shared" si="3"/>
        <v>338.05566892977089</v>
      </c>
      <c r="I14" s="19">
        <f t="shared" si="9"/>
        <v>1564.0556689297709</v>
      </c>
      <c r="J14" s="15">
        <f t="shared" si="5"/>
        <v>71.055668929770889</v>
      </c>
      <c r="P14" s="6" t="s">
        <v>18</v>
      </c>
      <c r="Q14" s="1">
        <v>0.25415399999999999</v>
      </c>
      <c r="R14" s="1" t="s">
        <v>43</v>
      </c>
      <c r="S14" s="1"/>
      <c r="T14" s="7">
        <v>0.39751799999999998</v>
      </c>
    </row>
    <row r="15" spans="1:20" x14ac:dyDescent="0.3">
      <c r="A15" s="2">
        <v>43922</v>
      </c>
      <c r="B15">
        <v>2475</v>
      </c>
      <c r="C15">
        <f t="shared" si="7"/>
        <v>595</v>
      </c>
      <c r="D15" s="11">
        <f t="shared" si="7"/>
        <v>328</v>
      </c>
      <c r="E15" s="16">
        <f t="shared" si="8"/>
        <v>2.2284644194756553</v>
      </c>
      <c r="F15" s="17">
        <f t="shared" si="6"/>
        <v>1.4563081136936182</v>
      </c>
      <c r="G15" s="18">
        <f t="shared" si="2"/>
        <v>121.83426635619607</v>
      </c>
      <c r="H15" s="19">
        <f t="shared" si="3"/>
        <v>388.83426635619605</v>
      </c>
      <c r="I15" s="19">
        <f t="shared" si="9"/>
        <v>2001.8342663561962</v>
      </c>
      <c r="J15" s="15">
        <f t="shared" si="5"/>
        <v>-206.16573364380395</v>
      </c>
      <c r="P15" s="6" t="s">
        <v>19</v>
      </c>
      <c r="Q15" s="1">
        <v>0.343306</v>
      </c>
      <c r="R15" s="1" t="s">
        <v>20</v>
      </c>
      <c r="S15" s="1"/>
      <c r="T15" s="7">
        <v>0.746058</v>
      </c>
    </row>
    <row r="16" spans="1:20" x14ac:dyDescent="0.3">
      <c r="A16" s="2">
        <v>43923</v>
      </c>
      <c r="B16">
        <v>2923</v>
      </c>
      <c r="C16">
        <f t="shared" si="7"/>
        <v>448</v>
      </c>
      <c r="D16" s="11">
        <f t="shared" si="7"/>
        <v>-147</v>
      </c>
      <c r="E16" s="16">
        <f t="shared" si="8"/>
        <v>0.75294117647058822</v>
      </c>
      <c r="F16" s="17">
        <f t="shared" si="6"/>
        <v>0.78663039542907698</v>
      </c>
      <c r="G16" s="18">
        <f t="shared" si="2"/>
        <v>-126.9549147196992</v>
      </c>
      <c r="H16" s="19">
        <f t="shared" si="3"/>
        <v>468.04508528030078</v>
      </c>
      <c r="I16" s="19">
        <f t="shared" si="9"/>
        <v>2348.0450852803006</v>
      </c>
      <c r="J16" s="15">
        <f t="shared" si="5"/>
        <v>20.045085280300782</v>
      </c>
      <c r="P16" s="6" t="s">
        <v>21</v>
      </c>
      <c r="Q16" s="1">
        <v>4.714359</v>
      </c>
      <c r="R16" s="1" t="s">
        <v>22</v>
      </c>
      <c r="S16" s="1"/>
      <c r="T16" s="7">
        <v>0.82880500000000001</v>
      </c>
    </row>
    <row r="17" spans="1:20" x14ac:dyDescent="0.3">
      <c r="A17" s="2">
        <v>43924</v>
      </c>
      <c r="B17">
        <v>3357</v>
      </c>
      <c r="C17">
        <f t="shared" si="7"/>
        <v>434</v>
      </c>
      <c r="D17" s="11">
        <f t="shared" si="7"/>
        <v>-14</v>
      </c>
      <c r="E17" s="16">
        <f t="shared" si="8"/>
        <v>0.96875</v>
      </c>
      <c r="F17" s="17">
        <f t="shared" si="6"/>
        <v>1.3909538276274314</v>
      </c>
      <c r="G17" s="18">
        <f t="shared" si="2"/>
        <v>175.14731477708926</v>
      </c>
      <c r="H17" s="19">
        <f t="shared" si="3"/>
        <v>623.14731477708926</v>
      </c>
      <c r="I17" s="19">
        <f t="shared" si="9"/>
        <v>3098.1473147770894</v>
      </c>
      <c r="J17" s="15">
        <f t="shared" si="5"/>
        <v>189.14731477708926</v>
      </c>
      <c r="P17" s="6" t="s">
        <v>23</v>
      </c>
      <c r="Q17" s="1">
        <v>-13.66723</v>
      </c>
      <c r="R17" s="1" t="s">
        <v>44</v>
      </c>
      <c r="S17" s="1"/>
      <c r="T17" s="7">
        <v>0.77638799999999997</v>
      </c>
    </row>
    <row r="18" spans="1:20" x14ac:dyDescent="0.3">
      <c r="A18" s="2">
        <v>43925</v>
      </c>
      <c r="B18">
        <v>3893</v>
      </c>
      <c r="C18">
        <f t="shared" si="7"/>
        <v>536</v>
      </c>
      <c r="D18" s="11">
        <f t="shared" si="7"/>
        <v>102</v>
      </c>
      <c r="E18" s="16">
        <f t="shared" si="8"/>
        <v>1.2350230414746544</v>
      </c>
      <c r="F18" s="17">
        <f t="shared" si="6"/>
        <v>1.2184814870428524</v>
      </c>
      <c r="G18" s="18">
        <f t="shared" si="2"/>
        <v>94.820965376597954</v>
      </c>
      <c r="H18" s="19">
        <f t="shared" si="3"/>
        <v>528.820965376598</v>
      </c>
      <c r="I18" s="19">
        <f t="shared" si="9"/>
        <v>3451.820965376598</v>
      </c>
      <c r="J18" s="15">
        <f t="shared" si="5"/>
        <v>-7.1790346234020035</v>
      </c>
      <c r="P18" s="6" t="s">
        <v>24</v>
      </c>
      <c r="Q18" s="1">
        <v>14.97114</v>
      </c>
      <c r="R18" s="1" t="s">
        <v>25</v>
      </c>
      <c r="S18" s="1"/>
      <c r="T18" s="7">
        <v>2.1811910000000001</v>
      </c>
    </row>
    <row r="19" spans="1:20" ht="15" thickBot="1" x14ac:dyDescent="0.35">
      <c r="A19" s="2">
        <v>43926</v>
      </c>
      <c r="B19">
        <v>4484</v>
      </c>
      <c r="C19">
        <f t="shared" si="7"/>
        <v>591</v>
      </c>
      <c r="D19" s="11">
        <f t="shared" si="7"/>
        <v>55</v>
      </c>
      <c r="E19" s="16">
        <f t="shared" si="8"/>
        <v>1.1026119402985075</v>
      </c>
      <c r="F19" s="17">
        <f t="shared" si="6"/>
        <v>1.0725552498343136</v>
      </c>
      <c r="G19" s="18">
        <f t="shared" si="2"/>
        <v>38.889613911192093</v>
      </c>
      <c r="H19" s="19">
        <f t="shared" si="3"/>
        <v>574.8896139111921</v>
      </c>
      <c r="I19" s="19">
        <f t="shared" si="9"/>
        <v>3931.8896139111921</v>
      </c>
      <c r="J19" s="15">
        <f t="shared" si="5"/>
        <v>-16.1103860888079</v>
      </c>
      <c r="P19" s="8" t="s">
        <v>26</v>
      </c>
      <c r="Q19" s="9">
        <v>3.9300000000000001E-4</v>
      </c>
      <c r="R19" s="9"/>
      <c r="S19" s="9"/>
      <c r="T19" s="10"/>
    </row>
    <row r="20" spans="1:20" x14ac:dyDescent="0.3">
      <c r="A20" s="2">
        <v>43927</v>
      </c>
      <c r="B20">
        <v>5181</v>
      </c>
      <c r="C20">
        <f t="shared" si="7"/>
        <v>697</v>
      </c>
      <c r="D20" s="11">
        <f t="shared" si="7"/>
        <v>106</v>
      </c>
      <c r="E20" s="16">
        <f t="shared" si="8"/>
        <v>1.1793570219966159</v>
      </c>
      <c r="F20" s="17">
        <f t="shared" si="6"/>
        <v>1.1383915066167798</v>
      </c>
      <c r="G20" s="18">
        <f t="shared" si="2"/>
        <v>81.789380410516856</v>
      </c>
      <c r="H20" s="19">
        <f t="shared" si="3"/>
        <v>672.78938041051686</v>
      </c>
      <c r="I20" s="19">
        <f t="shared" si="9"/>
        <v>4565.789380410517</v>
      </c>
      <c r="J20" s="15">
        <f t="shared" si="5"/>
        <v>-24.210619589483144</v>
      </c>
    </row>
    <row r="21" spans="1:20" x14ac:dyDescent="0.3">
      <c r="A21" s="2">
        <v>43928</v>
      </c>
      <c r="B21">
        <v>5841</v>
      </c>
      <c r="C21">
        <f t="shared" si="7"/>
        <v>660</v>
      </c>
      <c r="D21" s="11">
        <f t="shared" si="7"/>
        <v>-37</v>
      </c>
      <c r="E21" s="16">
        <f t="shared" si="8"/>
        <v>0.94691535150645623</v>
      </c>
      <c r="F21" s="17">
        <f t="shared" si="6"/>
        <v>1.0988570206818835</v>
      </c>
      <c r="G21" s="18">
        <f t="shared" si="2"/>
        <v>68.903343415272815</v>
      </c>
      <c r="H21" s="19">
        <f t="shared" si="3"/>
        <v>765.90334341527284</v>
      </c>
      <c r="I21" s="19">
        <f t="shared" si="9"/>
        <v>5249.9033434152725</v>
      </c>
      <c r="J21" s="15">
        <f t="shared" si="5"/>
        <v>105.90334341527284</v>
      </c>
    </row>
    <row r="22" spans="1:20" x14ac:dyDescent="0.3">
      <c r="A22" s="2">
        <v>43929</v>
      </c>
      <c r="B22">
        <v>6698</v>
      </c>
      <c r="C22">
        <f t="shared" si="7"/>
        <v>857</v>
      </c>
      <c r="D22" s="11">
        <f t="shared" si="7"/>
        <v>197</v>
      </c>
      <c r="E22" s="16">
        <f t="shared" si="8"/>
        <v>1.2984848484848484</v>
      </c>
      <c r="F22" s="17">
        <f t="shared" si="6"/>
        <v>1.2331605957372909</v>
      </c>
      <c r="G22" s="18">
        <f t="shared" si="2"/>
        <v>153.88599318661198</v>
      </c>
      <c r="H22" s="19">
        <f t="shared" si="3"/>
        <v>813.88599318661204</v>
      </c>
      <c r="I22" s="19">
        <f t="shared" si="9"/>
        <v>5994.8859931866118</v>
      </c>
      <c r="J22" s="15">
        <f t="shared" si="5"/>
        <v>-43.114006813387959</v>
      </c>
    </row>
    <row r="23" spans="1:20" x14ac:dyDescent="0.3">
      <c r="A23" s="2">
        <v>43930</v>
      </c>
      <c r="B23">
        <v>7822</v>
      </c>
      <c r="C23">
        <f t="shared" si="7"/>
        <v>1124</v>
      </c>
      <c r="D23" s="11">
        <f t="shared" si="7"/>
        <v>267</v>
      </c>
      <c r="E23" s="16">
        <f t="shared" si="8"/>
        <v>1.3115519253208867</v>
      </c>
      <c r="F23" s="17">
        <f t="shared" si="6"/>
        <v>1.0446921136145568</v>
      </c>
      <c r="G23" s="18">
        <f t="shared" si="2"/>
        <v>38.3011413676752</v>
      </c>
      <c r="H23" s="19">
        <f t="shared" si="3"/>
        <v>895.3011413676752</v>
      </c>
      <c r="I23" s="19">
        <f t="shared" si="9"/>
        <v>6736.301141367675</v>
      </c>
      <c r="J23" s="15">
        <f t="shared" si="5"/>
        <v>-228.6988586323248</v>
      </c>
    </row>
    <row r="24" spans="1:20" x14ac:dyDescent="0.3">
      <c r="A24" s="2">
        <v>43931</v>
      </c>
      <c r="B24">
        <v>8852</v>
      </c>
      <c r="C24">
        <f t="shared" si="7"/>
        <v>1030</v>
      </c>
      <c r="D24" s="11">
        <f t="shared" si="7"/>
        <v>-94</v>
      </c>
      <c r="E24" s="16">
        <f t="shared" si="8"/>
        <v>0.91637010676156583</v>
      </c>
      <c r="F24" s="17">
        <f t="shared" si="6"/>
        <v>1.0392116846585409</v>
      </c>
      <c r="G24" s="18">
        <f t="shared" si="2"/>
        <v>44.073933556199925</v>
      </c>
      <c r="H24" s="19">
        <f t="shared" si="3"/>
        <v>1168.0739335562</v>
      </c>
      <c r="I24" s="19">
        <f t="shared" si="9"/>
        <v>7866.0739335562002</v>
      </c>
      <c r="J24" s="15">
        <f t="shared" si="5"/>
        <v>138.07393355620002</v>
      </c>
    </row>
    <row r="25" spans="1:20" x14ac:dyDescent="0.3">
      <c r="A25" s="2">
        <v>43932</v>
      </c>
      <c r="B25">
        <v>10158</v>
      </c>
      <c r="C25">
        <f t="shared" si="7"/>
        <v>1306</v>
      </c>
      <c r="D25" s="11">
        <f t="shared" si="7"/>
        <v>276</v>
      </c>
      <c r="E25" s="16">
        <f t="shared" si="8"/>
        <v>1.2679611650485436</v>
      </c>
      <c r="F25" s="17">
        <f t="shared" si="6"/>
        <v>1.2545846038192832</v>
      </c>
      <c r="G25" s="18">
        <f t="shared" si="2"/>
        <v>262.22214193386168</v>
      </c>
      <c r="H25" s="19">
        <f t="shared" si="3"/>
        <v>1292.2221419338616</v>
      </c>
      <c r="I25" s="19">
        <f t="shared" si="9"/>
        <v>9114.2221419338621</v>
      </c>
      <c r="J25" s="15">
        <f t="shared" si="5"/>
        <v>-13.777858066138378</v>
      </c>
    </row>
    <row r="26" spans="1:20" x14ac:dyDescent="0.3">
      <c r="A26" s="2">
        <v>43933</v>
      </c>
      <c r="B26">
        <v>11513</v>
      </c>
      <c r="C26">
        <f t="shared" si="7"/>
        <v>1355</v>
      </c>
      <c r="D26" s="11">
        <f t="shared" si="7"/>
        <v>49</v>
      </c>
      <c r="E26" s="16">
        <f t="shared" si="8"/>
        <v>1.0375191424196017</v>
      </c>
      <c r="F26" s="17">
        <f t="shared" si="6"/>
        <v>1.0578280867837508</v>
      </c>
      <c r="G26" s="18">
        <f t="shared" si="2"/>
        <v>75.523481339578595</v>
      </c>
      <c r="H26" s="19">
        <f t="shared" si="3"/>
        <v>1381.5234813395787</v>
      </c>
      <c r="I26" s="19">
        <f t="shared" si="9"/>
        <v>10233.523481339578</v>
      </c>
      <c r="J26" s="15">
        <f t="shared" si="5"/>
        <v>26.523481339578666</v>
      </c>
    </row>
    <row r="27" spans="1:20" x14ac:dyDescent="0.3">
      <c r="A27" s="2">
        <v>43934</v>
      </c>
      <c r="B27">
        <v>13002</v>
      </c>
      <c r="C27">
        <f t="shared" si="7"/>
        <v>1489</v>
      </c>
      <c r="D27" s="11">
        <f t="shared" si="7"/>
        <v>134</v>
      </c>
      <c r="E27" s="16">
        <f t="shared" si="8"/>
        <v>1.0988929889298893</v>
      </c>
      <c r="F27" s="17">
        <f t="shared" si="6"/>
        <v>1.1753666587772713</v>
      </c>
      <c r="G27" s="18">
        <f t="shared" si="2"/>
        <v>237.62182264320262</v>
      </c>
      <c r="H27" s="19">
        <f t="shared" si="3"/>
        <v>1592.6218226432027</v>
      </c>
      <c r="I27" s="19">
        <f t="shared" si="9"/>
        <v>11750.621822643203</v>
      </c>
      <c r="J27" s="15">
        <f t="shared" si="5"/>
        <v>103.62182264320268</v>
      </c>
    </row>
    <row r="28" spans="1:20" x14ac:dyDescent="0.3">
      <c r="A28" s="2">
        <v>43935</v>
      </c>
      <c r="B28">
        <v>14776</v>
      </c>
      <c r="C28">
        <f t="shared" si="7"/>
        <v>1774</v>
      </c>
      <c r="D28" s="11">
        <f t="shared" si="7"/>
        <v>285</v>
      </c>
      <c r="E28" s="16">
        <f t="shared" si="8"/>
        <v>1.1914036265950303</v>
      </c>
      <c r="F28" s="17">
        <f t="shared" si="6"/>
        <v>1.1404136445163078</v>
      </c>
      <c r="G28" s="18">
        <f t="shared" si="2"/>
        <v>209.07591668478227</v>
      </c>
      <c r="H28" s="19">
        <f t="shared" si="3"/>
        <v>1698.0759166847822</v>
      </c>
      <c r="I28" s="19">
        <f t="shared" si="9"/>
        <v>13211.075916684782</v>
      </c>
      <c r="J28" s="15">
        <f t="shared" si="5"/>
        <v>-75.924083315217786</v>
      </c>
    </row>
    <row r="29" spans="1:20" x14ac:dyDescent="0.3">
      <c r="A29" s="2">
        <v>43936</v>
      </c>
      <c r="B29">
        <v>16146</v>
      </c>
      <c r="C29">
        <f t="shared" si="7"/>
        <v>1370</v>
      </c>
      <c r="D29" s="11">
        <f t="shared" si="7"/>
        <v>-404</v>
      </c>
      <c r="E29" s="16">
        <f t="shared" si="8"/>
        <v>0.77226606538895148</v>
      </c>
      <c r="F29" s="17">
        <f t="shared" si="6"/>
        <v>1.0930064854570785</v>
      </c>
      <c r="G29" s="18">
        <f t="shared" si="2"/>
        <v>164.99350520085719</v>
      </c>
      <c r="H29" s="19">
        <f t="shared" si="3"/>
        <v>1938.9935052008573</v>
      </c>
      <c r="I29" s="19">
        <f t="shared" si="9"/>
        <v>14940.993505200857</v>
      </c>
      <c r="J29" s="15">
        <f t="shared" si="5"/>
        <v>568.99350520085727</v>
      </c>
    </row>
    <row r="30" spans="1:20" x14ac:dyDescent="0.3">
      <c r="A30" s="2">
        <v>43937</v>
      </c>
      <c r="B30">
        <v>18105</v>
      </c>
      <c r="C30">
        <f t="shared" si="7"/>
        <v>1959</v>
      </c>
      <c r="D30" s="11">
        <f t="shared" si="7"/>
        <v>589</v>
      </c>
      <c r="E30" s="16">
        <f t="shared" si="8"/>
        <v>1.42992700729927</v>
      </c>
      <c r="F30" s="17">
        <f t="shared" si="6"/>
        <v>1.3725601284965716</v>
      </c>
      <c r="G30" s="18">
        <f t="shared" si="2"/>
        <v>510.40737604030312</v>
      </c>
      <c r="H30" s="19">
        <f t="shared" si="3"/>
        <v>1880.407376040303</v>
      </c>
      <c r="I30" s="19">
        <f t="shared" si="9"/>
        <v>16656.407376040304</v>
      </c>
      <c r="J30" s="15">
        <f t="shared" si="5"/>
        <v>-78.592623959696994</v>
      </c>
    </row>
    <row r="31" spans="1:20" x14ac:dyDescent="0.3">
      <c r="A31" s="2">
        <v>43938</v>
      </c>
      <c r="B31">
        <v>20754</v>
      </c>
      <c r="C31">
        <f t="shared" si="7"/>
        <v>2649</v>
      </c>
      <c r="D31" s="11">
        <f t="shared" si="7"/>
        <v>690</v>
      </c>
      <c r="E31" s="16">
        <f t="shared" si="8"/>
        <v>1.3522205206738132</v>
      </c>
      <c r="F31" s="17">
        <f t="shared" si="6"/>
        <v>0.99309452729346304</v>
      </c>
      <c r="G31" s="18">
        <f t="shared" si="2"/>
        <v>-13.527821032105912</v>
      </c>
      <c r="H31" s="19">
        <f t="shared" si="3"/>
        <v>1945.472178967894</v>
      </c>
      <c r="I31" s="19">
        <f t="shared" si="9"/>
        <v>18091.472178967895</v>
      </c>
      <c r="J31" s="15">
        <f t="shared" si="5"/>
        <v>-703.52782103210598</v>
      </c>
    </row>
    <row r="32" spans="1:20" x14ac:dyDescent="0.3">
      <c r="A32" s="2">
        <v>43939</v>
      </c>
      <c r="B32">
        <v>24324</v>
      </c>
      <c r="C32">
        <f t="shared" si="7"/>
        <v>3570</v>
      </c>
      <c r="D32" s="11">
        <f t="shared" si="7"/>
        <v>921</v>
      </c>
      <c r="E32" s="16">
        <f t="shared" si="8"/>
        <v>1.3476783691959229</v>
      </c>
      <c r="F32" s="17">
        <f t="shared" si="6"/>
        <v>1.022674800767944</v>
      </c>
      <c r="G32" s="18">
        <f t="shared" si="2"/>
        <v>60.065547234283756</v>
      </c>
      <c r="H32" s="19">
        <f t="shared" si="3"/>
        <v>2709.0655472342837</v>
      </c>
      <c r="I32" s="19">
        <f t="shared" si="9"/>
        <v>20814.065547234284</v>
      </c>
      <c r="J32" s="15">
        <f t="shared" si="5"/>
        <v>-860.93445276571629</v>
      </c>
    </row>
    <row r="33" spans="1:22" x14ac:dyDescent="0.3">
      <c r="A33" s="2">
        <v>43940</v>
      </c>
      <c r="B33">
        <v>26350</v>
      </c>
      <c r="C33">
        <f t="shared" si="7"/>
        <v>2026</v>
      </c>
      <c r="D33" s="11">
        <f t="shared" si="7"/>
        <v>-1544</v>
      </c>
      <c r="E33" s="16">
        <f t="shared" si="8"/>
        <v>0.56750700280112043</v>
      </c>
      <c r="F33" s="17">
        <f t="shared" si="6"/>
        <v>1.0244839249010009</v>
      </c>
      <c r="G33" s="18">
        <f t="shared" si="2"/>
        <v>87.407611896573329</v>
      </c>
      <c r="H33" s="19">
        <f t="shared" si="3"/>
        <v>3657.4076118965731</v>
      </c>
      <c r="I33" s="19">
        <f t="shared" si="9"/>
        <v>24411.407611896575</v>
      </c>
      <c r="J33" s="15">
        <f t="shared" si="5"/>
        <v>1631.4076118965731</v>
      </c>
    </row>
    <row r="34" spans="1:22" x14ac:dyDescent="0.3">
      <c r="A34" s="2">
        <v>43941</v>
      </c>
      <c r="B34">
        <v>29433</v>
      </c>
      <c r="C34">
        <f t="shared" si="7"/>
        <v>3083</v>
      </c>
      <c r="D34" s="11">
        <f t="shared" si="7"/>
        <v>1057</v>
      </c>
      <c r="E34" s="16">
        <f t="shared" si="8"/>
        <v>1.5217176702862782</v>
      </c>
      <c r="F34" s="11"/>
      <c r="G34" s="11"/>
      <c r="H34" s="11"/>
      <c r="I34" s="11"/>
      <c r="J34" s="15"/>
    </row>
    <row r="35" spans="1:22" x14ac:dyDescent="0.3">
      <c r="A35" s="2">
        <v>43942</v>
      </c>
      <c r="B35">
        <v>31981</v>
      </c>
      <c r="C35">
        <f t="shared" si="7"/>
        <v>2548</v>
      </c>
      <c r="D35" s="11">
        <f t="shared" si="7"/>
        <v>-535</v>
      </c>
      <c r="E35" s="16">
        <f t="shared" si="8"/>
        <v>0.82646772624067466</v>
      </c>
      <c r="F35" s="12" t="s">
        <v>3</v>
      </c>
      <c r="G35" s="12" t="s">
        <v>4</v>
      </c>
      <c r="H35" s="13" t="s">
        <v>5</v>
      </c>
      <c r="I35" s="13" t="s">
        <v>6</v>
      </c>
      <c r="J35" s="14" t="s">
        <v>28</v>
      </c>
      <c r="L35" s="14" t="s">
        <v>29</v>
      </c>
      <c r="M35" s="14" t="s">
        <v>30</v>
      </c>
      <c r="O35" s="14" t="s">
        <v>32</v>
      </c>
      <c r="P35" s="14" t="s">
        <v>33</v>
      </c>
      <c r="Q35" s="14" t="s">
        <v>34</v>
      </c>
      <c r="R35" s="14" t="s">
        <v>35</v>
      </c>
      <c r="S35" s="22" t="s">
        <v>36</v>
      </c>
      <c r="T35" s="23" t="s">
        <v>37</v>
      </c>
      <c r="U35" s="14" t="s">
        <v>38</v>
      </c>
      <c r="V35" s="14" t="s">
        <v>39</v>
      </c>
    </row>
    <row r="36" spans="1:22" x14ac:dyDescent="0.3">
      <c r="A36" s="2">
        <v>43943</v>
      </c>
      <c r="B36">
        <v>33940</v>
      </c>
      <c r="C36">
        <f t="shared" si="7"/>
        <v>1959</v>
      </c>
      <c r="D36" s="11">
        <f t="shared" si="7"/>
        <v>-589</v>
      </c>
      <c r="E36" s="16">
        <f t="shared" si="8"/>
        <v>0.76883830455259028</v>
      </c>
      <c r="F36" s="17">
        <f t="shared" ref="F36:F46" si="10">EXP($Q$10)*E35^($Q$11)</f>
        <v>1.3245146634932579</v>
      </c>
      <c r="G36" s="18">
        <f>(F36-1)*C35</f>
        <v>826.86336258082099</v>
      </c>
      <c r="H36" s="19">
        <f>C35+G36</f>
        <v>3374.8633625808211</v>
      </c>
      <c r="I36" s="19">
        <f t="shared" ref="I36:I46" si="11">B34+H36</f>
        <v>32807.863362580822</v>
      </c>
      <c r="J36" s="11">
        <v>2500</v>
      </c>
      <c r="L36" s="15">
        <f t="shared" ref="L36:L42" si="12">H36-C36</f>
        <v>1415.8633625808211</v>
      </c>
      <c r="M36" s="11">
        <f t="shared" ref="M36:M42" si="13">J36-C36</f>
        <v>541</v>
      </c>
      <c r="O36" s="21">
        <f t="shared" ref="O36:O46" si="14">F36+$Q$15</f>
        <v>1.667820663493258</v>
      </c>
      <c r="P36" s="21">
        <f t="shared" ref="P36:P46" si="15">F36-$Q$15</f>
        <v>0.98120866349325786</v>
      </c>
      <c r="Q36" s="30">
        <f>(O36-1)*C35</f>
        <v>1701.6070505808214</v>
      </c>
      <c r="R36" s="30">
        <f>(P36-1)*C35</f>
        <v>-47.880325419178973</v>
      </c>
      <c r="S36" s="31">
        <f>C35+Q36</f>
        <v>4249.6070505808211</v>
      </c>
      <c r="T36" s="32">
        <f>C35+R36</f>
        <v>2500.1196745808211</v>
      </c>
      <c r="U36" s="33">
        <f t="shared" ref="U36:U46" si="16">B34+S36</f>
        <v>33682.607050580824</v>
      </c>
      <c r="V36" s="33">
        <f t="shared" ref="V36:V46" si="17">B34+T36</f>
        <v>31933.119674580819</v>
      </c>
    </row>
    <row r="37" spans="1:22" x14ac:dyDescent="0.3">
      <c r="A37" s="2">
        <v>43944</v>
      </c>
      <c r="B37">
        <v>36897</v>
      </c>
      <c r="C37">
        <f t="shared" si="7"/>
        <v>2957</v>
      </c>
      <c r="D37" s="11">
        <f t="shared" si="7"/>
        <v>998</v>
      </c>
      <c r="E37" s="16">
        <f t="shared" si="8"/>
        <v>1.5094435936702399</v>
      </c>
      <c r="F37" s="17">
        <f t="shared" si="10"/>
        <v>1.3757712039333145</v>
      </c>
      <c r="G37" s="18">
        <f t="shared" ref="G37:G40" si="18">(F37-1)*C36</f>
        <v>736.13578850536317</v>
      </c>
      <c r="H37" s="19">
        <f t="shared" ref="H37:H40" si="19">C36+G37</f>
        <v>2695.1357885053631</v>
      </c>
      <c r="I37" s="19">
        <f t="shared" si="11"/>
        <v>34676.135788505366</v>
      </c>
      <c r="J37" s="11">
        <v>2500</v>
      </c>
      <c r="L37" s="15">
        <f t="shared" si="12"/>
        <v>-261.86421149463695</v>
      </c>
      <c r="M37" s="11">
        <f t="shared" si="13"/>
        <v>-457</v>
      </c>
      <c r="O37" s="21">
        <f t="shared" si="14"/>
        <v>1.7190772039333146</v>
      </c>
      <c r="P37" s="21">
        <f t="shared" si="15"/>
        <v>1.0324652039333144</v>
      </c>
      <c r="Q37" s="30">
        <f t="shared" ref="Q37:Q43" si="20">(O37-1)*C36</f>
        <v>1408.6722425053633</v>
      </c>
      <c r="R37" s="30">
        <f t="shared" ref="R37:R43" si="21">(P37-1)*C36</f>
        <v>63.599334505362954</v>
      </c>
      <c r="S37" s="31">
        <f t="shared" ref="S37:S43" si="22">C36+Q37</f>
        <v>3367.6722425053631</v>
      </c>
      <c r="T37" s="32">
        <f t="shared" ref="T37:T43" si="23">C36+R37</f>
        <v>2022.599334505363</v>
      </c>
      <c r="U37" s="33">
        <f t="shared" si="16"/>
        <v>35348.672242505359</v>
      </c>
      <c r="V37" s="33">
        <f t="shared" si="17"/>
        <v>34003.599334505365</v>
      </c>
    </row>
    <row r="38" spans="1:22" x14ac:dyDescent="0.3">
      <c r="A38" s="2">
        <v>43945</v>
      </c>
      <c r="B38">
        <v>39509</v>
      </c>
      <c r="C38">
        <f t="shared" si="7"/>
        <v>2612</v>
      </c>
      <c r="D38" s="11">
        <f t="shared" si="7"/>
        <v>-345</v>
      </c>
      <c r="E38" s="16">
        <f t="shared" si="8"/>
        <v>0.88332769699019276</v>
      </c>
      <c r="F38" s="17">
        <f t="shared" si="10"/>
        <v>0.96526063079324176</v>
      </c>
      <c r="G38" s="18">
        <f t="shared" si="18"/>
        <v>-102.72431474438412</v>
      </c>
      <c r="H38" s="19">
        <f t="shared" si="19"/>
        <v>2854.2756852556158</v>
      </c>
      <c r="I38" s="19">
        <f t="shared" si="11"/>
        <v>36794.275685255619</v>
      </c>
      <c r="J38" s="11">
        <v>2500</v>
      </c>
      <c r="L38" s="15">
        <f t="shared" si="12"/>
        <v>242.27568525561583</v>
      </c>
      <c r="M38" s="11">
        <f t="shared" si="13"/>
        <v>-112</v>
      </c>
      <c r="O38" s="21">
        <f t="shared" si="14"/>
        <v>1.3085666307932418</v>
      </c>
      <c r="P38" s="21">
        <f t="shared" si="15"/>
        <v>0.62195463079324176</v>
      </c>
      <c r="Q38" s="30">
        <f t="shared" si="20"/>
        <v>912.43152725561583</v>
      </c>
      <c r="R38" s="30">
        <f t="shared" si="21"/>
        <v>-1117.8801567443841</v>
      </c>
      <c r="S38" s="31">
        <f t="shared" si="22"/>
        <v>3869.4315272556159</v>
      </c>
      <c r="T38" s="32">
        <f t="shared" si="23"/>
        <v>1839.1198432556159</v>
      </c>
      <c r="U38" s="33">
        <f t="shared" si="16"/>
        <v>37809.431527255612</v>
      </c>
      <c r="V38" s="33">
        <f t="shared" si="17"/>
        <v>35779.119843255619</v>
      </c>
    </row>
    <row r="39" spans="1:22" x14ac:dyDescent="0.3">
      <c r="A39" s="2">
        <v>43946</v>
      </c>
      <c r="B39">
        <v>42480</v>
      </c>
      <c r="C39">
        <f t="shared" si="7"/>
        <v>2971</v>
      </c>
      <c r="D39" s="11">
        <f t="shared" si="7"/>
        <v>359</v>
      </c>
      <c r="E39" s="16">
        <f t="shared" si="8"/>
        <v>1.1374425727411945</v>
      </c>
      <c r="F39" s="17">
        <f t="shared" si="10"/>
        <v>1.2790216680070368</v>
      </c>
      <c r="G39" s="18">
        <f t="shared" si="18"/>
        <v>728.80459683438005</v>
      </c>
      <c r="H39" s="19">
        <f t="shared" si="19"/>
        <v>3340.8045968343799</v>
      </c>
      <c r="I39" s="19">
        <f t="shared" si="11"/>
        <v>40237.804596834379</v>
      </c>
      <c r="J39" s="11">
        <v>2500</v>
      </c>
      <c r="L39" s="15">
        <f t="shared" si="12"/>
        <v>369.80459683437994</v>
      </c>
      <c r="M39" s="11">
        <f t="shared" si="13"/>
        <v>-471</v>
      </c>
      <c r="O39" s="21">
        <f t="shared" si="14"/>
        <v>1.6223276680070366</v>
      </c>
      <c r="P39" s="21">
        <f t="shared" si="15"/>
        <v>0.93571566800703676</v>
      </c>
      <c r="Q39" s="30">
        <f t="shared" si="20"/>
        <v>1625.5198688343796</v>
      </c>
      <c r="R39" s="30">
        <f t="shared" si="21"/>
        <v>-167.91067516561998</v>
      </c>
      <c r="S39" s="31">
        <f t="shared" si="22"/>
        <v>4237.5198688343798</v>
      </c>
      <c r="T39" s="32">
        <f t="shared" si="23"/>
        <v>2444.08932483438</v>
      </c>
      <c r="U39" s="33">
        <f t="shared" si="16"/>
        <v>41134.519868834381</v>
      </c>
      <c r="V39" s="33">
        <f t="shared" si="17"/>
        <v>39341.089324834378</v>
      </c>
    </row>
    <row r="40" spans="1:22" x14ac:dyDescent="0.3">
      <c r="A40" s="2">
        <v>43947</v>
      </c>
      <c r="B40">
        <v>45351</v>
      </c>
      <c r="C40">
        <f t="shared" si="7"/>
        <v>2871</v>
      </c>
      <c r="D40" s="11">
        <f t="shared" si="7"/>
        <v>-100</v>
      </c>
      <c r="E40" s="16">
        <f t="shared" si="8"/>
        <v>0.96634129922584988</v>
      </c>
      <c r="F40" s="17">
        <f t="shared" si="10"/>
        <v>1.1199447859344493</v>
      </c>
      <c r="G40" s="18">
        <f t="shared" si="18"/>
        <v>356.35595901124901</v>
      </c>
      <c r="H40" s="19">
        <f t="shared" si="19"/>
        <v>3327.3559590112491</v>
      </c>
      <c r="I40" s="19">
        <f t="shared" si="11"/>
        <v>42836.355959011249</v>
      </c>
      <c r="J40" s="11">
        <v>2500</v>
      </c>
      <c r="L40" s="15">
        <f t="shared" si="12"/>
        <v>456.35595901124907</v>
      </c>
      <c r="M40" s="11">
        <f t="shared" si="13"/>
        <v>-371</v>
      </c>
      <c r="O40" s="21">
        <f t="shared" si="14"/>
        <v>1.4632507859344495</v>
      </c>
      <c r="P40" s="21">
        <f t="shared" si="15"/>
        <v>0.77663878593444935</v>
      </c>
      <c r="Q40" s="30">
        <f t="shared" si="20"/>
        <v>1376.3180850112494</v>
      </c>
      <c r="R40" s="30">
        <f t="shared" si="21"/>
        <v>-663.60616698875094</v>
      </c>
      <c r="S40" s="31">
        <f t="shared" si="22"/>
        <v>4347.3180850112494</v>
      </c>
      <c r="T40" s="32">
        <f t="shared" si="23"/>
        <v>2307.3938330112492</v>
      </c>
      <c r="U40" s="33">
        <f t="shared" si="16"/>
        <v>43856.318085011248</v>
      </c>
      <c r="V40" s="33">
        <f t="shared" si="17"/>
        <v>41816.393833011251</v>
      </c>
    </row>
    <row r="41" spans="1:22" x14ac:dyDescent="0.3">
      <c r="A41" s="2">
        <v>43948</v>
      </c>
      <c r="B41">
        <v>48426</v>
      </c>
      <c r="C41">
        <f t="shared" si="7"/>
        <v>3075</v>
      </c>
      <c r="D41" s="11">
        <f t="shared" si="7"/>
        <v>204</v>
      </c>
      <c r="E41" s="16">
        <f t="shared" si="8"/>
        <v>1.0710553814002091</v>
      </c>
      <c r="F41" s="17">
        <f t="shared" si="10"/>
        <v>1.2200759593676467</v>
      </c>
      <c r="G41" s="18">
        <f t="shared" ref="G41" si="24">(F41-1)*C40</f>
        <v>631.83807934451363</v>
      </c>
      <c r="H41" s="19">
        <f t="shared" ref="H41" si="25">C40+G41</f>
        <v>3502.8380793445135</v>
      </c>
      <c r="I41" s="19">
        <f t="shared" si="11"/>
        <v>45982.83807934451</v>
      </c>
      <c r="J41" s="11">
        <v>2500</v>
      </c>
      <c r="L41" s="15">
        <f t="shared" si="12"/>
        <v>427.83807934451352</v>
      </c>
      <c r="M41" s="11">
        <f t="shared" si="13"/>
        <v>-575</v>
      </c>
      <c r="O41" s="21">
        <f t="shared" si="14"/>
        <v>1.5633819593676468</v>
      </c>
      <c r="P41" s="21">
        <f t="shared" si="15"/>
        <v>0.87676995936764668</v>
      </c>
      <c r="Q41" s="30">
        <f t="shared" si="20"/>
        <v>1617.4696053445139</v>
      </c>
      <c r="R41" s="30">
        <f t="shared" si="21"/>
        <v>-353.79344665548638</v>
      </c>
      <c r="S41" s="31">
        <f t="shared" si="22"/>
        <v>4488.4696053445141</v>
      </c>
      <c r="T41" s="32">
        <f t="shared" si="23"/>
        <v>2517.2065533445138</v>
      </c>
      <c r="U41" s="33">
        <f t="shared" si="16"/>
        <v>46968.469605344515</v>
      </c>
      <c r="V41" s="33">
        <f t="shared" si="17"/>
        <v>44997.206553344513</v>
      </c>
    </row>
    <row r="42" spans="1:22" x14ac:dyDescent="0.3">
      <c r="A42" s="2">
        <v>43949</v>
      </c>
      <c r="B42" s="1">
        <v>50426</v>
      </c>
      <c r="C42">
        <f t="shared" si="7"/>
        <v>2000</v>
      </c>
      <c r="D42" s="11">
        <f t="shared" si="7"/>
        <v>-1075</v>
      </c>
      <c r="E42" s="16">
        <f t="shared" si="8"/>
        <v>0.65040650406504064</v>
      </c>
      <c r="F42" s="17">
        <f t="shared" si="10"/>
        <v>1.1558886660354515</v>
      </c>
      <c r="G42" s="18">
        <f t="shared" ref="G42:G47" si="26">(F42-1)*C41</f>
        <v>479.35764805901329</v>
      </c>
      <c r="H42" s="19">
        <f t="shared" ref="H42:H47" si="27">C41+G42</f>
        <v>3554.3576480590132</v>
      </c>
      <c r="I42" s="29">
        <f t="shared" si="11"/>
        <v>48905.357648059013</v>
      </c>
      <c r="J42" s="11">
        <v>2500</v>
      </c>
      <c r="L42" s="15">
        <f t="shared" si="12"/>
        <v>1554.3576480590132</v>
      </c>
      <c r="M42" s="11">
        <f t="shared" si="13"/>
        <v>500</v>
      </c>
      <c r="O42" s="21">
        <f t="shared" si="14"/>
        <v>1.4991946660354514</v>
      </c>
      <c r="P42" s="21">
        <f t="shared" si="15"/>
        <v>0.81258266603545148</v>
      </c>
      <c r="Q42" s="30">
        <f t="shared" si="20"/>
        <v>1535.023598059013</v>
      </c>
      <c r="R42" s="30">
        <f t="shared" si="21"/>
        <v>-576.30830194098667</v>
      </c>
      <c r="S42" s="31">
        <f t="shared" si="22"/>
        <v>4610.0235980590132</v>
      </c>
      <c r="T42" s="32">
        <f t="shared" si="23"/>
        <v>2498.6916980590131</v>
      </c>
      <c r="U42" s="33">
        <f t="shared" si="16"/>
        <v>49961.023598059015</v>
      </c>
      <c r="V42" s="33">
        <f t="shared" si="17"/>
        <v>47849.69169805901</v>
      </c>
    </row>
    <row r="43" spans="1:22" x14ac:dyDescent="0.3">
      <c r="A43" s="24">
        <v>43950</v>
      </c>
      <c r="B43" s="25">
        <v>53739</v>
      </c>
      <c r="C43">
        <f t="shared" si="7"/>
        <v>3313</v>
      </c>
      <c r="D43" s="11">
        <f t="shared" si="7"/>
        <v>1313</v>
      </c>
      <c r="E43" s="16">
        <f t="shared" si="8"/>
        <v>1.6564999999999999</v>
      </c>
      <c r="F43" s="26">
        <f t="shared" si="10"/>
        <v>1.5021347600698034</v>
      </c>
      <c r="G43" s="27">
        <f t="shared" si="26"/>
        <v>1004.2695201396068</v>
      </c>
      <c r="H43" s="19">
        <f t="shared" si="27"/>
        <v>3004.2695201396068</v>
      </c>
      <c r="I43" s="19">
        <f t="shared" si="11"/>
        <v>51430.269520139605</v>
      </c>
      <c r="J43" s="25">
        <v>2000</v>
      </c>
      <c r="K43" s="25"/>
      <c r="L43" s="28">
        <f t="shared" ref="L43:L44" si="28">H43-C43</f>
        <v>-308.73047986039319</v>
      </c>
      <c r="M43" s="25">
        <f t="shared" ref="M43:M44" si="29">J43-C43</f>
        <v>-1313</v>
      </c>
      <c r="O43" s="21">
        <f t="shared" si="14"/>
        <v>1.8454407600698035</v>
      </c>
      <c r="P43" s="21">
        <f t="shared" si="15"/>
        <v>1.1588287600698033</v>
      </c>
      <c r="Q43" s="30">
        <f t="shared" si="20"/>
        <v>1690.8815201396071</v>
      </c>
      <c r="R43" s="30">
        <f t="shared" si="21"/>
        <v>317.65752013960656</v>
      </c>
      <c r="S43" s="31">
        <f t="shared" si="22"/>
        <v>3690.8815201396073</v>
      </c>
      <c r="T43" s="32">
        <f t="shared" si="23"/>
        <v>2317.6575201396067</v>
      </c>
      <c r="U43" s="33">
        <f t="shared" si="16"/>
        <v>52116.881520139606</v>
      </c>
      <c r="V43" s="33">
        <f t="shared" si="17"/>
        <v>50743.657520139604</v>
      </c>
    </row>
    <row r="44" spans="1:22" x14ac:dyDescent="0.3">
      <c r="A44" s="2">
        <v>43951</v>
      </c>
      <c r="B44" s="25">
        <v>57300</v>
      </c>
      <c r="C44">
        <f t="shared" si="7"/>
        <v>3561</v>
      </c>
      <c r="D44" s="11">
        <f t="shared" si="7"/>
        <v>248</v>
      </c>
      <c r="E44" s="16">
        <f t="shared" si="8"/>
        <v>1.0748566254150318</v>
      </c>
      <c r="F44" s="17">
        <f t="shared" si="10"/>
        <v>0.91925517540285417</v>
      </c>
      <c r="G44" s="18">
        <f t="shared" si="26"/>
        <v>-267.50760389034411</v>
      </c>
      <c r="H44" s="19">
        <f t="shared" si="27"/>
        <v>3045.4923961096561</v>
      </c>
      <c r="I44" s="29">
        <f t="shared" si="11"/>
        <v>53471.492396109657</v>
      </c>
      <c r="J44" s="25">
        <v>2000</v>
      </c>
      <c r="L44" s="15">
        <f t="shared" si="28"/>
        <v>-515.50760389034394</v>
      </c>
      <c r="M44" s="25">
        <f t="shared" si="29"/>
        <v>-1561</v>
      </c>
      <c r="O44" s="21">
        <f t="shared" si="14"/>
        <v>1.2625611754028543</v>
      </c>
      <c r="P44" s="21">
        <f t="shared" si="15"/>
        <v>0.57594917540285417</v>
      </c>
      <c r="Q44" s="30">
        <f t="shared" ref="Q44" si="30">(O44-1)*C43</f>
        <v>869.86517410965621</v>
      </c>
      <c r="R44" s="30">
        <f t="shared" ref="R44" si="31">(P44-1)*C43</f>
        <v>-1404.8803818903441</v>
      </c>
      <c r="S44" s="31">
        <f t="shared" ref="S44" si="32">C43+Q44</f>
        <v>4182.8651741096564</v>
      </c>
      <c r="T44" s="32">
        <f t="shared" ref="T44" si="33">C43+R44</f>
        <v>1908.1196181096559</v>
      </c>
      <c r="U44" s="33">
        <f t="shared" si="16"/>
        <v>54608.865174109655</v>
      </c>
      <c r="V44" s="33">
        <f t="shared" si="17"/>
        <v>52334.119618109653</v>
      </c>
    </row>
    <row r="45" spans="1:22" x14ac:dyDescent="0.3">
      <c r="A45" s="2">
        <v>43952</v>
      </c>
      <c r="B45" s="25">
        <v>62658</v>
      </c>
      <c r="C45">
        <f t="shared" si="7"/>
        <v>5358</v>
      </c>
      <c r="D45" s="11">
        <f t="shared" si="7"/>
        <v>1797</v>
      </c>
      <c r="E45" s="16">
        <f t="shared" si="8"/>
        <v>1.5046335299073292</v>
      </c>
      <c r="F45" s="17">
        <f t="shared" si="10"/>
        <v>1.1537395558304806</v>
      </c>
      <c r="G45" s="18">
        <f t="shared" si="26"/>
        <v>547.46655831234148</v>
      </c>
      <c r="H45" s="19">
        <f t="shared" si="27"/>
        <v>4108.4665583123415</v>
      </c>
      <c r="I45" s="29">
        <f t="shared" si="11"/>
        <v>57847.466558312342</v>
      </c>
      <c r="J45" s="25">
        <v>2000</v>
      </c>
      <c r="L45" s="15">
        <f t="shared" ref="L45" si="34">H45-C45</f>
        <v>-1249.5334416876585</v>
      </c>
      <c r="M45" s="25">
        <f t="shared" ref="M45" si="35">J45-C45</f>
        <v>-3358</v>
      </c>
      <c r="O45" s="21">
        <f t="shared" si="14"/>
        <v>1.4970455558304807</v>
      </c>
      <c r="P45" s="21">
        <f t="shared" si="15"/>
        <v>0.8104335558304806</v>
      </c>
      <c r="Q45" s="30">
        <f t="shared" ref="Q45" si="36">(O45-1)*C44</f>
        <v>1769.9792243123418</v>
      </c>
      <c r="R45" s="30">
        <f t="shared" ref="R45" si="37">(P45-1)*C44</f>
        <v>-675.0461076876586</v>
      </c>
      <c r="S45" s="31">
        <f t="shared" ref="S45" si="38">C44+Q45</f>
        <v>5330.979224312342</v>
      </c>
      <c r="T45" s="32">
        <f t="shared" ref="T45" si="39">C44+R45</f>
        <v>2885.9538923123414</v>
      </c>
      <c r="U45" s="33">
        <f t="shared" si="16"/>
        <v>59069.979224312345</v>
      </c>
      <c r="V45" s="33">
        <f t="shared" si="17"/>
        <v>56624.95389231234</v>
      </c>
    </row>
    <row r="46" spans="1:22" x14ac:dyDescent="0.3">
      <c r="A46" s="2">
        <v>43953</v>
      </c>
      <c r="B46" s="25">
        <f>B45+C46</f>
        <v>68606</v>
      </c>
      <c r="C46">
        <v>5948</v>
      </c>
      <c r="D46" s="11">
        <f t="shared" ref="D46" si="40">C46-C45</f>
        <v>590</v>
      </c>
      <c r="E46" s="16">
        <f t="shared" ref="E46" si="41">1+D46/C45</f>
        <v>1.1101157148189622</v>
      </c>
      <c r="F46" s="17">
        <f t="shared" si="10"/>
        <v>0.96688034350447027</v>
      </c>
      <c r="G46" s="18">
        <f t="shared" si="26"/>
        <v>-177.45511950304828</v>
      </c>
      <c r="H46" s="19">
        <f t="shared" si="27"/>
        <v>5180.5448804969519</v>
      </c>
      <c r="I46" s="29">
        <f t="shared" si="11"/>
        <v>62480.544880496949</v>
      </c>
      <c r="J46" s="25">
        <v>2000</v>
      </c>
      <c r="L46" s="15">
        <f t="shared" ref="L46" si="42">H46-C46</f>
        <v>-767.45511950304808</v>
      </c>
      <c r="M46" s="25">
        <f t="shared" ref="M46" si="43">J46-C46</f>
        <v>-3948</v>
      </c>
      <c r="O46" s="21">
        <f t="shared" si="14"/>
        <v>1.3101863435044703</v>
      </c>
      <c r="P46" s="21">
        <f t="shared" si="15"/>
        <v>0.62357434350447027</v>
      </c>
      <c r="Q46" s="30">
        <f t="shared" ref="Q46" si="44">(O46-1)*C45</f>
        <v>1661.9784284969517</v>
      </c>
      <c r="R46" s="30">
        <f t="shared" ref="R46" si="45">(P46-1)*C45</f>
        <v>-2016.8886675030483</v>
      </c>
      <c r="S46" s="31">
        <f t="shared" ref="S46" si="46">C45+Q46</f>
        <v>7019.9784284969519</v>
      </c>
      <c r="T46" s="32">
        <f t="shared" ref="T46" si="47">C45+R46</f>
        <v>3341.1113324969519</v>
      </c>
      <c r="U46" s="33">
        <f t="shared" si="16"/>
        <v>64319.97842849695</v>
      </c>
      <c r="V46" s="33">
        <f t="shared" si="17"/>
        <v>60641.111332496948</v>
      </c>
    </row>
    <row r="47" spans="1:22" x14ac:dyDescent="0.3">
      <c r="A47" s="2">
        <v>43954</v>
      </c>
      <c r="F47" s="17">
        <f t="shared" ref="F47" si="48">EXP($Q$10)*E46^($Q$11)</f>
        <v>1.1343429133666818</v>
      </c>
      <c r="G47" s="18">
        <f t="shared" si="26"/>
        <v>799.07164870502334</v>
      </c>
      <c r="H47" s="19">
        <f t="shared" si="27"/>
        <v>6747.0716487050231</v>
      </c>
      <c r="I47" s="29">
        <f t="shared" ref="I47" si="49">B45+H47</f>
        <v>69405.071648705023</v>
      </c>
      <c r="J47" s="25">
        <v>2000</v>
      </c>
      <c r="O47" s="21">
        <f t="shared" ref="O47" si="50">F47+$Q$15</f>
        <v>1.4776489133666817</v>
      </c>
      <c r="P47" s="21">
        <f t="shared" ref="P47" si="51">F47-$Q$15</f>
        <v>0.7910369133666818</v>
      </c>
      <c r="Q47" s="30">
        <f t="shared" ref="Q47" si="52">(O47-1)*C46</f>
        <v>2841.0557367050228</v>
      </c>
      <c r="R47" s="30">
        <f t="shared" ref="R47" si="53">(P47-1)*C46</f>
        <v>-1242.9124392949766</v>
      </c>
      <c r="S47" s="31">
        <f t="shared" ref="S47" si="54">C46+Q47</f>
        <v>8789.0557367050224</v>
      </c>
      <c r="T47" s="32">
        <f t="shared" ref="T47" si="55">C46+R47</f>
        <v>4705.0875607050239</v>
      </c>
      <c r="U47" s="33">
        <f t="shared" ref="U47" si="56">B45+S47</f>
        <v>71447.055736705021</v>
      </c>
      <c r="V47" s="33">
        <f t="shared" ref="V47" si="57">B45+T47</f>
        <v>67363.087560705026</v>
      </c>
    </row>
    <row r="48" spans="1:22" x14ac:dyDescent="0.3">
      <c r="A48" s="2">
        <v>43955</v>
      </c>
      <c r="J48" s="25">
        <v>2000</v>
      </c>
    </row>
    <row r="49" spans="1:10" x14ac:dyDescent="0.3">
      <c r="A49" s="2">
        <v>43956</v>
      </c>
      <c r="J49" s="25">
        <v>2000</v>
      </c>
    </row>
    <row r="50" spans="1:10" x14ac:dyDescent="0.3">
      <c r="A50" s="2">
        <v>43957</v>
      </c>
      <c r="J50" s="11">
        <v>2500</v>
      </c>
    </row>
    <row r="51" spans="1:10" x14ac:dyDescent="0.3">
      <c r="A51" s="2">
        <v>43958</v>
      </c>
      <c r="J51" s="11">
        <v>2500</v>
      </c>
    </row>
    <row r="52" spans="1:10" x14ac:dyDescent="0.3">
      <c r="A52" s="2">
        <v>43959</v>
      </c>
      <c r="J52" s="11">
        <v>2500</v>
      </c>
    </row>
    <row r="53" spans="1:10" x14ac:dyDescent="0.3">
      <c r="A53" s="2">
        <v>43960</v>
      </c>
      <c r="J53" s="11">
        <v>2500</v>
      </c>
    </row>
    <row r="54" spans="1:10" x14ac:dyDescent="0.3">
      <c r="A54" s="2">
        <v>43961</v>
      </c>
      <c r="J54" s="11">
        <v>2500</v>
      </c>
    </row>
    <row r="55" spans="1:10" x14ac:dyDescent="0.3">
      <c r="A55" s="2">
        <v>43962</v>
      </c>
      <c r="J55" s="11">
        <v>2500</v>
      </c>
    </row>
    <row r="56" spans="1:10" x14ac:dyDescent="0.3">
      <c r="A56" s="2">
        <v>43963</v>
      </c>
      <c r="J56" s="11">
        <v>2500</v>
      </c>
    </row>
    <row r="57" spans="1:10" x14ac:dyDescent="0.3">
      <c r="A57" s="2">
        <v>43964</v>
      </c>
      <c r="J57" s="11">
        <v>2500</v>
      </c>
    </row>
    <row r="58" spans="1:10" x14ac:dyDescent="0.3">
      <c r="A58" s="2">
        <v>43965</v>
      </c>
      <c r="J58" s="11">
        <v>2500</v>
      </c>
    </row>
    <row r="59" spans="1:10" x14ac:dyDescent="0.3">
      <c r="A59" s="2">
        <v>43966</v>
      </c>
      <c r="J59" s="11">
        <v>2000</v>
      </c>
    </row>
    <row r="60" spans="1:10" x14ac:dyDescent="0.3">
      <c r="A60" s="2">
        <v>43967</v>
      </c>
      <c r="J60" s="11">
        <v>2000</v>
      </c>
    </row>
    <row r="61" spans="1:10" x14ac:dyDescent="0.3">
      <c r="A61" s="2">
        <v>43968</v>
      </c>
      <c r="J61" s="11">
        <v>2000</v>
      </c>
    </row>
    <row r="62" spans="1:10" x14ac:dyDescent="0.3">
      <c r="A62" s="2">
        <v>43969</v>
      </c>
      <c r="J62" s="11">
        <v>2000</v>
      </c>
    </row>
    <row r="63" spans="1:10" x14ac:dyDescent="0.3">
      <c r="A63" s="2">
        <v>43970</v>
      </c>
      <c r="J63" s="11">
        <v>2000</v>
      </c>
    </row>
    <row r="64" spans="1:10" x14ac:dyDescent="0.3">
      <c r="A64" s="2">
        <v>43971</v>
      </c>
      <c r="J64" s="11">
        <v>2000</v>
      </c>
    </row>
    <row r="65" spans="1:10" x14ac:dyDescent="0.3">
      <c r="A65" s="2">
        <v>43972</v>
      </c>
      <c r="J65" s="11">
        <v>2000</v>
      </c>
    </row>
    <row r="66" spans="1:10" x14ac:dyDescent="0.3">
      <c r="A66" s="2">
        <v>43973</v>
      </c>
      <c r="J66" s="11">
        <v>2000</v>
      </c>
    </row>
    <row r="67" spans="1:10" x14ac:dyDescent="0.3">
      <c r="A67" s="2">
        <v>43974</v>
      </c>
      <c r="J67" s="11">
        <v>1500</v>
      </c>
    </row>
    <row r="68" spans="1:10" x14ac:dyDescent="0.3">
      <c r="A68" s="2">
        <v>43975</v>
      </c>
      <c r="J68" s="11">
        <v>1500</v>
      </c>
    </row>
    <row r="69" spans="1:10" x14ac:dyDescent="0.3">
      <c r="A69" s="2">
        <v>43976</v>
      </c>
      <c r="J69" s="11">
        <v>1500</v>
      </c>
    </row>
    <row r="70" spans="1:10" x14ac:dyDescent="0.3">
      <c r="A70" s="2">
        <v>43977</v>
      </c>
      <c r="J70" s="11">
        <v>1500</v>
      </c>
    </row>
    <row r="71" spans="1:10" x14ac:dyDescent="0.3">
      <c r="A71" s="2">
        <v>43978</v>
      </c>
      <c r="J71" s="11">
        <v>1500</v>
      </c>
    </row>
    <row r="72" spans="1:10" x14ac:dyDescent="0.3">
      <c r="A72" s="2">
        <v>43979</v>
      </c>
      <c r="J72" s="11">
        <v>1500</v>
      </c>
    </row>
    <row r="73" spans="1:10" x14ac:dyDescent="0.3">
      <c r="A73" s="2">
        <v>43980</v>
      </c>
      <c r="J73" s="11">
        <v>1000</v>
      </c>
    </row>
    <row r="74" spans="1:10" x14ac:dyDescent="0.3">
      <c r="A74" s="2">
        <v>43981</v>
      </c>
      <c r="J74" s="11">
        <v>1000</v>
      </c>
    </row>
    <row r="75" spans="1:10" x14ac:dyDescent="0.3">
      <c r="A75" s="2">
        <v>43982</v>
      </c>
      <c r="J75" s="11">
        <v>1000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data</vt:lpstr>
      <vt:lpstr>график факт-прогноз</vt:lpstr>
      <vt:lpstr>прогноз на истории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2020-05-03T09:49:57Z</dcterms:modified>
</cp:coreProperties>
</file>