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9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blind_spot</t>
        </is>
      </c>
      <c r="C1" s="1" t="inlineStr">
        <is>
          <t>car_model</t>
        </is>
      </c>
      <c r="D1" s="1" t="inlineStr">
        <is>
          <t>city</t>
        </is>
      </c>
      <c r="E1" s="1" t="inlineStr">
        <is>
          <t>current_price</t>
        </is>
      </c>
      <c r="F1" s="1" t="inlineStr">
        <is>
          <t>date_added</t>
        </is>
      </c>
      <c r="G1" s="1" t="inlineStr">
        <is>
          <t>date_added_epoch</t>
        </is>
      </c>
      <c r="H1" s="1" t="inlineStr">
        <is>
          <t>date_created</t>
        </is>
      </c>
      <c r="I1" s="1" t="inlineStr">
        <is>
          <t>feed_source</t>
        </is>
      </c>
      <c r="J1" s="1" t="inlineStr">
        <is>
          <t>hand</t>
        </is>
      </c>
      <c r="K1" s="1" t="inlineStr">
        <is>
          <t>hp</t>
        </is>
      </c>
      <c r="L1" s="1" t="inlineStr">
        <is>
          <t>id</t>
        </is>
      </c>
      <c r="M1" s="1" t="inlineStr">
        <is>
          <t>kilometers</t>
        </is>
      </c>
      <c r="N1" s="1" t="inlineStr">
        <is>
          <t>manuf_en</t>
        </is>
      </c>
      <c r="O1" s="1" t="inlineStr">
        <is>
          <t>manufacturer_he</t>
        </is>
      </c>
      <c r="P1" s="1" t="inlineStr">
        <is>
          <t>prices</t>
        </is>
      </c>
      <c r="Q1" s="1" t="inlineStr">
        <is>
          <t>smart_cruise_control</t>
        </is>
      </c>
      <c r="R1" s="1" t="inlineStr">
        <is>
          <t>updated_at</t>
        </is>
      </c>
      <c r="S1" s="1" t="inlineStr">
        <is>
          <t>year</t>
        </is>
      </c>
    </row>
    <row r="2">
      <c r="A2" s="1" t="n">
        <v>0</v>
      </c>
      <c r="B2" t="inlineStr">
        <is>
          <t>N/A</t>
        </is>
      </c>
      <c r="C2" t="inlineStr">
        <is>
          <t xml:space="preserve">נירו PHEV EX אוט' 1.6 </t>
        </is>
      </c>
      <c r="D2" t="inlineStr">
        <is>
          <t>רחובות</t>
        </is>
      </c>
      <c r="E2" t="n">
        <v>127000</v>
      </c>
      <c r="F2" t="inlineStr">
        <is>
          <t>29/12/2023</t>
        </is>
      </c>
      <c r="G2" t="n">
        <v>45289</v>
      </c>
      <c r="H2" t="inlineStr">
        <is>
          <t>29/12/2023 06:29</t>
        </is>
      </c>
      <c r="I2" t="inlineStr">
        <is>
          <t>private</t>
        </is>
      </c>
      <c r="J2" t="n">
        <v>1</v>
      </c>
      <c r="K2" t="inlineStr">
        <is>
          <t>141</t>
        </is>
      </c>
      <c r="L2">
        <f>HYPERLINK("https://yad2.co.il/item/01yufodr", "01yufodr")</f>
        <v/>
      </c>
      <c r="M2" t="n">
        <v>66000</v>
      </c>
      <c r="N2" t="inlineStr">
        <is>
          <t>kia</t>
        </is>
      </c>
      <c r="O2" t="inlineStr">
        <is>
          <t>קיה</t>
        </is>
      </c>
      <c r="P2" t="inlineStr">
        <is>
          <t>['29/12/2023, 127000']</t>
        </is>
      </c>
      <c r="Q2" t="inlineStr">
        <is>
          <t>בקרת שיוט אדפטיבית</t>
        </is>
      </c>
      <c r="R2" t="inlineStr">
        <is>
          <t>עודכן היום</t>
        </is>
      </c>
      <c r="S2" t="n">
        <v>2021</v>
      </c>
    </row>
    <row r="3">
      <c r="A3" s="1" t="n">
        <v>1</v>
      </c>
      <c r="B3" t="inlineStr">
        <is>
          <t>זיהוי בשטח "מת"</t>
        </is>
      </c>
      <c r="C3" t="inlineStr">
        <is>
          <t xml:space="preserve">נירו PHEV EX אוט' 1.6 </t>
        </is>
      </c>
      <c r="D3" t="inlineStr">
        <is>
          <t>קרית אתא</t>
        </is>
      </c>
      <c r="E3" t="n">
        <v>175000</v>
      </c>
      <c r="F3" t="inlineStr">
        <is>
          <t>24/12/2023</t>
        </is>
      </c>
      <c r="G3" t="n">
        <v>45284</v>
      </c>
      <c r="H3" t="inlineStr">
        <is>
          <t>24/12/2023 13:16</t>
        </is>
      </c>
      <c r="I3" t="inlineStr">
        <is>
          <t>private</t>
        </is>
      </c>
      <c r="J3" t="n">
        <v>1</v>
      </c>
      <c r="K3" t="inlineStr">
        <is>
          <t>183</t>
        </is>
      </c>
      <c r="L3">
        <f>HYPERLINK("https://yad2.co.il/item/0e394ygh", "0e394ygh")</f>
        <v/>
      </c>
      <c r="M3" t="n">
        <v>10900</v>
      </c>
      <c r="N3" t="inlineStr">
        <is>
          <t>kia</t>
        </is>
      </c>
      <c r="O3" t="inlineStr">
        <is>
          <t>קיה</t>
        </is>
      </c>
      <c r="P3" t="inlineStr">
        <is>
          <t>['24/12/2023, 175000']</t>
        </is>
      </c>
      <c r="Q3" t="inlineStr">
        <is>
          <t>בקרת שיוט אדפטיבית</t>
        </is>
      </c>
      <c r="R3" t="inlineStr">
        <is>
          <t>עודכן ב 26/12/2023</t>
        </is>
      </c>
      <c r="S3" t="n">
        <v>2023</v>
      </c>
    </row>
    <row r="4">
      <c r="A4" s="1" t="n">
        <v>2</v>
      </c>
      <c r="B4" t="inlineStr">
        <is>
          <t>N/A</t>
        </is>
      </c>
      <c r="C4" t="inlineStr">
        <is>
          <t xml:space="preserve">נירו הייבריד LX הייבריד אוט' 1.6 </t>
        </is>
      </c>
      <c r="D4" t="inlineStr">
        <is>
          <t>ירושלים</t>
        </is>
      </c>
      <c r="E4" t="n">
        <v>105000</v>
      </c>
      <c r="F4" t="inlineStr">
        <is>
          <t>27/12/2023</t>
        </is>
      </c>
      <c r="G4" t="n">
        <v>45287</v>
      </c>
      <c r="H4" t="inlineStr">
        <is>
          <t>27/12/2023 10:16</t>
        </is>
      </c>
      <c r="I4" t="inlineStr">
        <is>
          <t>private</t>
        </is>
      </c>
      <c r="J4" t="n">
        <v>2</v>
      </c>
      <c r="K4" t="inlineStr">
        <is>
          <t>141</t>
        </is>
      </c>
      <c r="L4">
        <f>HYPERLINK("https://yad2.co.il/item/0ldsqoo3", "0ldsqoo3")</f>
        <v/>
      </c>
      <c r="M4" t="n">
        <v>79000</v>
      </c>
      <c r="N4" t="inlineStr">
        <is>
          <t>kia</t>
        </is>
      </c>
      <c r="O4" t="inlineStr">
        <is>
          <t>קיה</t>
        </is>
      </c>
      <c r="P4" t="inlineStr">
        <is>
          <t>['01/01/2024, 105000', '27/12/2023, 100000']</t>
        </is>
      </c>
      <c r="Q4" t="inlineStr">
        <is>
          <t>בקרת שיוט אדפטיבית</t>
        </is>
      </c>
      <c r="R4" t="inlineStr">
        <is>
          <t>עודכן היום</t>
        </is>
      </c>
      <c r="S4" t="n">
        <v>2020</v>
      </c>
    </row>
    <row r="5">
      <c r="A5" s="1" t="n">
        <v>3</v>
      </c>
      <c r="B5" t="inlineStr">
        <is>
          <t>N/A</t>
        </is>
      </c>
      <c r="C5" t="inlineStr">
        <is>
          <t xml:space="preserve">נירו הייבריד PHEV LX אוט' 1.6 </t>
        </is>
      </c>
      <c r="D5" t="inlineStr">
        <is>
          <t>מיתר / כרמית</t>
        </is>
      </c>
      <c r="E5" t="n">
        <v>109000</v>
      </c>
      <c r="F5" t="inlineStr">
        <is>
          <t>18/12/2023</t>
        </is>
      </c>
      <c r="G5" t="n">
        <v>45278</v>
      </c>
      <c r="H5" t="inlineStr">
        <is>
          <t>18/12/2023 10:58</t>
        </is>
      </c>
      <c r="I5" t="inlineStr">
        <is>
          <t>private</t>
        </is>
      </c>
      <c r="J5" t="n">
        <v>2</v>
      </c>
      <c r="K5" t="inlineStr">
        <is>
          <t>141</t>
        </is>
      </c>
      <c r="L5">
        <f>HYPERLINK("https://yad2.co.il/item/1dz2ooxw", "1dz2ooxw")</f>
        <v/>
      </c>
      <c r="M5" t="n">
        <v>54000</v>
      </c>
      <c r="N5" t="inlineStr">
        <is>
          <t>kia</t>
        </is>
      </c>
      <c r="O5" t="inlineStr">
        <is>
          <t>קיה</t>
        </is>
      </c>
      <c r="P5" t="inlineStr">
        <is>
          <t>['18/12/2023, 109000']</t>
        </is>
      </c>
      <c r="Q5" t="inlineStr">
        <is>
          <t>בקרת שיוט אדפטיבית</t>
        </is>
      </c>
      <c r="R5" t="inlineStr">
        <is>
          <t>עודכן ב 28/12/2023</t>
        </is>
      </c>
      <c r="S5" t="n">
        <v>2021</v>
      </c>
    </row>
    <row r="6">
      <c r="A6" s="1" t="n">
        <v>4</v>
      </c>
      <c r="B6" t="inlineStr">
        <is>
          <t>N/A</t>
        </is>
      </c>
      <c r="C6" t="inlineStr">
        <is>
          <t xml:space="preserve">נירו הייבריד Urban הייבריד אוט' 1.6 </t>
        </is>
      </c>
      <c r="D6" t="inlineStr">
        <is>
          <t>קרית מוצקין</t>
        </is>
      </c>
      <c r="E6" t="n">
        <v>135000</v>
      </c>
      <c r="F6" t="inlineStr">
        <is>
          <t>22/9/2023</t>
        </is>
      </c>
      <c r="G6" t="n">
        <v>45191</v>
      </c>
      <c r="H6" t="inlineStr">
        <is>
          <t>22/09/2023 07:59</t>
        </is>
      </c>
      <c r="I6" t="inlineStr">
        <is>
          <t>private</t>
        </is>
      </c>
      <c r="J6" t="n">
        <v>1</v>
      </c>
      <c r="K6" t="inlineStr">
        <is>
          <t>141</t>
        </is>
      </c>
      <c r="L6">
        <f>HYPERLINK("https://yad2.co.il/item/1iyar61y", "1iyar61y")</f>
        <v/>
      </c>
      <c r="M6" t="n">
        <v>38000</v>
      </c>
      <c r="N6" t="inlineStr">
        <is>
          <t>kia</t>
        </is>
      </c>
      <c r="O6" t="inlineStr">
        <is>
          <t>קיה</t>
        </is>
      </c>
      <c r="P6" t="inlineStr">
        <is>
          <t>['22/09/2023, 135000']</t>
        </is>
      </c>
      <c r="Q6" t="inlineStr">
        <is>
          <t>בקרת שיוט אדפטיבית</t>
        </is>
      </c>
      <c r="R6" t="inlineStr">
        <is>
          <t>עודכן ב 30/12/2023</t>
        </is>
      </c>
      <c r="S6" t="n">
        <v>2021</v>
      </c>
    </row>
    <row r="7">
      <c r="A7" s="1" t="n">
        <v>5</v>
      </c>
      <c r="B7" t="inlineStr">
        <is>
          <t>N/A</t>
        </is>
      </c>
      <c r="C7" t="inlineStr">
        <is>
          <t xml:space="preserve">נירו PHEV LX Plus אוט' 1.6 </t>
        </is>
      </c>
      <c r="D7" t="inlineStr">
        <is>
          <t>רמלה</t>
        </is>
      </c>
      <c r="E7" t="n">
        <v>127000</v>
      </c>
      <c r="F7" t="inlineStr">
        <is>
          <t>31/10/2023</t>
        </is>
      </c>
      <c r="G7" t="n">
        <v>45230</v>
      </c>
      <c r="H7" t="inlineStr">
        <is>
          <t>31/10/2023 16:17</t>
        </is>
      </c>
      <c r="I7" t="inlineStr">
        <is>
          <t>private</t>
        </is>
      </c>
      <c r="J7" t="n">
        <v>3</v>
      </c>
      <c r="K7" t="inlineStr">
        <is>
          <t>141</t>
        </is>
      </c>
      <c r="L7">
        <f>HYPERLINK("https://yad2.co.il/item/221gq567", "221gq567")</f>
        <v/>
      </c>
      <c r="M7" t="n">
        <v>26000</v>
      </c>
      <c r="N7" t="inlineStr">
        <is>
          <t>kia</t>
        </is>
      </c>
      <c r="O7" t="inlineStr">
        <is>
          <t>קיה</t>
        </is>
      </c>
      <c r="P7" t="inlineStr">
        <is>
          <t>['05/11/2023, 127000', '31/10/2023, 130000']</t>
        </is>
      </c>
      <c r="Q7" t="inlineStr">
        <is>
          <t>בקרת שיוט אדפטיבית</t>
        </is>
      </c>
      <c r="R7" t="inlineStr">
        <is>
          <t>עודכן ב 30/11/2023</t>
        </is>
      </c>
      <c r="S7" t="n">
        <v>2021</v>
      </c>
    </row>
    <row r="8">
      <c r="A8" s="1" t="n">
        <v>6</v>
      </c>
      <c r="B8" t="inlineStr">
        <is>
          <t>N/A</t>
        </is>
      </c>
      <c r="C8" t="inlineStr">
        <is>
          <t xml:space="preserve">נירו פלוס EV אוט' חשמלי </t>
        </is>
      </c>
      <c r="D8" t="inlineStr">
        <is>
          <t>ריינה</t>
        </is>
      </c>
      <c r="E8" t="n">
        <v>0</v>
      </c>
      <c r="F8" t="inlineStr">
        <is>
          <t>3/12/2023</t>
        </is>
      </c>
      <c r="G8" t="n">
        <v>45263</v>
      </c>
      <c r="H8" t="inlineStr">
        <is>
          <t>03/12/2023 13:04</t>
        </is>
      </c>
      <c r="I8" t="inlineStr">
        <is>
          <t>private</t>
        </is>
      </c>
      <c r="J8" t="n">
        <v>2</v>
      </c>
      <c r="K8" t="inlineStr">
        <is>
          <t>204</t>
        </is>
      </c>
      <c r="L8">
        <f>HYPERLINK("https://yad2.co.il/item/266ohpox", "266ohpox")</f>
        <v/>
      </c>
      <c r="M8" t="n">
        <v>13500</v>
      </c>
      <c r="N8" t="inlineStr">
        <is>
          <t>kia</t>
        </is>
      </c>
      <c r="O8" t="inlineStr">
        <is>
          <t>קיה</t>
        </is>
      </c>
      <c r="P8" t="inlineStr">
        <is>
          <t>['03/12/2023, None']</t>
        </is>
      </c>
      <c r="Q8" t="inlineStr">
        <is>
          <t>בקרת שיוט אדפטיבית</t>
        </is>
      </c>
      <c r="R8" t="inlineStr">
        <is>
          <t>עודכן ב 03/12/2023</t>
        </is>
      </c>
      <c r="S8" t="n">
        <v>2022</v>
      </c>
    </row>
    <row r="9">
      <c r="A9" s="1" t="n">
        <v>7</v>
      </c>
      <c r="B9" t="inlineStr">
        <is>
          <t>N/A</t>
        </is>
      </c>
      <c r="C9" t="inlineStr">
        <is>
          <t xml:space="preserve">נירו הייבריד LX הייבריד אוט' 1.6 </t>
        </is>
      </c>
      <c r="D9" t="inlineStr">
        <is>
          <t>גבעת ישעיהו</t>
        </is>
      </c>
      <c r="E9" t="n">
        <v>0</v>
      </c>
      <c r="F9" t="inlineStr">
        <is>
          <t>24/12/2023</t>
        </is>
      </c>
      <c r="G9" t="n">
        <v>45284</v>
      </c>
      <c r="H9" t="inlineStr">
        <is>
          <t>24/12/2023 15:02</t>
        </is>
      </c>
      <c r="I9" t="inlineStr">
        <is>
          <t>private</t>
        </is>
      </c>
      <c r="J9" t="n">
        <v>1</v>
      </c>
      <c r="K9" t="inlineStr">
        <is>
          <t>141</t>
        </is>
      </c>
      <c r="L9">
        <f>HYPERLINK("https://yad2.co.il/item/2gxz3qj7", "2gxz3qj7")</f>
        <v/>
      </c>
      <c r="M9" t="n">
        <v>73000</v>
      </c>
      <c r="N9" t="inlineStr">
        <is>
          <t>kia</t>
        </is>
      </c>
      <c r="O9" t="inlineStr">
        <is>
          <t>קיה</t>
        </is>
      </c>
      <c r="P9" t="inlineStr">
        <is>
          <t>['28/12/2023, None', '24/12/2023, 103000']</t>
        </is>
      </c>
      <c r="Q9" t="inlineStr">
        <is>
          <t>בקרת שיוט אדפטיבית</t>
        </is>
      </c>
      <c r="R9" t="inlineStr">
        <is>
          <t>עודכן ב 28/12/2023</t>
        </is>
      </c>
      <c r="S9" t="n">
        <v>2020</v>
      </c>
    </row>
    <row r="10">
      <c r="A10" s="1" t="n">
        <v>8</v>
      </c>
      <c r="B10" t="inlineStr">
        <is>
          <t>N/A</t>
        </is>
      </c>
      <c r="C10" t="inlineStr">
        <is>
          <t xml:space="preserve">נירו הייבריד EX הייבריד אוט' 1.6 </t>
        </is>
      </c>
      <c r="D10" t="inlineStr">
        <is>
          <t>ראשון לציון</t>
        </is>
      </c>
      <c r="E10" t="n">
        <v>111000</v>
      </c>
      <c r="F10" t="inlineStr">
        <is>
          <t>31/12/2023</t>
        </is>
      </c>
      <c r="G10" t="n">
        <v>45291</v>
      </c>
      <c r="H10" t="inlineStr">
        <is>
          <t>31/12/2023 14:57</t>
        </is>
      </c>
      <c r="I10" t="inlineStr">
        <is>
          <t>private</t>
        </is>
      </c>
      <c r="J10" t="n">
        <v>1</v>
      </c>
      <c r="K10" t="inlineStr">
        <is>
          <t>141</t>
        </is>
      </c>
      <c r="L10">
        <f>HYPERLINK("https://yad2.co.il/item/37en73uj", "37en73uj")</f>
        <v/>
      </c>
      <c r="M10" t="n">
        <v>79600</v>
      </c>
      <c r="N10" t="inlineStr">
        <is>
          <t>kia</t>
        </is>
      </c>
      <c r="O10" t="inlineStr">
        <is>
          <t>קיה</t>
        </is>
      </c>
      <c r="P10" t="inlineStr">
        <is>
          <t>['31/12/2023, 111000', '31/12/2023, None']</t>
        </is>
      </c>
      <c r="Q10" t="inlineStr">
        <is>
          <t>בקרת שיוט אדפטיבית</t>
        </is>
      </c>
      <c r="R10" t="inlineStr">
        <is>
          <t>עודכן היום</t>
        </is>
      </c>
      <c r="S10" t="n">
        <v>2020</v>
      </c>
    </row>
    <row r="11">
      <c r="A11" s="1" t="n">
        <v>9</v>
      </c>
      <c r="B11" t="inlineStr">
        <is>
          <t>N/A</t>
        </is>
      </c>
      <c r="C11" t="inlineStr">
        <is>
          <t xml:space="preserve">נירו הייבריד PHEV EX אוט' 1.6 </t>
        </is>
      </c>
      <c r="D11" t="inlineStr">
        <is>
          <t>ערד</t>
        </is>
      </c>
      <c r="E11" t="n">
        <v>112000</v>
      </c>
      <c r="F11" t="inlineStr">
        <is>
          <t>17/12/2023</t>
        </is>
      </c>
      <c r="G11" t="n">
        <v>45277</v>
      </c>
      <c r="H11" t="inlineStr">
        <is>
          <t>17/12/2023 11:35</t>
        </is>
      </c>
      <c r="I11" t="inlineStr">
        <is>
          <t>private</t>
        </is>
      </c>
      <c r="J11" t="n">
        <v>1</v>
      </c>
      <c r="K11" t="inlineStr">
        <is>
          <t>105</t>
        </is>
      </c>
      <c r="L11">
        <f>HYPERLINK("https://yad2.co.il/item/3hl7gmek", "3hl7gmek")</f>
        <v/>
      </c>
      <c r="M11" t="n">
        <v>43445</v>
      </c>
      <c r="N11" t="inlineStr">
        <is>
          <t>kia</t>
        </is>
      </c>
      <c r="O11" t="inlineStr">
        <is>
          <t>קיה</t>
        </is>
      </c>
      <c r="P11" t="inlineStr">
        <is>
          <t>['17/12/2023, 112000']</t>
        </is>
      </c>
      <c r="Q11" t="inlineStr">
        <is>
          <t>בקרת שיוט אדפטיבית</t>
        </is>
      </c>
      <c r="R11" t="inlineStr">
        <is>
          <t>עודכן ב 17/12/2023</t>
        </is>
      </c>
      <c r="S11" t="n">
        <v>2019</v>
      </c>
    </row>
    <row r="12">
      <c r="A12" s="1" t="n">
        <v>10</v>
      </c>
      <c r="B12" t="inlineStr">
        <is>
          <t>N/A</t>
        </is>
      </c>
      <c r="C12" t="inlineStr">
        <is>
          <t xml:space="preserve">נירו הייבריד Urban הייבריד אוט' 1.6 </t>
        </is>
      </c>
      <c r="D12" t="inlineStr">
        <is>
          <t>חיפה</t>
        </is>
      </c>
      <c r="E12" t="n">
        <v>110000</v>
      </c>
      <c r="F12" t="inlineStr">
        <is>
          <t>25/12/2023</t>
        </is>
      </c>
      <c r="G12" t="n">
        <v>45285</v>
      </c>
      <c r="H12" t="inlineStr">
        <is>
          <t>25/12/2023 11:32</t>
        </is>
      </c>
      <c r="I12" t="inlineStr">
        <is>
          <t>private</t>
        </is>
      </c>
      <c r="J12" t="n">
        <v>1</v>
      </c>
      <c r="K12" t="inlineStr">
        <is>
          <t>141</t>
        </is>
      </c>
      <c r="L12">
        <f>HYPERLINK("https://yad2.co.il/item/449dba46", "449dba46")</f>
        <v/>
      </c>
      <c r="M12" t="n">
        <v>71000</v>
      </c>
      <c r="N12" t="inlineStr">
        <is>
          <t>kia</t>
        </is>
      </c>
      <c r="O12" t="inlineStr">
        <is>
          <t>קיה</t>
        </is>
      </c>
      <c r="P12" t="inlineStr">
        <is>
          <t>['26/12/2023, 110000', '25/12/2023, 118000']</t>
        </is>
      </c>
      <c r="Q12" t="inlineStr">
        <is>
          <t>בקרת שיוט אדפטיבית</t>
        </is>
      </c>
      <c r="R12" t="inlineStr">
        <is>
          <t>עודכן ב 26/12/2023</t>
        </is>
      </c>
      <c r="S12" t="n">
        <v>2021</v>
      </c>
    </row>
    <row r="13">
      <c r="A13" s="1" t="n">
        <v>11</v>
      </c>
      <c r="B13" t="inlineStr">
        <is>
          <t>N/A</t>
        </is>
      </c>
      <c r="C13" t="inlineStr">
        <is>
          <t xml:space="preserve">נירו הייבריד LX הייבריד אוט' 1.6 </t>
        </is>
      </c>
      <c r="D13" t="inlineStr">
        <is>
          <t>מזכרת בתיה</t>
        </is>
      </c>
      <c r="E13" t="n">
        <v>97000</v>
      </c>
      <c r="F13" t="inlineStr">
        <is>
          <t>26/12/2023</t>
        </is>
      </c>
      <c r="G13" t="n">
        <v>45286</v>
      </c>
      <c r="H13" t="inlineStr">
        <is>
          <t>26/12/2023 14:14</t>
        </is>
      </c>
      <c r="I13" t="inlineStr">
        <is>
          <t>private</t>
        </is>
      </c>
      <c r="J13" t="n">
        <v>2</v>
      </c>
      <c r="K13" t="inlineStr">
        <is>
          <t>141</t>
        </is>
      </c>
      <c r="L13">
        <f>HYPERLINK("https://yad2.co.il/item/4ouenck6", "4ouenck6")</f>
        <v/>
      </c>
      <c r="M13" t="n">
        <v>47000</v>
      </c>
      <c r="N13" t="inlineStr">
        <is>
          <t>kia</t>
        </is>
      </c>
      <c r="O13" t="inlineStr">
        <is>
          <t>קיה</t>
        </is>
      </c>
      <c r="P13" t="inlineStr">
        <is>
          <t>['27/12/2023, 97000', '26/12/2023, 99000']</t>
        </is>
      </c>
      <c r="Q13" t="inlineStr">
        <is>
          <t>בקרת שיוט אדפטיבית</t>
        </is>
      </c>
      <c r="R13" t="inlineStr">
        <is>
          <t>עודכן היום</t>
        </is>
      </c>
      <c r="S13" t="n">
        <v>2019</v>
      </c>
    </row>
    <row r="14">
      <c r="A14" s="1" t="n">
        <v>12</v>
      </c>
      <c r="B14" t="inlineStr">
        <is>
          <t>N/A</t>
        </is>
      </c>
      <c r="C14" t="inlineStr">
        <is>
          <t xml:space="preserve">נירו PHEV EX אוט' 1.6 </t>
        </is>
      </c>
      <c r="D14" t="inlineStr">
        <is>
          <t>ראשון לציון</t>
        </is>
      </c>
      <c r="E14" t="n">
        <v>128000</v>
      </c>
      <c r="F14" t="inlineStr">
        <is>
          <t>27/12/2023</t>
        </is>
      </c>
      <c r="G14" t="n">
        <v>45287</v>
      </c>
      <c r="H14" t="inlineStr">
        <is>
          <t>27/12/2023 09:27</t>
        </is>
      </c>
      <c r="I14" t="inlineStr">
        <is>
          <t>private</t>
        </is>
      </c>
      <c r="J14" t="n">
        <v>1</v>
      </c>
      <c r="K14" t="inlineStr">
        <is>
          <t>141</t>
        </is>
      </c>
      <c r="L14">
        <f>HYPERLINK("https://yad2.co.il/item/5kqetf1q", "5kqetf1q")</f>
        <v/>
      </c>
      <c r="M14" t="n">
        <v>20000</v>
      </c>
      <c r="N14" t="inlineStr">
        <is>
          <t>kia</t>
        </is>
      </c>
      <c r="O14" t="inlineStr">
        <is>
          <t>קיה</t>
        </is>
      </c>
      <c r="P14" t="inlineStr">
        <is>
          <t>['01/01/2024, 128000', '31/12/2023, 135000', '30/12/2023, 140000', '27/12/2023, 142000']</t>
        </is>
      </c>
      <c r="Q14" t="inlineStr">
        <is>
          <t>בקרת שיוט אדפטיבית</t>
        </is>
      </c>
      <c r="R14" t="inlineStr">
        <is>
          <t>עודכן היום</t>
        </is>
      </c>
      <c r="S14" t="n">
        <v>2022</v>
      </c>
    </row>
    <row r="15">
      <c r="A15" s="1" t="n">
        <v>13</v>
      </c>
      <c r="B15" t="inlineStr">
        <is>
          <t>N/A</t>
        </is>
      </c>
      <c r="C15" t="inlineStr">
        <is>
          <t xml:space="preserve">נירו הייבריד EX הייבריד אוט' 1.6 </t>
        </is>
      </c>
      <c r="D15" t="inlineStr">
        <is>
          <t>פתח תקווה</t>
        </is>
      </c>
      <c r="E15" t="n">
        <v>114000</v>
      </c>
      <c r="F15" t="inlineStr">
        <is>
          <t>13/12/2023</t>
        </is>
      </c>
      <c r="G15" t="n">
        <v>45273</v>
      </c>
      <c r="H15" t="inlineStr">
        <is>
          <t>13/12/2023 12:59</t>
        </is>
      </c>
      <c r="I15" t="inlineStr">
        <is>
          <t>private</t>
        </is>
      </c>
      <c r="J15" t="n">
        <v>1</v>
      </c>
      <c r="K15" t="inlineStr">
        <is>
          <t>141</t>
        </is>
      </c>
      <c r="L15">
        <f>HYPERLINK("https://yad2.co.il/item/67dirtuw", "67dirtuw")</f>
        <v/>
      </c>
      <c r="M15" t="n">
        <v>65000</v>
      </c>
      <c r="N15" t="inlineStr">
        <is>
          <t>kia</t>
        </is>
      </c>
      <c r="O15" t="inlineStr">
        <is>
          <t>קיה</t>
        </is>
      </c>
      <c r="P15" t="inlineStr">
        <is>
          <t>['13/12/2023, 114000']</t>
        </is>
      </c>
      <c r="Q15" t="inlineStr">
        <is>
          <t>בקרת שיוט אדפטיבית</t>
        </is>
      </c>
      <c r="R15" t="inlineStr">
        <is>
          <t>עודכן היום</t>
        </is>
      </c>
      <c r="S15" t="n">
        <v>2020</v>
      </c>
    </row>
    <row r="16">
      <c r="A16" s="1" t="n">
        <v>14</v>
      </c>
      <c r="B16" t="inlineStr">
        <is>
          <t>N/A</t>
        </is>
      </c>
      <c r="C16" t="inlineStr">
        <is>
          <t xml:space="preserve">נירו הייבריד EX הייבריד אוט' 1.6 </t>
        </is>
      </c>
      <c r="D16" t="inlineStr">
        <is>
          <t>רעננה</t>
        </is>
      </c>
      <c r="E16" t="n">
        <v>0</v>
      </c>
      <c r="F16" t="inlineStr">
        <is>
          <t>27/12/2023</t>
        </is>
      </c>
      <c r="G16" t="n">
        <v>45287</v>
      </c>
      <c r="H16" t="inlineStr">
        <is>
          <t>27/12/2023 18:10</t>
        </is>
      </c>
      <c r="I16" t="inlineStr">
        <is>
          <t>private</t>
        </is>
      </c>
      <c r="J16" t="n">
        <v>1</v>
      </c>
      <c r="K16" t="inlineStr">
        <is>
          <t>141</t>
        </is>
      </c>
      <c r="L16">
        <f>HYPERLINK("https://yad2.co.il/item/6drpbg17", "6drpbg17")</f>
        <v/>
      </c>
      <c r="M16" t="n">
        <v>60000</v>
      </c>
      <c r="N16" t="inlineStr">
        <is>
          <t>kia</t>
        </is>
      </c>
      <c r="O16" t="inlineStr">
        <is>
          <t>קיה</t>
        </is>
      </c>
      <c r="P16" t="inlineStr">
        <is>
          <t>['27/12/2023, None']</t>
        </is>
      </c>
      <c r="Q16" t="inlineStr">
        <is>
          <t>בקרת שיוט אדפטיבית</t>
        </is>
      </c>
      <c r="R16" t="inlineStr">
        <is>
          <t>עודכן ב 27/12/2023</t>
        </is>
      </c>
      <c r="S16" t="n">
        <v>2020</v>
      </c>
    </row>
    <row r="17">
      <c r="A17" s="1" t="n">
        <v>15</v>
      </c>
      <c r="B17" t="inlineStr">
        <is>
          <t>N/A</t>
        </is>
      </c>
      <c r="C17" t="inlineStr">
        <is>
          <t xml:space="preserve">נירו PHEV EX אוט' 1.6 </t>
        </is>
      </c>
      <c r="D17" t="inlineStr">
        <is>
          <t>בני ברק</t>
        </is>
      </c>
      <c r="E17" t="n">
        <v>124000</v>
      </c>
      <c r="F17" t="inlineStr">
        <is>
          <t>22/11/2023</t>
        </is>
      </c>
      <c r="G17" t="n">
        <v>45252</v>
      </c>
      <c r="H17" t="inlineStr">
        <is>
          <t>22/11/2023 09:52</t>
        </is>
      </c>
      <c r="I17" t="inlineStr">
        <is>
          <t>private</t>
        </is>
      </c>
      <c r="J17" t="n">
        <v>2</v>
      </c>
      <c r="K17" t="inlineStr">
        <is>
          <t>141</t>
        </is>
      </c>
      <c r="L17">
        <f>HYPERLINK("https://yad2.co.il/item/6effv9h1", "6effv9h1")</f>
        <v/>
      </c>
      <c r="M17" t="n">
        <v>60000</v>
      </c>
      <c r="N17" t="inlineStr">
        <is>
          <t>kia</t>
        </is>
      </c>
      <c r="O17" t="inlineStr">
        <is>
          <t>קיה</t>
        </is>
      </c>
      <c r="P17" t="inlineStr">
        <is>
          <t>['22/11/2023, 124000']</t>
        </is>
      </c>
      <c r="Q17" t="inlineStr">
        <is>
          <t>בקרת שיוט אדפטיבית</t>
        </is>
      </c>
      <c r="R17" t="inlineStr">
        <is>
          <t>עודכן ב 22/11/2023</t>
        </is>
      </c>
      <c r="S17" t="n">
        <v>2021</v>
      </c>
    </row>
    <row r="18">
      <c r="A18" s="1" t="n">
        <v>16</v>
      </c>
      <c r="B18" t="inlineStr">
        <is>
          <t>N/A</t>
        </is>
      </c>
      <c r="C18" t="inlineStr">
        <is>
          <t xml:space="preserve">נירו הייבריד EX הייבריד אוט' 1.6 </t>
        </is>
      </c>
      <c r="D18" t="inlineStr">
        <is>
          <t>אשדוד</t>
        </is>
      </c>
      <c r="E18" t="n">
        <v>98000</v>
      </c>
      <c r="F18" t="inlineStr">
        <is>
          <t>30/12/2023</t>
        </is>
      </c>
      <c r="G18" t="n">
        <v>45290</v>
      </c>
      <c r="H18" t="inlineStr">
        <is>
          <t>30/12/2023 18:57</t>
        </is>
      </c>
      <c r="I18" t="inlineStr">
        <is>
          <t>private</t>
        </is>
      </c>
      <c r="J18" t="n">
        <v>2</v>
      </c>
      <c r="K18" t="inlineStr">
        <is>
          <t>141</t>
        </is>
      </c>
      <c r="L18">
        <f>HYPERLINK("https://yad2.co.il/item/6n2m8xo1", "6n2m8xo1")</f>
        <v/>
      </c>
      <c r="M18" t="n">
        <v>80000</v>
      </c>
      <c r="N18" t="inlineStr">
        <is>
          <t>kia</t>
        </is>
      </c>
      <c r="O18" t="inlineStr">
        <is>
          <t>קיה</t>
        </is>
      </c>
      <c r="P18" t="inlineStr">
        <is>
          <t>['30/12/2023, 98000']</t>
        </is>
      </c>
      <c r="Q18" t="inlineStr">
        <is>
          <t>בקרת שיוט אדפטיבית</t>
        </is>
      </c>
      <c r="R18" t="inlineStr">
        <is>
          <t>עודכן היום</t>
        </is>
      </c>
      <c r="S18" t="n">
        <v>2019</v>
      </c>
    </row>
    <row r="19">
      <c r="A19" s="1" t="n">
        <v>17</v>
      </c>
      <c r="B19" t="inlineStr">
        <is>
          <t>N/A</t>
        </is>
      </c>
      <c r="C19" t="inlineStr">
        <is>
          <t xml:space="preserve">נירו הייבריד EX הייבריד אוט' 1.6 </t>
        </is>
      </c>
      <c r="D19" t="inlineStr">
        <is>
          <t>חדרה</t>
        </is>
      </c>
      <c r="E19" t="n">
        <v>0</v>
      </c>
      <c r="F19" t="inlineStr">
        <is>
          <t>15/12/2023</t>
        </is>
      </c>
      <c r="G19" t="n">
        <v>45275</v>
      </c>
      <c r="H19" t="inlineStr">
        <is>
          <t>15/12/2023 08:09</t>
        </is>
      </c>
      <c r="I19" t="inlineStr">
        <is>
          <t>private</t>
        </is>
      </c>
      <c r="J19" t="n">
        <v>1</v>
      </c>
      <c r="K19" t="inlineStr">
        <is>
          <t>141</t>
        </is>
      </c>
      <c r="L19">
        <f>HYPERLINK("https://yad2.co.il/item/77n72rwt", "77n72rwt")</f>
        <v/>
      </c>
      <c r="M19" t="n">
        <v>80000</v>
      </c>
      <c r="N19" t="inlineStr">
        <is>
          <t>kia</t>
        </is>
      </c>
      <c r="O19" t="inlineStr">
        <is>
          <t>קיה</t>
        </is>
      </c>
      <c r="P19" t="inlineStr">
        <is>
          <t>['15/12/2023, None']</t>
        </is>
      </c>
      <c r="Q19" t="inlineStr">
        <is>
          <t>בקרת שיוט אדפטיבית</t>
        </is>
      </c>
      <c r="R19" t="inlineStr">
        <is>
          <t>עודכן ב 27/12/2023</t>
        </is>
      </c>
      <c r="S19" t="n">
        <v>2019</v>
      </c>
    </row>
    <row r="20">
      <c r="A20" s="1" t="n">
        <v>18</v>
      </c>
      <c r="B20" t="inlineStr">
        <is>
          <t>N/A</t>
        </is>
      </c>
      <c r="C20" t="inlineStr">
        <is>
          <t xml:space="preserve">נירו PHEV EX אוט' 1.6 </t>
        </is>
      </c>
      <c r="D20" t="inlineStr">
        <is>
          <t>ראש העין</t>
        </is>
      </c>
      <c r="E20" t="n">
        <v>152000</v>
      </c>
      <c r="F20" t="inlineStr">
        <is>
          <t>1/12/2023</t>
        </is>
      </c>
      <c r="G20" t="n">
        <v>45261</v>
      </c>
      <c r="H20" t="inlineStr">
        <is>
          <t>01/12/2023 09:32</t>
        </is>
      </c>
      <c r="I20" t="inlineStr">
        <is>
          <t>private</t>
        </is>
      </c>
      <c r="J20" t="n">
        <v>1</v>
      </c>
      <c r="K20" t="inlineStr">
        <is>
          <t>141</t>
        </is>
      </c>
      <c r="L20">
        <f>HYPERLINK("https://yad2.co.il/item/79uw0urv", "79uw0urv")</f>
        <v/>
      </c>
      <c r="M20" t="n">
        <v>15000</v>
      </c>
      <c r="N20" t="inlineStr">
        <is>
          <t>kia</t>
        </is>
      </c>
      <c r="O20" t="inlineStr">
        <is>
          <t>קיה</t>
        </is>
      </c>
      <c r="P20" t="inlineStr">
        <is>
          <t>['01/12/2023, 152000']</t>
        </is>
      </c>
      <c r="Q20" t="inlineStr">
        <is>
          <t>בקרת שיוט אדפטיבית</t>
        </is>
      </c>
      <c r="R20" t="inlineStr">
        <is>
          <t>עודכן ב 01/12/2023</t>
        </is>
      </c>
      <c r="S20" t="n">
        <v>2021</v>
      </c>
    </row>
    <row r="21">
      <c r="A21" s="1" t="n">
        <v>19</v>
      </c>
      <c r="B21" t="inlineStr">
        <is>
          <t>N/A</t>
        </is>
      </c>
      <c r="C21" t="inlineStr">
        <is>
          <t xml:space="preserve">נירו PHEV EX אוט' 1.6 </t>
        </is>
      </c>
      <c r="D21" t="inlineStr">
        <is>
          <t>הוד השרון</t>
        </is>
      </c>
      <c r="E21" t="n">
        <v>135000</v>
      </c>
      <c r="F21" t="inlineStr">
        <is>
          <t>30/12/2023</t>
        </is>
      </c>
      <c r="G21" t="n">
        <v>45290</v>
      </c>
      <c r="H21" t="inlineStr">
        <is>
          <t>30/12/2023 12:19</t>
        </is>
      </c>
      <c r="I21" t="inlineStr">
        <is>
          <t>private</t>
        </is>
      </c>
      <c r="J21" t="n">
        <v>1</v>
      </c>
      <c r="K21" t="inlineStr">
        <is>
          <t>141</t>
        </is>
      </c>
      <c r="L21">
        <f>HYPERLINK("https://yad2.co.il/item/7k8n8vi1", "7k8n8vi1")</f>
        <v/>
      </c>
      <c r="M21" t="n">
        <v>80000</v>
      </c>
      <c r="N21" t="inlineStr">
        <is>
          <t>kia</t>
        </is>
      </c>
      <c r="O21" t="inlineStr">
        <is>
          <t>קיה</t>
        </is>
      </c>
      <c r="P21" t="inlineStr">
        <is>
          <t>['01/01/2024, 135000', '30/12/2023, 139000']</t>
        </is>
      </c>
      <c r="Q21" t="inlineStr">
        <is>
          <t>בקרת שיוט אדפטיבית</t>
        </is>
      </c>
      <c r="R21" t="inlineStr">
        <is>
          <t>עודכן היום</t>
        </is>
      </c>
      <c r="S21" t="n">
        <v>2021</v>
      </c>
    </row>
    <row r="22">
      <c r="A22" s="1" t="n">
        <v>20</v>
      </c>
      <c r="B22" t="inlineStr">
        <is>
          <t>N/A</t>
        </is>
      </c>
      <c r="C22" t="inlineStr">
        <is>
          <t xml:space="preserve">נירו הייבריד LX הייבריד אוט' 1.6 </t>
        </is>
      </c>
      <c r="D22" t="inlineStr">
        <is>
          <t>חולון</t>
        </is>
      </c>
      <c r="E22" t="n">
        <v>96000</v>
      </c>
      <c r="F22" t="inlineStr">
        <is>
          <t>12/12/2023</t>
        </is>
      </c>
      <c r="G22" t="n">
        <v>45272</v>
      </c>
      <c r="H22" t="inlineStr">
        <is>
          <t>13/12/2023 07:15</t>
        </is>
      </c>
      <c r="I22" t="inlineStr">
        <is>
          <t>private</t>
        </is>
      </c>
      <c r="J22" t="n">
        <v>2</v>
      </c>
      <c r="K22" t="inlineStr">
        <is>
          <t>141</t>
        </is>
      </c>
      <c r="L22">
        <f>HYPERLINK("https://yad2.co.il/item/7ra0csjx", "7ra0csjx")</f>
        <v/>
      </c>
      <c r="M22" t="n">
        <v>56000</v>
      </c>
      <c r="N22" t="inlineStr">
        <is>
          <t>kia</t>
        </is>
      </c>
      <c r="O22" t="inlineStr">
        <is>
          <t>קיה</t>
        </is>
      </c>
      <c r="P22" t="inlineStr">
        <is>
          <t>['13/12/2023, 96000']</t>
        </is>
      </c>
      <c r="Q22" t="inlineStr">
        <is>
          <t>בקרת שיוט אדפטיבית</t>
        </is>
      </c>
      <c r="R22" t="inlineStr">
        <is>
          <t>עודכן ב 12/12/2023</t>
        </is>
      </c>
      <c r="S22" t="n">
        <v>2019</v>
      </c>
    </row>
    <row r="23">
      <c r="A23" s="1" t="n">
        <v>21</v>
      </c>
      <c r="B23" t="inlineStr">
        <is>
          <t>N/A</t>
        </is>
      </c>
      <c r="C23" t="inlineStr">
        <is>
          <t xml:space="preserve">נירו PHEV EX אוט' 1.6 </t>
        </is>
      </c>
      <c r="D23" t="inlineStr">
        <is>
          <t>ירושלים</t>
        </is>
      </c>
      <c r="E23" t="n">
        <v>120000</v>
      </c>
      <c r="F23" t="inlineStr">
        <is>
          <t>17/12/2023</t>
        </is>
      </c>
      <c r="G23" t="n">
        <v>45277</v>
      </c>
      <c r="H23" t="inlineStr">
        <is>
          <t>17/12/2023 16:37</t>
        </is>
      </c>
      <c r="I23" t="inlineStr">
        <is>
          <t>private</t>
        </is>
      </c>
      <c r="J23" t="n">
        <v>1</v>
      </c>
      <c r="K23" t="inlineStr">
        <is>
          <t>141</t>
        </is>
      </c>
      <c r="L23">
        <f>HYPERLINK("https://yad2.co.il/item/8f680xge", "8f680xge")</f>
        <v/>
      </c>
      <c r="M23" t="n">
        <v>53000</v>
      </c>
      <c r="N23" t="inlineStr">
        <is>
          <t>kia</t>
        </is>
      </c>
      <c r="O23" t="inlineStr">
        <is>
          <t>קיה</t>
        </is>
      </c>
      <c r="P23" t="inlineStr">
        <is>
          <t>['17/12/2023, 120000']</t>
        </is>
      </c>
      <c r="Q23" t="inlineStr">
        <is>
          <t>בקרת שיוט אדפטיבית</t>
        </is>
      </c>
      <c r="R23" t="inlineStr">
        <is>
          <t>עודכן ב 17/12/2023</t>
        </is>
      </c>
      <c r="S23" t="n">
        <v>2021</v>
      </c>
    </row>
    <row r="24">
      <c r="A24" s="1" t="n">
        <v>22</v>
      </c>
      <c r="B24" t="inlineStr">
        <is>
          <t>N/A</t>
        </is>
      </c>
      <c r="C24" t="inlineStr">
        <is>
          <t xml:space="preserve">נירו PHEV EX אוט' 1.6 </t>
        </is>
      </c>
      <c r="D24" t="inlineStr">
        <is>
          <t>קרית אתא</t>
        </is>
      </c>
      <c r="E24" t="n">
        <v>121000</v>
      </c>
      <c r="F24" t="inlineStr">
        <is>
          <t>3/9/2023</t>
        </is>
      </c>
      <c r="G24" t="n">
        <v>45172</v>
      </c>
      <c r="H24" t="inlineStr">
        <is>
          <t>04/09/2023 02:29</t>
        </is>
      </c>
      <c r="I24" t="inlineStr">
        <is>
          <t>private</t>
        </is>
      </c>
      <c r="J24" t="n">
        <v>1</v>
      </c>
      <c r="K24" t="inlineStr">
        <is>
          <t>141</t>
        </is>
      </c>
      <c r="L24">
        <f>HYPERLINK("https://yad2.co.il/item/9ejundjy", "9ejundjy")</f>
        <v/>
      </c>
      <c r="M24" t="n">
        <v>78000</v>
      </c>
      <c r="N24" t="inlineStr">
        <is>
          <t>kia</t>
        </is>
      </c>
      <c r="O24" t="inlineStr">
        <is>
          <t>קיה</t>
        </is>
      </c>
      <c r="P24" t="inlineStr">
        <is>
          <t>['22/09/2023, 121000', '04/09/2023, None']</t>
        </is>
      </c>
      <c r="Q24" t="inlineStr">
        <is>
          <t>בקרת שיוט אדפטיבית</t>
        </is>
      </c>
      <c r="R24" t="inlineStr">
        <is>
          <t>עודכן ב 29/12/2023</t>
        </is>
      </c>
      <c r="S24" t="n">
        <v>2020</v>
      </c>
    </row>
    <row r="25">
      <c r="A25" s="1" t="n">
        <v>23</v>
      </c>
      <c r="B25" t="inlineStr">
        <is>
          <t>N/A</t>
        </is>
      </c>
      <c r="C25" t="inlineStr">
        <is>
          <t xml:space="preserve">נירו הייבריד PHEV LX אוט' 1.6 </t>
        </is>
      </c>
      <c r="D25" t="inlineStr">
        <is>
          <t>כוכב יאיר / צור יגאל</t>
        </is>
      </c>
      <c r="E25" t="n">
        <v>108000</v>
      </c>
      <c r="F25" t="inlineStr">
        <is>
          <t>24/12/2023</t>
        </is>
      </c>
      <c r="G25" t="n">
        <v>45284</v>
      </c>
      <c r="H25" t="inlineStr">
        <is>
          <t>24/12/2023 13:32</t>
        </is>
      </c>
      <c r="I25" t="inlineStr">
        <is>
          <t>private</t>
        </is>
      </c>
      <c r="J25" t="n">
        <v>1</v>
      </c>
      <c r="K25" t="inlineStr">
        <is>
          <t>141</t>
        </is>
      </c>
      <c r="L25">
        <f>HYPERLINK("https://yad2.co.il/item/a8oay0rn", "a8oay0rn")</f>
        <v/>
      </c>
      <c r="M25" t="n">
        <v>74000</v>
      </c>
      <c r="N25" t="inlineStr">
        <is>
          <t>kia</t>
        </is>
      </c>
      <c r="O25" t="inlineStr">
        <is>
          <t>קיה</t>
        </is>
      </c>
      <c r="P25" t="inlineStr">
        <is>
          <t>['26/12/2023, 108000', '24/12/2023, 112000']</t>
        </is>
      </c>
      <c r="Q25" t="inlineStr">
        <is>
          <t>בקרת שיוט אדפטיבית</t>
        </is>
      </c>
      <c r="R25" t="inlineStr">
        <is>
          <t>עודכן ב 27/12/2023</t>
        </is>
      </c>
      <c r="S25" t="n">
        <v>2021</v>
      </c>
    </row>
    <row r="26">
      <c r="A26" s="1" t="n">
        <v>24</v>
      </c>
      <c r="B26" t="inlineStr">
        <is>
          <t>N/A</t>
        </is>
      </c>
      <c r="C26" t="inlineStr">
        <is>
          <t xml:space="preserve">נירו PHEV EX אוט' 1.6 </t>
        </is>
      </c>
      <c r="D26" t="inlineStr">
        <is>
          <t>קרית גת</t>
        </is>
      </c>
      <c r="E26" t="n">
        <v>127000</v>
      </c>
      <c r="F26" t="inlineStr">
        <is>
          <t>31/12/2023</t>
        </is>
      </c>
      <c r="G26" t="n">
        <v>45291</v>
      </c>
      <c r="H26" t="inlineStr">
        <is>
          <t>31/12/2023 21:05</t>
        </is>
      </c>
      <c r="I26" t="inlineStr">
        <is>
          <t>private</t>
        </is>
      </c>
      <c r="J26" t="n">
        <v>1</v>
      </c>
      <c r="K26" t="inlineStr">
        <is>
          <t>141</t>
        </is>
      </c>
      <c r="L26">
        <f>HYPERLINK("https://yad2.co.il/item/aior30wq", "aior30wq")</f>
        <v/>
      </c>
      <c r="M26" t="n">
        <v>57000</v>
      </c>
      <c r="N26" t="inlineStr">
        <is>
          <t>kia</t>
        </is>
      </c>
      <c r="O26" t="inlineStr">
        <is>
          <t>קיה</t>
        </is>
      </c>
      <c r="P26" t="inlineStr">
        <is>
          <t>['31/12/2023, 127000']</t>
        </is>
      </c>
      <c r="Q26" t="inlineStr">
        <is>
          <t>בקרת שיוט אדפטיבית</t>
        </is>
      </c>
      <c r="R26" t="inlineStr">
        <is>
          <t>עודכן היום</t>
        </is>
      </c>
      <c r="S26" t="n">
        <v>2022</v>
      </c>
    </row>
    <row r="27">
      <c r="A27" s="1" t="n">
        <v>25</v>
      </c>
      <c r="B27" t="inlineStr">
        <is>
          <t>N/A</t>
        </is>
      </c>
      <c r="C27" t="inlineStr">
        <is>
          <t xml:space="preserve">נירו הייבריד EX הייבריד אוט' 1.6 </t>
        </is>
      </c>
      <c r="D27" t="inlineStr">
        <is>
          <t>באר שבע</t>
        </is>
      </c>
      <c r="E27" t="n">
        <v>112000</v>
      </c>
      <c r="F27" t="inlineStr">
        <is>
          <t>25/12/2023</t>
        </is>
      </c>
      <c r="G27" t="n">
        <v>45285</v>
      </c>
      <c r="H27" t="inlineStr">
        <is>
          <t>25/12/2023 08:13</t>
        </is>
      </c>
      <c r="I27" t="inlineStr">
        <is>
          <t>private</t>
        </is>
      </c>
      <c r="J27" t="n">
        <v>1</v>
      </c>
      <c r="K27" t="inlineStr">
        <is>
          <t>141</t>
        </is>
      </c>
      <c r="L27">
        <f>HYPERLINK("https://yad2.co.il/item/aoezjlgm", "aoezjlgm")</f>
        <v/>
      </c>
      <c r="M27" t="n">
        <v>37500</v>
      </c>
      <c r="N27" t="inlineStr">
        <is>
          <t>kia</t>
        </is>
      </c>
      <c r="O27" t="inlineStr">
        <is>
          <t>קיה</t>
        </is>
      </c>
      <c r="P27" t="inlineStr">
        <is>
          <t>['25/12/2023, 112000']</t>
        </is>
      </c>
      <c r="Q27" t="inlineStr">
        <is>
          <t>בקרת שיוט אדפטיבית</t>
        </is>
      </c>
      <c r="R27" t="inlineStr">
        <is>
          <t>עודכן היום</t>
        </is>
      </c>
      <c r="S27" t="n">
        <v>2019</v>
      </c>
    </row>
    <row r="28">
      <c r="A28" s="1" t="n">
        <v>26</v>
      </c>
      <c r="B28" t="inlineStr">
        <is>
          <t>N/A</t>
        </is>
      </c>
      <c r="C28" t="inlineStr">
        <is>
          <t xml:space="preserve">נירו PHEV EX Plus אוט' 1.6 </t>
        </is>
      </c>
      <c r="D28" t="inlineStr">
        <is>
          <t>אשקלון</t>
        </is>
      </c>
      <c r="E28" t="n">
        <v>142000</v>
      </c>
      <c r="F28" t="inlineStr">
        <is>
          <t>31/12/2023</t>
        </is>
      </c>
      <c r="G28" t="n">
        <v>45291</v>
      </c>
      <c r="H28" t="inlineStr">
        <is>
          <t>31/12/2023 10:07</t>
        </is>
      </c>
      <c r="I28" t="inlineStr">
        <is>
          <t>private</t>
        </is>
      </c>
      <c r="J28" t="n">
        <v>1</v>
      </c>
      <c r="K28" t="inlineStr">
        <is>
          <t>141</t>
        </is>
      </c>
      <c r="L28">
        <f>HYPERLINK("https://yad2.co.il/item/barg8brw", "barg8brw")</f>
        <v/>
      </c>
      <c r="M28" t="n">
        <v>15000</v>
      </c>
      <c r="N28" t="inlineStr">
        <is>
          <t>kia</t>
        </is>
      </c>
      <c r="O28" t="inlineStr">
        <is>
          <t>קיה</t>
        </is>
      </c>
      <c r="P28" t="inlineStr">
        <is>
          <t>['31/12/2023, 142000']</t>
        </is>
      </c>
      <c r="Q28" t="inlineStr">
        <is>
          <t>בקרת שיוט אדפטיבית</t>
        </is>
      </c>
      <c r="R28" t="inlineStr">
        <is>
          <t>עודכן היום</t>
        </is>
      </c>
      <c r="S28" t="n">
        <v>2022</v>
      </c>
    </row>
    <row r="29">
      <c r="A29" s="1" t="n">
        <v>27</v>
      </c>
      <c r="B29" t="inlineStr">
        <is>
          <t>N/A</t>
        </is>
      </c>
      <c r="C29" t="inlineStr">
        <is>
          <t xml:space="preserve">נירו הייבריד LX הייבריד אוט' 1.6 </t>
        </is>
      </c>
      <c r="D29" t="inlineStr">
        <is>
          <t>כפר יונה</t>
        </is>
      </c>
      <c r="E29" t="n">
        <v>122000</v>
      </c>
      <c r="F29" t="inlineStr">
        <is>
          <t>14/11/2023</t>
        </is>
      </c>
      <c r="G29" t="n">
        <v>45244</v>
      </c>
      <c r="H29" t="inlineStr">
        <is>
          <t>14/11/2023 17:05</t>
        </is>
      </c>
      <c r="I29" t="inlineStr">
        <is>
          <t>private</t>
        </is>
      </c>
      <c r="J29" t="n">
        <v>1</v>
      </c>
      <c r="K29" t="inlineStr">
        <is>
          <t>141</t>
        </is>
      </c>
      <c r="L29">
        <f>HYPERLINK("https://yad2.co.il/item/bs9rja25", "bs9rja25")</f>
        <v/>
      </c>
      <c r="M29" t="n">
        <v>62000</v>
      </c>
      <c r="N29" t="inlineStr">
        <is>
          <t>kia</t>
        </is>
      </c>
      <c r="O29" t="inlineStr">
        <is>
          <t>קיה</t>
        </is>
      </c>
      <c r="P29" t="inlineStr">
        <is>
          <t>['14/11/2023, 122000']</t>
        </is>
      </c>
      <c r="Q29" t="inlineStr">
        <is>
          <t>בקרת שיוט אדפטיבית</t>
        </is>
      </c>
      <c r="R29" t="inlineStr">
        <is>
          <t>עודכן היום</t>
        </is>
      </c>
      <c r="S29" t="n">
        <v>2020</v>
      </c>
    </row>
    <row r="30">
      <c r="A30" s="1" t="n">
        <v>28</v>
      </c>
      <c r="B30" t="inlineStr">
        <is>
          <t>זיהוי בשטח "מת"</t>
        </is>
      </c>
      <c r="C30" t="inlineStr">
        <is>
          <t xml:space="preserve">נירו פלוס GX אוט' הייבריד 1.6 </t>
        </is>
      </c>
      <c r="D30" t="inlineStr">
        <is>
          <t>אשקלון</t>
        </is>
      </c>
      <c r="E30" t="n">
        <v>145000</v>
      </c>
      <c r="F30" t="inlineStr">
        <is>
          <t>9/11/2023</t>
        </is>
      </c>
      <c r="G30" t="n">
        <v>45239</v>
      </c>
      <c r="H30" t="inlineStr">
        <is>
          <t>09/11/2023 08:44</t>
        </is>
      </c>
      <c r="I30" t="inlineStr">
        <is>
          <t>private</t>
        </is>
      </c>
      <c r="J30" t="n">
        <v>1</v>
      </c>
      <c r="K30" t="inlineStr">
        <is>
          <t>141</t>
        </is>
      </c>
      <c r="L30">
        <f>HYPERLINK("https://yad2.co.il/item/bsgbun9z", "bsgbun9z")</f>
        <v/>
      </c>
      <c r="M30" t="n">
        <v>23000</v>
      </c>
      <c r="N30" t="inlineStr">
        <is>
          <t>kia</t>
        </is>
      </c>
      <c r="O30" t="inlineStr">
        <is>
          <t>קיה</t>
        </is>
      </c>
      <c r="P30" t="inlineStr">
        <is>
          <t>['27/11/2023, 145000', '09/11/2023, None']</t>
        </is>
      </c>
      <c r="Q30" t="inlineStr">
        <is>
          <t>בקרת שיוט אדפטיבית</t>
        </is>
      </c>
      <c r="R30" t="inlineStr">
        <is>
          <t>עודכן היום</t>
        </is>
      </c>
      <c r="S30" t="n">
        <v>2022</v>
      </c>
    </row>
    <row r="31">
      <c r="A31" s="1" t="n">
        <v>29</v>
      </c>
      <c r="B31" t="inlineStr">
        <is>
          <t>N/A</t>
        </is>
      </c>
      <c r="C31" t="inlineStr">
        <is>
          <t xml:space="preserve">נירו PHEV EX אוט' 1.6 </t>
        </is>
      </c>
      <c r="D31" t="inlineStr">
        <is>
          <t>אשקלון</t>
        </is>
      </c>
      <c r="E31" t="n">
        <v>120000</v>
      </c>
      <c r="F31" t="inlineStr">
        <is>
          <t>5/12/2023</t>
        </is>
      </c>
      <c r="G31" t="n">
        <v>45265</v>
      </c>
      <c r="H31" t="inlineStr">
        <is>
          <t>05/12/2023 17:06</t>
        </is>
      </c>
      <c r="I31" t="inlineStr">
        <is>
          <t>private</t>
        </is>
      </c>
      <c r="J31" t="n">
        <v>1</v>
      </c>
      <c r="K31" t="inlineStr">
        <is>
          <t>141</t>
        </is>
      </c>
      <c r="L31">
        <f>HYPERLINK("https://yad2.co.il/item/bwlv7bj3", "bwlv7bj3")</f>
        <v/>
      </c>
      <c r="M31" t="n">
        <v>63000</v>
      </c>
      <c r="N31" t="inlineStr">
        <is>
          <t>kia</t>
        </is>
      </c>
      <c r="O31" t="inlineStr">
        <is>
          <t>קיה</t>
        </is>
      </c>
      <c r="P31" t="inlineStr">
        <is>
          <t>['13/12/2023, 120000', '08/12/2023, 123000', '05/12/2023, None']</t>
        </is>
      </c>
      <c r="Q31" t="inlineStr">
        <is>
          <t>בקרת שיוט אדפטיבית</t>
        </is>
      </c>
      <c r="R31" t="inlineStr">
        <is>
          <t>עודכן היום</t>
        </is>
      </c>
      <c r="S31" t="n">
        <v>2020</v>
      </c>
    </row>
    <row r="32">
      <c r="A32" s="1" t="n">
        <v>30</v>
      </c>
      <c r="B32" t="inlineStr">
        <is>
          <t>N/A</t>
        </is>
      </c>
      <c r="C32" t="inlineStr">
        <is>
          <t xml:space="preserve">נירו PHEV EX אוט' 1.6 </t>
        </is>
      </c>
      <c r="D32" t="inlineStr">
        <is>
          <t>ראש העין</t>
        </is>
      </c>
      <c r="E32" t="n">
        <v>0</v>
      </c>
      <c r="F32" t="inlineStr">
        <is>
          <t>23/11/2023</t>
        </is>
      </c>
      <c r="G32" t="n">
        <v>45253</v>
      </c>
      <c r="H32" t="inlineStr">
        <is>
          <t>23/11/2023 19:05</t>
        </is>
      </c>
      <c r="I32" t="inlineStr">
        <is>
          <t>private</t>
        </is>
      </c>
      <c r="J32" t="n">
        <v>1</v>
      </c>
      <c r="K32" t="inlineStr">
        <is>
          <t>141</t>
        </is>
      </c>
      <c r="L32">
        <f>HYPERLINK("https://yad2.co.il/item/cisdsqvp", "cisdsqvp")</f>
        <v/>
      </c>
      <c r="M32" t="n">
        <v>53000</v>
      </c>
      <c r="N32" t="inlineStr">
        <is>
          <t>kia</t>
        </is>
      </c>
      <c r="O32" t="inlineStr">
        <is>
          <t>קיה</t>
        </is>
      </c>
      <c r="P32" t="inlineStr">
        <is>
          <t>['23/11/2023, None']</t>
        </is>
      </c>
      <c r="Q32" t="inlineStr">
        <is>
          <t>בקרת שיוט אדפטיבית</t>
        </is>
      </c>
      <c r="R32" t="inlineStr">
        <is>
          <t>עודכן ב 30/11/2023</t>
        </is>
      </c>
      <c r="S32" t="n">
        <v>2021</v>
      </c>
    </row>
    <row r="33">
      <c r="A33" s="1" t="n">
        <v>31</v>
      </c>
      <c r="B33" t="inlineStr">
        <is>
          <t>N/A</t>
        </is>
      </c>
      <c r="C33" t="inlineStr">
        <is>
          <t xml:space="preserve">נירו הייבריד EX הייבריד אוט' 1.6 </t>
        </is>
      </c>
      <c r="D33" t="inlineStr">
        <is>
          <t>נס ציונה</t>
        </is>
      </c>
      <c r="E33" t="n">
        <v>101000</v>
      </c>
      <c r="F33" t="inlineStr">
        <is>
          <t>23/12/2023</t>
        </is>
      </c>
      <c r="G33" t="n">
        <v>45283</v>
      </c>
      <c r="H33" t="inlineStr">
        <is>
          <t>23/12/2023 12:16</t>
        </is>
      </c>
      <c r="I33" t="inlineStr">
        <is>
          <t>private</t>
        </is>
      </c>
      <c r="J33" t="n">
        <v>1</v>
      </c>
      <c r="K33" t="inlineStr">
        <is>
          <t>141</t>
        </is>
      </c>
      <c r="L33">
        <f>HYPERLINK("https://yad2.co.il/item/cj707j77", "cj707j77")</f>
        <v/>
      </c>
      <c r="M33" t="n">
        <v>70000</v>
      </c>
      <c r="N33" t="inlineStr">
        <is>
          <t>kia</t>
        </is>
      </c>
      <c r="O33" t="inlineStr">
        <is>
          <t>קיה</t>
        </is>
      </c>
      <c r="P33" t="inlineStr">
        <is>
          <t>['23/12/2023, 101000']</t>
        </is>
      </c>
      <c r="Q33" t="inlineStr">
        <is>
          <t>בקרת שיוט אדפטיבית</t>
        </is>
      </c>
      <c r="R33" t="inlineStr">
        <is>
          <t>עודכן ב 28/12/2023</t>
        </is>
      </c>
      <c r="S33" t="n">
        <v>2020</v>
      </c>
    </row>
    <row r="34">
      <c r="A34" s="1" t="n">
        <v>32</v>
      </c>
      <c r="B34" t="inlineStr">
        <is>
          <t>N/A</t>
        </is>
      </c>
      <c r="C34" t="inlineStr">
        <is>
          <t xml:space="preserve">נירו הייבריד EX הייבריד אוט' 1.6 </t>
        </is>
      </c>
      <c r="D34" t="inlineStr">
        <is>
          <t>קרית אונו</t>
        </is>
      </c>
      <c r="E34" t="n">
        <v>0</v>
      </c>
      <c r="F34" t="inlineStr">
        <is>
          <t>9/12/2023</t>
        </is>
      </c>
      <c r="G34" t="n">
        <v>45269</v>
      </c>
      <c r="H34" t="inlineStr">
        <is>
          <t>09/12/2023 13:43</t>
        </is>
      </c>
      <c r="I34" t="inlineStr">
        <is>
          <t>private</t>
        </is>
      </c>
      <c r="J34" t="n">
        <v>1</v>
      </c>
      <c r="K34" t="inlineStr">
        <is>
          <t>141</t>
        </is>
      </c>
      <c r="L34">
        <f>HYPERLINK("https://yad2.co.il/item/cl1op6vr", "cl1op6vr")</f>
        <v/>
      </c>
      <c r="M34" t="n">
        <v>40000</v>
      </c>
      <c r="N34" t="inlineStr">
        <is>
          <t>kia</t>
        </is>
      </c>
      <c r="O34" t="inlineStr">
        <is>
          <t>קיה</t>
        </is>
      </c>
      <c r="P34" t="inlineStr">
        <is>
          <t>['09/12/2023, None']</t>
        </is>
      </c>
      <c r="Q34" t="inlineStr">
        <is>
          <t>בקרת שיוט אדפטיבית</t>
        </is>
      </c>
      <c r="R34" t="inlineStr">
        <is>
          <t>עודכן ב 10/12/2023</t>
        </is>
      </c>
      <c r="S34" t="n">
        <v>2020</v>
      </c>
    </row>
    <row r="35">
      <c r="A35" s="1" t="n">
        <v>33</v>
      </c>
      <c r="B35" t="inlineStr">
        <is>
          <t>N/A</t>
        </is>
      </c>
      <c r="C35" t="inlineStr">
        <is>
          <t xml:space="preserve">נירו הייבריד EX הייבריד אוט' 1.6 </t>
        </is>
      </c>
      <c r="D35" t="inlineStr">
        <is>
          <t>ראשון לציון</t>
        </is>
      </c>
      <c r="E35" t="n">
        <v>100000</v>
      </c>
      <c r="F35" t="inlineStr">
        <is>
          <t>31/12/2023</t>
        </is>
      </c>
      <c r="G35" t="n">
        <v>45291</v>
      </c>
      <c r="H35" t="inlineStr">
        <is>
          <t>31/12/2023 13:28</t>
        </is>
      </c>
      <c r="I35" t="inlineStr">
        <is>
          <t>private</t>
        </is>
      </c>
      <c r="J35" t="n">
        <v>2</v>
      </c>
      <c r="K35" t="inlineStr">
        <is>
          <t>141</t>
        </is>
      </c>
      <c r="L35">
        <f>HYPERLINK("https://yad2.co.il/item/ctpds4ig", "ctpds4ig")</f>
        <v/>
      </c>
      <c r="M35" t="n">
        <v>75000</v>
      </c>
      <c r="N35" t="inlineStr">
        <is>
          <t>kia</t>
        </is>
      </c>
      <c r="O35" t="inlineStr">
        <is>
          <t>קיה</t>
        </is>
      </c>
      <c r="P35" t="inlineStr">
        <is>
          <t>['31/12/2023, 100000']</t>
        </is>
      </c>
      <c r="Q35" t="inlineStr">
        <is>
          <t>בקרת שיוט אדפטיבית</t>
        </is>
      </c>
      <c r="R35" t="inlineStr">
        <is>
          <t>עודכן ב 31/12/2023</t>
        </is>
      </c>
      <c r="S35" t="n">
        <v>2020</v>
      </c>
    </row>
    <row r="36">
      <c r="A36" s="1" t="n">
        <v>34</v>
      </c>
      <c r="B36" t="inlineStr">
        <is>
          <t>N/A</t>
        </is>
      </c>
      <c r="C36" t="inlineStr">
        <is>
          <t xml:space="preserve">נירו הייבריד LX הייבריד אוט' 1.6 </t>
        </is>
      </c>
      <c r="D36" t="inlineStr">
        <is>
          <t>רחובות</t>
        </is>
      </c>
      <c r="E36" t="n">
        <v>97000</v>
      </c>
      <c r="F36" t="inlineStr">
        <is>
          <t>10/12/2023</t>
        </is>
      </c>
      <c r="G36" t="n">
        <v>45270</v>
      </c>
      <c r="H36" t="inlineStr">
        <is>
          <t>10/12/2023 20:02</t>
        </is>
      </c>
      <c r="I36" t="inlineStr">
        <is>
          <t>private</t>
        </is>
      </c>
      <c r="J36" t="n">
        <v>2</v>
      </c>
      <c r="K36" t="inlineStr">
        <is>
          <t>141</t>
        </is>
      </c>
      <c r="L36">
        <f>HYPERLINK("https://yad2.co.il/item/cu2dnhoj", "cu2dnhoj")</f>
        <v/>
      </c>
      <c r="M36" t="n">
        <v>74000</v>
      </c>
      <c r="N36" t="inlineStr">
        <is>
          <t>kia</t>
        </is>
      </c>
      <c r="O36" t="inlineStr">
        <is>
          <t>קיה</t>
        </is>
      </c>
      <c r="P36" t="inlineStr">
        <is>
          <t>['10/12/2023, 97000']</t>
        </is>
      </c>
      <c r="Q36" t="inlineStr">
        <is>
          <t>בקרת שיוט אדפטיבית</t>
        </is>
      </c>
      <c r="R36" t="inlineStr">
        <is>
          <t>עודכן ב 12/12/2023</t>
        </is>
      </c>
      <c r="S36" t="n">
        <v>2019</v>
      </c>
    </row>
    <row r="37">
      <c r="A37" s="1" t="n">
        <v>35</v>
      </c>
      <c r="B37" t="inlineStr">
        <is>
          <t>זיהוי בשטח "מת"</t>
        </is>
      </c>
      <c r="C37" t="inlineStr">
        <is>
          <t xml:space="preserve">נירו פלוס פלאג-אין LX אוט' חשמלי </t>
        </is>
      </c>
      <c r="D37" t="inlineStr">
        <is>
          <t>הרצליה</t>
        </is>
      </c>
      <c r="E37" t="n">
        <v>170000</v>
      </c>
      <c r="F37" t="inlineStr">
        <is>
          <t>18/12/2023</t>
        </is>
      </c>
      <c r="G37" t="n">
        <v>45278</v>
      </c>
      <c r="H37" t="inlineStr">
        <is>
          <t>18/12/2023 11:15</t>
        </is>
      </c>
      <c r="I37" t="inlineStr">
        <is>
          <t>private</t>
        </is>
      </c>
      <c r="J37" t="n">
        <v>1</v>
      </c>
      <c r="K37" t="inlineStr">
        <is>
          <t>204</t>
        </is>
      </c>
      <c r="L37">
        <f>HYPERLINK("https://yad2.co.il/item/cw6viajn", "cw6viajn")</f>
        <v/>
      </c>
      <c r="M37" t="n">
        <v>6700</v>
      </c>
      <c r="N37" t="inlineStr">
        <is>
          <t>kia</t>
        </is>
      </c>
      <c r="O37" t="inlineStr">
        <is>
          <t>קיה</t>
        </is>
      </c>
      <c r="P37" t="inlineStr">
        <is>
          <t>['23/12/2023, 170000', '18/12/2023, None']</t>
        </is>
      </c>
      <c r="Q37" t="inlineStr">
        <is>
          <t>בקרת שיוט אדפטיבית</t>
        </is>
      </c>
      <c r="R37" t="inlineStr">
        <is>
          <t>עודכן ב 23/12/2023</t>
        </is>
      </c>
      <c r="S37" t="n">
        <v>2023</v>
      </c>
    </row>
    <row r="38">
      <c r="A38" s="1" t="n">
        <v>36</v>
      </c>
      <c r="B38" t="inlineStr">
        <is>
          <t>N/A</t>
        </is>
      </c>
      <c r="C38" t="inlineStr">
        <is>
          <t xml:space="preserve">נירו הייבריד EX הייבריד אוט' 1.6 </t>
        </is>
      </c>
      <c r="D38" t="inlineStr">
        <is>
          <t>נהריה</t>
        </is>
      </c>
      <c r="E38" t="n">
        <v>115000</v>
      </c>
      <c r="F38" t="inlineStr">
        <is>
          <t>1/1/2024</t>
        </is>
      </c>
      <c r="G38" t="n">
        <v>45292</v>
      </c>
      <c r="H38" t="inlineStr">
        <is>
          <t>01/01/2024 07:38</t>
        </is>
      </c>
      <c r="I38" t="inlineStr">
        <is>
          <t>private</t>
        </is>
      </c>
      <c r="J38" t="n">
        <v>1</v>
      </c>
      <c r="K38" t="inlineStr">
        <is>
          <t>141</t>
        </is>
      </c>
      <c r="L38">
        <f>HYPERLINK("https://yad2.co.il/item/cw7uxj3i", "cw7uxj3i")</f>
        <v/>
      </c>
      <c r="M38" t="n">
        <v>55000</v>
      </c>
      <c r="N38" t="inlineStr">
        <is>
          <t>kia</t>
        </is>
      </c>
      <c r="O38" t="inlineStr">
        <is>
          <t>קיה</t>
        </is>
      </c>
      <c r="P38" t="inlineStr">
        <is>
          <t>['01/01/2024, 115000']</t>
        </is>
      </c>
      <c r="Q38" t="inlineStr">
        <is>
          <t>בקרת שיוט אדפטיבית</t>
        </is>
      </c>
      <c r="R38" t="inlineStr">
        <is>
          <t>עודכן היום</t>
        </is>
      </c>
      <c r="S38" t="n">
        <v>2020</v>
      </c>
    </row>
    <row r="39">
      <c r="A39" s="1" t="n">
        <v>37</v>
      </c>
      <c r="B39" t="inlineStr">
        <is>
          <t>N/A</t>
        </is>
      </c>
      <c r="C39" t="inlineStr">
        <is>
          <t xml:space="preserve">נירו הייבריד EX הייבריד אוט' 1.6 </t>
        </is>
      </c>
      <c r="D39" t="inlineStr">
        <is>
          <t>רבדים</t>
        </is>
      </c>
      <c r="E39" t="n">
        <v>114000</v>
      </c>
      <c r="F39" t="inlineStr">
        <is>
          <t>9/12/2023</t>
        </is>
      </c>
      <c r="G39" t="n">
        <v>45269</v>
      </c>
      <c r="H39" t="inlineStr">
        <is>
          <t>09/12/2023 21:38</t>
        </is>
      </c>
      <c r="I39" t="inlineStr">
        <is>
          <t>private</t>
        </is>
      </c>
      <c r="J39" t="n">
        <v>1</v>
      </c>
      <c r="K39" t="inlineStr">
        <is>
          <t>141</t>
        </is>
      </c>
      <c r="L39">
        <f>HYPERLINK("https://yad2.co.il/item/diqfyima", "diqfyima")</f>
        <v/>
      </c>
      <c r="M39" t="n">
        <v>34000</v>
      </c>
      <c r="N39" t="inlineStr">
        <is>
          <t>kia</t>
        </is>
      </c>
      <c r="O39" t="inlineStr">
        <is>
          <t>קיה</t>
        </is>
      </c>
      <c r="P39" t="inlineStr">
        <is>
          <t>['29/12/2023, 114000', '28/12/2023, 7000', '25/12/2023, 116000', '22/12/2023, 117000', '09/12/2023, 118000']</t>
        </is>
      </c>
      <c r="Q39" t="inlineStr">
        <is>
          <t>בקרת שיוט אדפטיבית</t>
        </is>
      </c>
      <c r="R39" t="inlineStr">
        <is>
          <t>עודכן ב 31/12/2023</t>
        </is>
      </c>
      <c r="S39" t="n">
        <v>2019</v>
      </c>
    </row>
    <row r="40">
      <c r="A40" s="1" t="n">
        <v>38</v>
      </c>
      <c r="B40" t="inlineStr">
        <is>
          <t>N/A</t>
        </is>
      </c>
      <c r="C40" t="inlineStr">
        <is>
          <t xml:space="preserve">נירו PHEV EX אוט' 1.6 </t>
        </is>
      </c>
      <c r="D40" t="inlineStr">
        <is>
          <t>פקיעין</t>
        </is>
      </c>
      <c r="E40" t="n">
        <v>129000</v>
      </c>
      <c r="F40" t="inlineStr">
        <is>
          <t>30/12/2023</t>
        </is>
      </c>
      <c r="G40" t="n">
        <v>45290</v>
      </c>
      <c r="H40" t="inlineStr">
        <is>
          <t>30/12/2023 20:15</t>
        </is>
      </c>
      <c r="I40" t="inlineStr">
        <is>
          <t>private</t>
        </is>
      </c>
      <c r="J40" t="n">
        <v>1</v>
      </c>
      <c r="K40" t="inlineStr">
        <is>
          <t>141</t>
        </is>
      </c>
      <c r="L40">
        <f>HYPERLINK("https://yad2.co.il/item/ea7eqd0c", "ea7eqd0c")</f>
        <v/>
      </c>
      <c r="M40" t="n">
        <v>57000</v>
      </c>
      <c r="N40" t="inlineStr">
        <is>
          <t>kia</t>
        </is>
      </c>
      <c r="O40" t="inlineStr">
        <is>
          <t>קיה</t>
        </is>
      </c>
      <c r="P40" t="inlineStr">
        <is>
          <t>['30/12/2023, 129000']</t>
        </is>
      </c>
      <c r="Q40" t="inlineStr">
        <is>
          <t>בקרת שיוט אדפטיבית</t>
        </is>
      </c>
      <c r="R40" t="inlineStr">
        <is>
          <t>עודכן ב 30/12/2023</t>
        </is>
      </c>
      <c r="S40" t="n">
        <v>2021</v>
      </c>
    </row>
    <row r="41">
      <c r="A41" s="1" t="n">
        <v>39</v>
      </c>
      <c r="B41" t="inlineStr">
        <is>
          <t>זיהוי בשטח "מת"</t>
        </is>
      </c>
      <c r="C41" t="inlineStr">
        <is>
          <t xml:space="preserve">נירו פלוס GX אוט' הייבריד 1.6 </t>
        </is>
      </c>
      <c r="D41" t="inlineStr">
        <is>
          <t>גדרה</t>
        </is>
      </c>
      <c r="E41" t="n">
        <v>153000</v>
      </c>
      <c r="F41" t="inlineStr">
        <is>
          <t>23/12/2023</t>
        </is>
      </c>
      <c r="G41" t="n">
        <v>45283</v>
      </c>
      <c r="H41" t="inlineStr">
        <is>
          <t>23/12/2023 16:40</t>
        </is>
      </c>
      <c r="I41" t="inlineStr">
        <is>
          <t>private</t>
        </is>
      </c>
      <c r="J41" t="n">
        <v>1</v>
      </c>
      <c r="K41" t="inlineStr">
        <is>
          <t>141</t>
        </is>
      </c>
      <c r="L41">
        <f>HYPERLINK("https://yad2.co.il/item/fjxzsygz", "fjxzsygz")</f>
        <v/>
      </c>
      <c r="M41" t="n">
        <v>14600</v>
      </c>
      <c r="N41" t="inlineStr">
        <is>
          <t>kia</t>
        </is>
      </c>
      <c r="O41" t="inlineStr">
        <is>
          <t>קיה</t>
        </is>
      </c>
      <c r="P41" t="inlineStr">
        <is>
          <t>['23/12/2023, 153000']</t>
        </is>
      </c>
      <c r="Q41" t="inlineStr">
        <is>
          <t>בקרת שיוט אדפטיבית</t>
        </is>
      </c>
      <c r="R41" t="inlineStr">
        <is>
          <t>עודכן ב 29/12/2023</t>
        </is>
      </c>
      <c r="S41" t="n">
        <v>2022</v>
      </c>
    </row>
    <row r="42">
      <c r="A42" s="1" t="n">
        <v>40</v>
      </c>
      <c r="B42" t="inlineStr">
        <is>
          <t>N/A</t>
        </is>
      </c>
      <c r="C42" t="inlineStr">
        <is>
          <t xml:space="preserve">נירו הייבריד EX הייבריד אוט' 1.6 </t>
        </is>
      </c>
      <c r="D42" t="inlineStr">
        <is>
          <t>נהריה</t>
        </is>
      </c>
      <c r="E42" t="n">
        <v>114000</v>
      </c>
      <c r="F42" t="inlineStr">
        <is>
          <t>3/12/2023</t>
        </is>
      </c>
      <c r="G42" t="n">
        <v>45263</v>
      </c>
      <c r="H42" t="inlineStr">
        <is>
          <t>03/12/2023 14:26</t>
        </is>
      </c>
      <c r="I42" t="inlineStr">
        <is>
          <t>private</t>
        </is>
      </c>
      <c r="J42" t="n">
        <v>2</v>
      </c>
      <c r="K42" t="inlineStr">
        <is>
          <t>141</t>
        </is>
      </c>
      <c r="L42">
        <f>HYPERLINK("https://yad2.co.il/item/fk37u9hc", "fk37u9hc")</f>
        <v/>
      </c>
      <c r="M42" t="n">
        <v>59337</v>
      </c>
      <c r="N42" t="inlineStr">
        <is>
          <t>kia</t>
        </is>
      </c>
      <c r="O42" t="inlineStr">
        <is>
          <t>קיה</t>
        </is>
      </c>
      <c r="P42" t="inlineStr">
        <is>
          <t>['11/12/2023, 114000', '03/12/2023, 115000']</t>
        </is>
      </c>
      <c r="Q42" t="inlineStr">
        <is>
          <t>בקרת שיוט אדפטיבית</t>
        </is>
      </c>
      <c r="R42" t="inlineStr">
        <is>
          <t>עודכן ב 19/12/2023</t>
        </is>
      </c>
      <c r="S42" t="n">
        <v>2020</v>
      </c>
    </row>
    <row r="43">
      <c r="A43" s="1" t="n">
        <v>41</v>
      </c>
      <c r="B43" t="inlineStr">
        <is>
          <t>N/A</t>
        </is>
      </c>
      <c r="C43" t="inlineStr">
        <is>
          <t xml:space="preserve">נירו PHEV EX אוט' 1.6 </t>
        </is>
      </c>
      <c r="D43" t="inlineStr">
        <is>
          <t>נתניה</t>
        </is>
      </c>
      <c r="E43" t="n">
        <v>135000</v>
      </c>
      <c r="F43" t="inlineStr">
        <is>
          <t>22/12/2023</t>
        </is>
      </c>
      <c r="G43" t="n">
        <v>45282</v>
      </c>
      <c r="H43" t="inlineStr">
        <is>
          <t>22/12/2023 17:28</t>
        </is>
      </c>
      <c r="I43" t="inlineStr">
        <is>
          <t>private</t>
        </is>
      </c>
      <c r="J43" t="n">
        <v>1</v>
      </c>
      <c r="K43" t="inlineStr">
        <is>
          <t>141</t>
        </is>
      </c>
      <c r="L43">
        <f>HYPERLINK("https://yad2.co.il/item/fnay0d8j", "fnay0d8j")</f>
        <v/>
      </c>
      <c r="M43" t="n">
        <v>22000</v>
      </c>
      <c r="N43" t="inlineStr">
        <is>
          <t>kia</t>
        </is>
      </c>
      <c r="O43" t="inlineStr">
        <is>
          <t>קיה</t>
        </is>
      </c>
      <c r="P43" t="inlineStr">
        <is>
          <t>['22/12/2023, 135000']</t>
        </is>
      </c>
      <c r="Q43" t="inlineStr">
        <is>
          <t>בקרת שיוט אדפטיבית</t>
        </is>
      </c>
      <c r="R43" t="inlineStr">
        <is>
          <t>עודכן ב 22/12/2023</t>
        </is>
      </c>
      <c r="S43" t="n">
        <v>2021</v>
      </c>
    </row>
    <row r="44">
      <c r="A44" s="1" t="n">
        <v>42</v>
      </c>
      <c r="B44" t="inlineStr">
        <is>
          <t>N/A</t>
        </is>
      </c>
      <c r="C44" t="inlineStr">
        <is>
          <t xml:space="preserve">נירו PHEV EX אוט' 1.6 </t>
        </is>
      </c>
      <c r="D44" t="inlineStr">
        <is>
          <t>פצאל</t>
        </is>
      </c>
      <c r="E44" t="n">
        <v>127000</v>
      </c>
      <c r="F44" t="inlineStr">
        <is>
          <t>17/12/2023</t>
        </is>
      </c>
      <c r="G44" t="n">
        <v>45277</v>
      </c>
      <c r="H44" t="inlineStr">
        <is>
          <t>17/12/2023 14:50</t>
        </is>
      </c>
      <c r="I44" t="inlineStr">
        <is>
          <t>private</t>
        </is>
      </c>
      <c r="J44" t="n">
        <v>1</v>
      </c>
      <c r="K44" t="inlineStr">
        <is>
          <t>141</t>
        </is>
      </c>
      <c r="L44">
        <f>HYPERLINK("https://yad2.co.il/item/fta6hg4l", "fta6hg4l")</f>
        <v/>
      </c>
      <c r="M44" t="n">
        <v>40000</v>
      </c>
      <c r="N44" t="inlineStr">
        <is>
          <t>kia</t>
        </is>
      </c>
      <c r="O44" t="inlineStr">
        <is>
          <t>קיה</t>
        </is>
      </c>
      <c r="P44" t="inlineStr">
        <is>
          <t>['17/12/2023, 127000']</t>
        </is>
      </c>
      <c r="Q44" t="inlineStr">
        <is>
          <t>בקרת שיוט אדפטיבית</t>
        </is>
      </c>
      <c r="R44" t="inlineStr">
        <is>
          <t>עודכן ב 24/12/2023</t>
        </is>
      </c>
      <c r="S44" t="n">
        <v>2020</v>
      </c>
    </row>
    <row r="45">
      <c r="A45" s="1" t="n">
        <v>43</v>
      </c>
      <c r="B45" t="inlineStr">
        <is>
          <t>N/A</t>
        </is>
      </c>
      <c r="C45" t="inlineStr">
        <is>
          <t xml:space="preserve">נירו הייבריד LX הייבריד אוט' 1.6 </t>
        </is>
      </c>
      <c r="D45" t="inlineStr">
        <is>
          <t>פתח תקווה</t>
        </is>
      </c>
      <c r="E45" t="n">
        <v>0</v>
      </c>
      <c r="F45" t="inlineStr">
        <is>
          <t>18/8/2023</t>
        </is>
      </c>
      <c r="G45" t="n">
        <v>45156</v>
      </c>
      <c r="H45" t="inlineStr">
        <is>
          <t>18/08/2023 09:39</t>
        </is>
      </c>
      <c r="I45" t="inlineStr">
        <is>
          <t>private</t>
        </is>
      </c>
      <c r="J45" t="n">
        <v>2</v>
      </c>
      <c r="K45" t="inlineStr">
        <is>
          <t>141</t>
        </is>
      </c>
      <c r="L45">
        <f>HYPERLINK("https://yad2.co.il/item/g70rf0wh", "g70rf0wh")</f>
        <v/>
      </c>
      <c r="M45" t="n">
        <v>71000</v>
      </c>
      <c r="N45" t="inlineStr">
        <is>
          <t>kia</t>
        </is>
      </c>
      <c r="O45" t="inlineStr">
        <is>
          <t>קיה</t>
        </is>
      </c>
      <c r="P45" t="inlineStr">
        <is>
          <t>['18/08/2023, None']</t>
        </is>
      </c>
      <c r="Q45" t="inlineStr">
        <is>
          <t>בקרת שיוט אדפטיבית</t>
        </is>
      </c>
      <c r="R45" t="inlineStr">
        <is>
          <t>עודכן היום</t>
        </is>
      </c>
      <c r="S45" t="n">
        <v>2020</v>
      </c>
    </row>
    <row r="46">
      <c r="A46" s="1" t="n">
        <v>44</v>
      </c>
      <c r="B46" t="inlineStr">
        <is>
          <t>N/A</t>
        </is>
      </c>
      <c r="C46" t="inlineStr">
        <is>
          <t xml:space="preserve">נירו PHEV EX אוט' 1.6 </t>
        </is>
      </c>
      <c r="D46" t="inlineStr">
        <is>
          <t>רמת ישי</t>
        </is>
      </c>
      <c r="E46" t="n">
        <v>120000</v>
      </c>
      <c r="F46" t="inlineStr">
        <is>
          <t>27/11/2023</t>
        </is>
      </c>
      <c r="G46" t="n">
        <v>45257</v>
      </c>
      <c r="H46" t="inlineStr">
        <is>
          <t>27/11/2023 16:44</t>
        </is>
      </c>
      <c r="I46" t="inlineStr">
        <is>
          <t>private</t>
        </is>
      </c>
      <c r="J46" t="n">
        <v>1</v>
      </c>
      <c r="K46" t="inlineStr">
        <is>
          <t>141</t>
        </is>
      </c>
      <c r="L46">
        <f>HYPERLINK("https://yad2.co.il/item/gzudxuvc", "gzudxuvc")</f>
        <v/>
      </c>
      <c r="M46" t="n">
        <v>49650</v>
      </c>
      <c r="N46" t="inlineStr">
        <is>
          <t>kia</t>
        </is>
      </c>
      <c r="O46" t="inlineStr">
        <is>
          <t>קיה</t>
        </is>
      </c>
      <c r="P46" t="inlineStr">
        <is>
          <t>['12/12/2023, 120000', '27/11/2023, 126000']</t>
        </is>
      </c>
      <c r="Q46" t="inlineStr">
        <is>
          <t>בקרת שיוט אדפטיבית</t>
        </is>
      </c>
      <c r="R46" t="inlineStr">
        <is>
          <t>עודכן ב 19/12/2023</t>
        </is>
      </c>
      <c r="S46" t="n">
        <v>2021</v>
      </c>
    </row>
    <row r="47">
      <c r="A47" s="1" t="n">
        <v>45</v>
      </c>
      <c r="B47" t="inlineStr">
        <is>
          <t>N/A</t>
        </is>
      </c>
      <c r="C47" t="inlineStr">
        <is>
          <t xml:space="preserve">נירו הייבריד LX הייבריד אוט' 1.6 </t>
        </is>
      </c>
      <c r="D47" t="inlineStr">
        <is>
          <t>חדרה</t>
        </is>
      </c>
      <c r="E47" t="n">
        <v>95000</v>
      </c>
      <c r="F47" t="inlineStr">
        <is>
          <t>3/12/2023</t>
        </is>
      </c>
      <c r="G47" t="n">
        <v>45263</v>
      </c>
      <c r="H47" t="inlineStr">
        <is>
          <t>03/12/2023 12:17</t>
        </is>
      </c>
      <c r="I47" t="inlineStr">
        <is>
          <t>private</t>
        </is>
      </c>
      <c r="J47" t="n">
        <v>2</v>
      </c>
      <c r="K47" t="inlineStr">
        <is>
          <t>141</t>
        </is>
      </c>
      <c r="L47">
        <f>HYPERLINK("https://yad2.co.il/item/h16mzjf7", "h16mzjf7")</f>
        <v/>
      </c>
      <c r="M47" t="n">
        <v>74385</v>
      </c>
      <c r="N47" t="inlineStr">
        <is>
          <t>kia</t>
        </is>
      </c>
      <c r="O47" t="inlineStr">
        <is>
          <t>קיה</t>
        </is>
      </c>
      <c r="P47" t="inlineStr">
        <is>
          <t>['20/12/2023, 95000', '05/12/2023, 109900', '04/12/2023, 115000', '03/12/2023, None']</t>
        </is>
      </c>
      <c r="Q47" t="inlineStr">
        <is>
          <t>בקרת שיוט אדפטיבית</t>
        </is>
      </c>
      <c r="R47" t="inlineStr">
        <is>
          <t>עודכן ב 21/12/2023</t>
        </is>
      </c>
      <c r="S47" t="n">
        <v>2020</v>
      </c>
    </row>
    <row r="48">
      <c r="A48" s="1" t="n">
        <v>46</v>
      </c>
      <c r="B48" t="inlineStr">
        <is>
          <t>N/A</t>
        </is>
      </c>
      <c r="C48" t="inlineStr">
        <is>
          <t xml:space="preserve">נירו הייבריד EX הייבריד אוט' 1.6 </t>
        </is>
      </c>
      <c r="D48" t="inlineStr">
        <is>
          <t>חיפה</t>
        </is>
      </c>
      <c r="E48" t="n">
        <v>117000</v>
      </c>
      <c r="F48" t="inlineStr">
        <is>
          <t>30/12/2023</t>
        </is>
      </c>
      <c r="G48" t="n">
        <v>45290</v>
      </c>
      <c r="H48" t="inlineStr">
        <is>
          <t>30/12/2023 18:13</t>
        </is>
      </c>
      <c r="I48" t="inlineStr">
        <is>
          <t>private</t>
        </is>
      </c>
      <c r="J48" t="n">
        <v>1</v>
      </c>
      <c r="K48" t="inlineStr">
        <is>
          <t>141</t>
        </is>
      </c>
      <c r="L48">
        <f>HYPERLINK("https://yad2.co.il/item/h5vyn1c6", "h5vyn1c6")</f>
        <v/>
      </c>
      <c r="M48" t="n">
        <v>80000</v>
      </c>
      <c r="N48" t="inlineStr">
        <is>
          <t>kia</t>
        </is>
      </c>
      <c r="O48" t="inlineStr">
        <is>
          <t>קיה</t>
        </is>
      </c>
      <c r="P48" t="inlineStr">
        <is>
          <t>['30/12/2023, 117000']</t>
        </is>
      </c>
      <c r="Q48" t="inlineStr">
        <is>
          <t>בקרת שיוט אדפטיבית</t>
        </is>
      </c>
      <c r="R48" t="inlineStr">
        <is>
          <t>עודכן ב 30/12/2023</t>
        </is>
      </c>
      <c r="S48" t="n">
        <v>2020</v>
      </c>
    </row>
    <row r="49">
      <c r="A49" s="1" t="n">
        <v>47</v>
      </c>
      <c r="B49" t="inlineStr">
        <is>
          <t>N/A</t>
        </is>
      </c>
      <c r="C49" t="inlineStr">
        <is>
          <t xml:space="preserve">נירו PHEV EX אוט' 1.6 </t>
        </is>
      </c>
      <c r="D49" t="inlineStr">
        <is>
          <t>עפולה</t>
        </is>
      </c>
      <c r="E49" t="n">
        <v>125000</v>
      </c>
      <c r="F49" t="inlineStr">
        <is>
          <t>18/12/2023</t>
        </is>
      </c>
      <c r="G49" t="n">
        <v>45278</v>
      </c>
      <c r="H49" t="inlineStr">
        <is>
          <t>18/12/2023 14:45</t>
        </is>
      </c>
      <c r="I49" t="inlineStr">
        <is>
          <t>private</t>
        </is>
      </c>
      <c r="J49" t="n">
        <v>1</v>
      </c>
      <c r="K49" t="inlineStr">
        <is>
          <t>141</t>
        </is>
      </c>
      <c r="L49">
        <f>HYPERLINK("https://yad2.co.il/item/hwdc779t", "hwdc779t")</f>
        <v/>
      </c>
      <c r="M49" t="n">
        <v>42000</v>
      </c>
      <c r="N49" t="inlineStr">
        <is>
          <t>kia</t>
        </is>
      </c>
      <c r="O49" t="inlineStr">
        <is>
          <t>קיה</t>
        </is>
      </c>
      <c r="P49" t="inlineStr">
        <is>
          <t>['18/12/2023, 125000']</t>
        </is>
      </c>
      <c r="Q49" t="inlineStr">
        <is>
          <t>בקרת שיוט אדפטיבית</t>
        </is>
      </c>
      <c r="R49" t="inlineStr">
        <is>
          <t>עודכן ב 18/12/2023</t>
        </is>
      </c>
      <c r="S49" t="n">
        <v>2021</v>
      </c>
    </row>
    <row r="50">
      <c r="A50" s="1" t="n">
        <v>48</v>
      </c>
      <c r="B50" t="inlineStr">
        <is>
          <t>N/A</t>
        </is>
      </c>
      <c r="C50" t="inlineStr">
        <is>
          <t xml:space="preserve">נירו הייבריד EX הייבריד אוט' 1.6 </t>
        </is>
      </c>
      <c r="D50" t="inlineStr">
        <is>
          <t>ירושלים</t>
        </is>
      </c>
      <c r="E50" t="n">
        <v>89000</v>
      </c>
      <c r="F50" t="inlineStr">
        <is>
          <t>11/12/2023</t>
        </is>
      </c>
      <c r="G50" t="n">
        <v>45271</v>
      </c>
      <c r="H50" t="inlineStr">
        <is>
          <t>11/12/2023 17:51</t>
        </is>
      </c>
      <c r="I50" t="inlineStr">
        <is>
          <t>private</t>
        </is>
      </c>
      <c r="J50" t="n">
        <v>3</v>
      </c>
      <c r="K50" t="inlineStr">
        <is>
          <t>141</t>
        </is>
      </c>
      <c r="L50">
        <f>HYPERLINK("https://yad2.co.il/item/ibijpxhy", "ibijpxhy")</f>
        <v/>
      </c>
      <c r="M50" t="n">
        <v>33000</v>
      </c>
      <c r="N50" t="inlineStr">
        <is>
          <t>kia</t>
        </is>
      </c>
      <c r="O50" t="inlineStr">
        <is>
          <t>קיה</t>
        </is>
      </c>
      <c r="P50" t="inlineStr">
        <is>
          <t>['11/12/2023, 89000']</t>
        </is>
      </c>
      <c r="Q50" t="inlineStr">
        <is>
          <t>בקרת שיוט אדפטיבית</t>
        </is>
      </c>
      <c r="R50" t="inlineStr">
        <is>
          <t>עודכן ב 11/12/2023</t>
        </is>
      </c>
      <c r="S50" t="n">
        <v>2020</v>
      </c>
    </row>
    <row r="51">
      <c r="A51" s="1" t="n">
        <v>49</v>
      </c>
      <c r="B51" t="inlineStr">
        <is>
          <t>N/A</t>
        </is>
      </c>
      <c r="C51" t="inlineStr">
        <is>
          <t xml:space="preserve">נירו הייבריד Urban הייבריד אוט' 1.6 </t>
        </is>
      </c>
      <c r="D51" t="inlineStr">
        <is>
          <t>קרית מוצקין</t>
        </is>
      </c>
      <c r="E51" t="n">
        <v>125000</v>
      </c>
      <c r="F51" t="inlineStr">
        <is>
          <t>12/12/2023</t>
        </is>
      </c>
      <c r="G51" t="n">
        <v>45272</v>
      </c>
      <c r="H51" t="inlineStr">
        <is>
          <t>12/12/2023 05:50</t>
        </is>
      </c>
      <c r="I51" t="inlineStr">
        <is>
          <t>private</t>
        </is>
      </c>
      <c r="J51" t="n">
        <v>1</v>
      </c>
      <c r="K51" t="inlineStr">
        <is>
          <t>141</t>
        </is>
      </c>
      <c r="L51">
        <f>HYPERLINK("https://yad2.co.il/item/ik4ayflx", "ik4ayflx")</f>
        <v/>
      </c>
      <c r="M51" t="n">
        <v>60000</v>
      </c>
      <c r="N51" t="inlineStr">
        <is>
          <t>kia</t>
        </is>
      </c>
      <c r="O51" t="inlineStr">
        <is>
          <t>קיה</t>
        </is>
      </c>
      <c r="P51" t="inlineStr">
        <is>
          <t>['12/12/2023, 125000']</t>
        </is>
      </c>
      <c r="Q51" t="inlineStr">
        <is>
          <t>בקרת שיוט אדפטיבית</t>
        </is>
      </c>
      <c r="R51" t="inlineStr">
        <is>
          <t>עודכן ב 13/12/2023</t>
        </is>
      </c>
      <c r="S51" t="n">
        <v>2021</v>
      </c>
    </row>
    <row r="52">
      <c r="A52" s="1" t="n">
        <v>50</v>
      </c>
      <c r="B52" t="inlineStr">
        <is>
          <t>N/A</t>
        </is>
      </c>
      <c r="C52" t="inlineStr">
        <is>
          <t xml:space="preserve">נירו הייבריד EX הייבריד אוט' 1.6 </t>
        </is>
      </c>
      <c r="D52" t="inlineStr">
        <is>
          <t>כפר תבור</t>
        </is>
      </c>
      <c r="E52" t="n">
        <v>110000</v>
      </c>
      <c r="F52" t="inlineStr">
        <is>
          <t>18/12/2023</t>
        </is>
      </c>
      <c r="G52" t="n">
        <v>45278</v>
      </c>
      <c r="H52" t="inlineStr">
        <is>
          <t>18/12/2023 18:05</t>
        </is>
      </c>
      <c r="I52" t="inlineStr">
        <is>
          <t>private</t>
        </is>
      </c>
      <c r="J52" t="n">
        <v>1</v>
      </c>
      <c r="K52" t="inlineStr">
        <is>
          <t>141</t>
        </is>
      </c>
      <c r="L52">
        <f>HYPERLINK("https://yad2.co.il/item/j6vd4u52", "j6vd4u52")</f>
        <v/>
      </c>
      <c r="M52" t="n">
        <v>56000</v>
      </c>
      <c r="N52" t="inlineStr">
        <is>
          <t>kia</t>
        </is>
      </c>
      <c r="O52" t="inlineStr">
        <is>
          <t>קיה</t>
        </is>
      </c>
      <c r="P52" t="inlineStr">
        <is>
          <t>['18/12/2023, 110000']</t>
        </is>
      </c>
      <c r="Q52" t="inlineStr">
        <is>
          <t>בקרת שיוט אדפטיבית</t>
        </is>
      </c>
      <c r="R52" t="inlineStr">
        <is>
          <t>עודכן ב 24/12/2023</t>
        </is>
      </c>
      <c r="S52" t="n">
        <v>2019</v>
      </c>
    </row>
    <row r="53">
      <c r="A53" s="1" t="n">
        <v>51</v>
      </c>
      <c r="B53" t="inlineStr">
        <is>
          <t>N/A</t>
        </is>
      </c>
      <c r="C53" t="inlineStr">
        <is>
          <t xml:space="preserve">נירו הייבריד Urban הייבריד אוט' 1.6 </t>
        </is>
      </c>
      <c r="D53" t="inlineStr">
        <is>
          <t>נתניה</t>
        </is>
      </c>
      <c r="E53" t="n">
        <v>111800</v>
      </c>
      <c r="F53" t="inlineStr">
        <is>
          <t>27/11/2023</t>
        </is>
      </c>
      <c r="G53" t="n">
        <v>45257</v>
      </c>
      <c r="H53" t="inlineStr">
        <is>
          <t>27/11/2023 10:25</t>
        </is>
      </c>
      <c r="I53" t="inlineStr">
        <is>
          <t>private</t>
        </is>
      </c>
      <c r="J53" t="n">
        <v>1</v>
      </c>
      <c r="K53" t="inlineStr">
        <is>
          <t>141</t>
        </is>
      </c>
      <c r="L53">
        <f>HYPERLINK("https://yad2.co.il/item/jeewbj6a", "jeewbj6a")</f>
        <v/>
      </c>
      <c r="M53" t="n">
        <v>68000</v>
      </c>
      <c r="N53" t="inlineStr">
        <is>
          <t>kia</t>
        </is>
      </c>
      <c r="O53" t="inlineStr">
        <is>
          <t>קיה</t>
        </is>
      </c>
      <c r="P53" t="inlineStr">
        <is>
          <t>['30/12/2023, 111800', '30/12/2023, 118000', '27/11/2023, None']</t>
        </is>
      </c>
      <c r="Q53" t="inlineStr">
        <is>
          <t>בקרת שיוט אדפטיבית</t>
        </is>
      </c>
      <c r="R53" t="inlineStr">
        <is>
          <t>עודכן היום</t>
        </is>
      </c>
      <c r="S53" t="n">
        <v>2021</v>
      </c>
    </row>
    <row r="54">
      <c r="A54" s="1" t="n">
        <v>52</v>
      </c>
      <c r="B54" t="inlineStr">
        <is>
          <t>N/A</t>
        </is>
      </c>
      <c r="C54" t="inlineStr">
        <is>
          <t xml:space="preserve">נירו הייבריד Urban הייבריד אוט' 1.6 </t>
        </is>
      </c>
      <c r="D54" t="inlineStr">
        <is>
          <t>קרית מוצקין</t>
        </is>
      </c>
      <c r="E54" t="n">
        <v>121500</v>
      </c>
      <c r="F54" t="inlineStr">
        <is>
          <t>10/9/2023</t>
        </is>
      </c>
      <c r="G54" t="n">
        <v>45179</v>
      </c>
      <c r="H54" t="inlineStr">
        <is>
          <t>10/09/2023 14:39</t>
        </is>
      </c>
      <c r="I54" t="inlineStr">
        <is>
          <t>private</t>
        </is>
      </c>
      <c r="J54" t="n">
        <v>2</v>
      </c>
      <c r="K54" t="inlineStr">
        <is>
          <t>141</t>
        </is>
      </c>
      <c r="L54">
        <f>HYPERLINK("https://yad2.co.il/item/kquripp9", "kquripp9")</f>
        <v/>
      </c>
      <c r="M54" t="n">
        <v>38000</v>
      </c>
      <c r="N54" t="inlineStr">
        <is>
          <t>kia</t>
        </is>
      </c>
      <c r="O54" t="inlineStr">
        <is>
          <t>קיה</t>
        </is>
      </c>
      <c r="P54" t="inlineStr">
        <is>
          <t>['04/11/2023, 121500', '04/11/2023, 121000', '03/11/2023, 124500', '11/09/2023, 127000', '10/09/2023, 129000']</t>
        </is>
      </c>
      <c r="Q54" t="inlineStr">
        <is>
          <t>בקרת שיוט אדפטיבית</t>
        </is>
      </c>
      <c r="R54" t="inlineStr">
        <is>
          <t>עודכן היום</t>
        </is>
      </c>
      <c r="S54" t="n">
        <v>2021</v>
      </c>
    </row>
    <row r="55">
      <c r="A55" s="1" t="n">
        <v>53</v>
      </c>
      <c r="B55" t="inlineStr">
        <is>
          <t>N/A</t>
        </is>
      </c>
      <c r="C55" t="inlineStr">
        <is>
          <t xml:space="preserve">נירו הייבריד EX הייבריד אוט' 1.6 </t>
        </is>
      </c>
      <c r="D55" t="inlineStr">
        <is>
          <t>באר יעקב</t>
        </is>
      </c>
      <c r="E55" t="n">
        <v>120000</v>
      </c>
      <c r="F55" t="inlineStr">
        <is>
          <t>8/12/2023</t>
        </is>
      </c>
      <c r="G55" t="n">
        <v>45268</v>
      </c>
      <c r="H55" t="inlineStr">
        <is>
          <t>08/12/2023 06:51</t>
        </is>
      </c>
      <c r="I55" t="inlineStr">
        <is>
          <t>private</t>
        </is>
      </c>
      <c r="J55" t="n">
        <v>1</v>
      </c>
      <c r="K55" t="inlineStr">
        <is>
          <t>141</t>
        </is>
      </c>
      <c r="L55">
        <f>HYPERLINK("https://yad2.co.il/item/l2ekf43p", "l2ekf43p")</f>
        <v/>
      </c>
      <c r="M55" t="n">
        <v>20000</v>
      </c>
      <c r="N55" t="inlineStr">
        <is>
          <t>kia</t>
        </is>
      </c>
      <c r="O55" t="inlineStr">
        <is>
          <t>קיה</t>
        </is>
      </c>
      <c r="P55" t="inlineStr">
        <is>
          <t>['08/12/2023, 120000']</t>
        </is>
      </c>
      <c r="Q55" t="inlineStr">
        <is>
          <t>בקרת שיוט אדפטיבית</t>
        </is>
      </c>
      <c r="R55" t="inlineStr">
        <is>
          <t>עודכן ב 31/12/2023</t>
        </is>
      </c>
      <c r="S55" t="n">
        <v>2020</v>
      </c>
    </row>
    <row r="56">
      <c r="A56" s="1" t="n">
        <v>54</v>
      </c>
      <c r="B56" t="inlineStr">
        <is>
          <t>N/A</t>
        </is>
      </c>
      <c r="C56" t="inlineStr">
        <is>
          <t xml:space="preserve">נירו הייבריד PHEV LX אוט' 1.6 </t>
        </is>
      </c>
      <c r="D56" t="inlineStr">
        <is>
          <t>אור יהודה</t>
        </is>
      </c>
      <c r="E56" t="n">
        <v>110000</v>
      </c>
      <c r="F56" t="inlineStr">
        <is>
          <t>5/12/2023</t>
        </is>
      </c>
      <c r="G56" t="n">
        <v>45265</v>
      </c>
      <c r="H56" t="inlineStr">
        <is>
          <t>05/12/2023 19:29</t>
        </is>
      </c>
      <c r="I56" t="inlineStr">
        <is>
          <t>private</t>
        </is>
      </c>
      <c r="J56" t="n">
        <v>3</v>
      </c>
      <c r="K56" t="inlineStr">
        <is>
          <t>141</t>
        </is>
      </c>
      <c r="L56">
        <f>HYPERLINK("https://yad2.co.il/item/lavpfrml", "lavpfrml")</f>
        <v/>
      </c>
      <c r="M56" t="n">
        <v>51000</v>
      </c>
      <c r="N56" t="inlineStr">
        <is>
          <t>kia</t>
        </is>
      </c>
      <c r="O56" t="inlineStr">
        <is>
          <t>קיה</t>
        </is>
      </c>
      <c r="P56" t="inlineStr">
        <is>
          <t>['05/12/2023, 110000']</t>
        </is>
      </c>
      <c r="Q56" t="inlineStr">
        <is>
          <t>בקרת שיוט אדפטיבית</t>
        </is>
      </c>
      <c r="R56" t="inlineStr">
        <is>
          <t>עודכן ב 05/12/2023</t>
        </is>
      </c>
      <c r="S56" t="n">
        <v>2021</v>
      </c>
    </row>
    <row r="57">
      <c r="A57" s="1" t="n">
        <v>55</v>
      </c>
      <c r="B57" t="inlineStr">
        <is>
          <t>N/A</t>
        </is>
      </c>
      <c r="C57" t="inlineStr">
        <is>
          <t xml:space="preserve">נירו פלוס EV אוט' חשמלי </t>
        </is>
      </c>
      <c r="D57" t="inlineStr">
        <is>
          <t>אשקלון</t>
        </is>
      </c>
      <c r="E57" t="n">
        <v>155000</v>
      </c>
      <c r="F57" t="inlineStr">
        <is>
          <t>25/11/2023</t>
        </is>
      </c>
      <c r="G57" t="n">
        <v>45255</v>
      </c>
      <c r="H57" t="inlineStr">
        <is>
          <t>25/11/2023 21:08</t>
        </is>
      </c>
      <c r="I57" t="inlineStr">
        <is>
          <t>private</t>
        </is>
      </c>
      <c r="J57" t="n">
        <v>1</v>
      </c>
      <c r="K57" t="inlineStr">
        <is>
          <t>204</t>
        </is>
      </c>
      <c r="L57">
        <f>HYPERLINK("https://yad2.co.il/item/m3qnp388", "m3qnp388")</f>
        <v/>
      </c>
      <c r="M57" t="n">
        <v>17000</v>
      </c>
      <c r="N57" t="inlineStr">
        <is>
          <t>kia</t>
        </is>
      </c>
      <c r="O57" t="inlineStr">
        <is>
          <t>קיה</t>
        </is>
      </c>
      <c r="P57" t="inlineStr">
        <is>
          <t>['05/12/2023, 155000', '25/11/2023, 160000']</t>
        </is>
      </c>
      <c r="Q57" t="inlineStr">
        <is>
          <t>בקרת שיוט אדפטיבית</t>
        </is>
      </c>
      <c r="R57" t="inlineStr">
        <is>
          <t>עודכן היום</t>
        </is>
      </c>
      <c r="S57" t="n">
        <v>2022</v>
      </c>
    </row>
    <row r="58">
      <c r="A58" s="1" t="n">
        <v>56</v>
      </c>
      <c r="B58" t="inlineStr">
        <is>
          <t>N/A</t>
        </is>
      </c>
      <c r="C58" t="inlineStr">
        <is>
          <t xml:space="preserve">נירו PHEV EX אוט' 1.6 </t>
        </is>
      </c>
      <c r="D58" t="inlineStr">
        <is>
          <t>בני ברק</t>
        </is>
      </c>
      <c r="E58" t="n">
        <v>129500</v>
      </c>
      <c r="F58" t="inlineStr">
        <is>
          <t>29/8/2023</t>
        </is>
      </c>
      <c r="G58" t="n">
        <v>45167</v>
      </c>
      <c r="H58" t="inlineStr">
        <is>
          <t>29/08/2023 08:30</t>
        </is>
      </c>
      <c r="I58" t="inlineStr">
        <is>
          <t>private</t>
        </is>
      </c>
      <c r="J58" t="n">
        <v>1</v>
      </c>
      <c r="K58" t="inlineStr">
        <is>
          <t>141</t>
        </is>
      </c>
      <c r="L58">
        <f>HYPERLINK("https://yad2.co.il/item/meg2eq0d", "meg2eq0d")</f>
        <v/>
      </c>
      <c r="M58" t="n">
        <v>43500</v>
      </c>
      <c r="N58" t="inlineStr">
        <is>
          <t>kia</t>
        </is>
      </c>
      <c r="O58" t="inlineStr">
        <is>
          <t>קיה</t>
        </is>
      </c>
      <c r="P58" t="inlineStr">
        <is>
          <t>['04/12/2023, 129500', '26/09/2023, 131500', '07/09/2023, 132000', '03/09/2023, 135000', '29/08/2023, 139000']</t>
        </is>
      </c>
      <c r="Q58" t="inlineStr">
        <is>
          <t>בקרת שיוט אדפטיבית</t>
        </is>
      </c>
      <c r="R58" t="inlineStr">
        <is>
          <t>עודכן ב 26/12/2023</t>
        </is>
      </c>
      <c r="S58" t="n">
        <v>2021</v>
      </c>
    </row>
    <row r="59">
      <c r="A59" s="1" t="n">
        <v>57</v>
      </c>
      <c r="B59" t="inlineStr">
        <is>
          <t>N/A</t>
        </is>
      </c>
      <c r="C59" t="inlineStr">
        <is>
          <t xml:space="preserve">נירו PHEV EX אוט' 1.6 </t>
        </is>
      </c>
      <c r="D59" t="inlineStr">
        <is>
          <t>יבנה</t>
        </is>
      </c>
      <c r="E59" t="n">
        <v>135000</v>
      </c>
      <c r="F59" t="inlineStr">
        <is>
          <t>29/12/2023</t>
        </is>
      </c>
      <c r="G59" t="n">
        <v>45289</v>
      </c>
      <c r="H59" t="inlineStr">
        <is>
          <t>29/12/2023 14:38</t>
        </is>
      </c>
      <c r="I59" t="inlineStr">
        <is>
          <t>private</t>
        </is>
      </c>
      <c r="J59" t="n">
        <v>1</v>
      </c>
      <c r="K59" t="inlineStr">
        <is>
          <t>141</t>
        </is>
      </c>
      <c r="L59">
        <f>HYPERLINK("https://yad2.co.il/item/mq2qagwq", "mq2qagwq")</f>
        <v/>
      </c>
      <c r="M59" t="n">
        <v>29550</v>
      </c>
      <c r="N59" t="inlineStr">
        <is>
          <t>kia</t>
        </is>
      </c>
      <c r="O59" t="inlineStr">
        <is>
          <t>קיה</t>
        </is>
      </c>
      <c r="P59" t="inlineStr">
        <is>
          <t>['29/12/2023, 135000']</t>
        </is>
      </c>
      <c r="Q59" t="inlineStr">
        <is>
          <t>בקרת שיוט אדפטיבית</t>
        </is>
      </c>
      <c r="R59" t="inlineStr">
        <is>
          <t>עודכן היום</t>
        </is>
      </c>
      <c r="S59" t="n">
        <v>2021</v>
      </c>
    </row>
    <row r="60">
      <c r="A60" s="1" t="n">
        <v>58</v>
      </c>
      <c r="B60" t="inlineStr">
        <is>
          <t>N/A</t>
        </is>
      </c>
      <c r="C60" t="inlineStr">
        <is>
          <t xml:space="preserve">נירו PHEV EX אוט' 1.6 </t>
        </is>
      </c>
      <c r="D60" t="inlineStr">
        <is>
          <t>כרמיאל</t>
        </is>
      </c>
      <c r="E60" t="n">
        <v>130000</v>
      </c>
      <c r="F60" t="inlineStr">
        <is>
          <t>21/12/2023</t>
        </is>
      </c>
      <c r="G60" t="n">
        <v>45281</v>
      </c>
      <c r="H60" t="inlineStr">
        <is>
          <t>21/12/2023 12:56</t>
        </is>
      </c>
      <c r="I60" t="inlineStr">
        <is>
          <t>private</t>
        </is>
      </c>
      <c r="J60" t="n">
        <v>1</v>
      </c>
      <c r="K60" t="inlineStr">
        <is>
          <t>141</t>
        </is>
      </c>
      <c r="L60">
        <f>HYPERLINK("https://yad2.co.il/item/myjpzwq9", "myjpzwq9")</f>
        <v/>
      </c>
      <c r="M60" t="n">
        <v>31000</v>
      </c>
      <c r="N60" t="inlineStr">
        <is>
          <t>kia</t>
        </is>
      </c>
      <c r="O60" t="inlineStr">
        <is>
          <t>קיה</t>
        </is>
      </c>
      <c r="P60" t="inlineStr">
        <is>
          <t>['21/12/2023, 130000']</t>
        </is>
      </c>
      <c r="Q60" t="inlineStr">
        <is>
          <t>בקרת שיוט אדפטיבית</t>
        </is>
      </c>
      <c r="R60" t="inlineStr">
        <is>
          <t>עודכן ב 21/12/2023</t>
        </is>
      </c>
      <c r="S60" t="n">
        <v>2021</v>
      </c>
    </row>
    <row r="61">
      <c r="A61" s="1" t="n">
        <v>59</v>
      </c>
      <c r="B61" t="inlineStr">
        <is>
          <t>N/A</t>
        </is>
      </c>
      <c r="C61" t="inlineStr">
        <is>
          <t xml:space="preserve">נירו הייבריד EX הייבריד אוט' 1.6 </t>
        </is>
      </c>
      <c r="D61" t="inlineStr">
        <is>
          <t>קרית מלאכי</t>
        </is>
      </c>
      <c r="E61" t="n">
        <v>114000</v>
      </c>
      <c r="F61" t="inlineStr">
        <is>
          <t>16/12/2023</t>
        </is>
      </c>
      <c r="G61" t="n">
        <v>45276</v>
      </c>
      <c r="H61" t="inlineStr">
        <is>
          <t>16/12/2023 14:34</t>
        </is>
      </c>
      <c r="I61" t="inlineStr">
        <is>
          <t>private</t>
        </is>
      </c>
      <c r="J61" t="n">
        <v>2</v>
      </c>
      <c r="K61" t="inlineStr">
        <is>
          <t>141</t>
        </is>
      </c>
      <c r="L61">
        <f>HYPERLINK("https://yad2.co.il/item/o1mp6x7u", "o1mp6x7u")</f>
        <v/>
      </c>
      <c r="M61" t="n">
        <v>62000</v>
      </c>
      <c r="N61" t="inlineStr">
        <is>
          <t>kia</t>
        </is>
      </c>
      <c r="O61" t="inlineStr">
        <is>
          <t>קיה</t>
        </is>
      </c>
      <c r="P61" t="inlineStr">
        <is>
          <t>['16/12/2023, 114000']</t>
        </is>
      </c>
      <c r="Q61" t="inlineStr">
        <is>
          <t>בקרת שיוט אדפטיבית</t>
        </is>
      </c>
      <c r="R61" t="inlineStr">
        <is>
          <t>עודכן ב 30/12/2023</t>
        </is>
      </c>
      <c r="S61" t="n">
        <v>2020</v>
      </c>
    </row>
    <row r="62">
      <c r="A62" s="1" t="n">
        <v>60</v>
      </c>
      <c r="B62" t="inlineStr">
        <is>
          <t>N/A</t>
        </is>
      </c>
      <c r="C62" t="inlineStr">
        <is>
          <t xml:space="preserve">נירו הייבריד EX הייבריד אוט' 1.6 </t>
        </is>
      </c>
      <c r="D62" t="inlineStr">
        <is>
          <t>בית דגן</t>
        </is>
      </c>
      <c r="E62" t="n">
        <v>98000</v>
      </c>
      <c r="F62" t="inlineStr">
        <is>
          <t>16/12/2023</t>
        </is>
      </c>
      <c r="G62" t="n">
        <v>45276</v>
      </c>
      <c r="H62" t="inlineStr">
        <is>
          <t>16/12/2023 17:37</t>
        </is>
      </c>
      <c r="I62" t="inlineStr">
        <is>
          <t>private</t>
        </is>
      </c>
      <c r="J62" t="n">
        <v>1</v>
      </c>
      <c r="K62" t="inlineStr">
        <is>
          <t>141</t>
        </is>
      </c>
      <c r="L62">
        <f>HYPERLINK("https://yad2.co.il/item/oc4hb8ec", "oc4hb8ec")</f>
        <v/>
      </c>
      <c r="M62" t="n">
        <v>65000</v>
      </c>
      <c r="N62" t="inlineStr">
        <is>
          <t>kia</t>
        </is>
      </c>
      <c r="O62" t="inlineStr">
        <is>
          <t>קיה</t>
        </is>
      </c>
      <c r="P62" t="inlineStr">
        <is>
          <t>['16/12/2023, 98000']</t>
        </is>
      </c>
      <c r="Q62" t="inlineStr">
        <is>
          <t>בקרת שיוט אדפטיבית</t>
        </is>
      </c>
      <c r="R62" t="inlineStr">
        <is>
          <t>עודכן ב 31/12/2023</t>
        </is>
      </c>
      <c r="S62" t="n">
        <v>2019</v>
      </c>
    </row>
    <row r="63">
      <c r="A63" s="1" t="n">
        <v>61</v>
      </c>
      <c r="B63" t="inlineStr">
        <is>
          <t>N/A</t>
        </is>
      </c>
      <c r="C63" t="inlineStr">
        <is>
          <t xml:space="preserve">נירו הייבריד Urban הייבריד אוט' 1.6 </t>
        </is>
      </c>
      <c r="D63" t="inlineStr">
        <is>
          <t>מבשרת ציון</t>
        </is>
      </c>
      <c r="E63" t="n">
        <v>0</v>
      </c>
      <c r="F63" t="inlineStr">
        <is>
          <t>24/12/2023</t>
        </is>
      </c>
      <c r="G63" t="n">
        <v>45284</v>
      </c>
      <c r="H63" t="inlineStr">
        <is>
          <t>24/12/2023 11:22</t>
        </is>
      </c>
      <c r="I63" t="inlineStr">
        <is>
          <t>private</t>
        </is>
      </c>
      <c r="J63" t="n">
        <v>1</v>
      </c>
      <c r="K63" t="inlineStr">
        <is>
          <t>141</t>
        </is>
      </c>
      <c r="L63">
        <f>HYPERLINK("https://yad2.co.il/item/p5jys5ja", "p5jys5ja")</f>
        <v/>
      </c>
      <c r="M63" t="n">
        <v>48000</v>
      </c>
      <c r="N63" t="inlineStr">
        <is>
          <t>kia</t>
        </is>
      </c>
      <c r="O63" t="inlineStr">
        <is>
          <t>קיה</t>
        </is>
      </c>
      <c r="P63" t="inlineStr">
        <is>
          <t>['01/01/2024, None', '31/12/2023, 125000', '26/12/2023, 126000', '24/12/2023, 129000']</t>
        </is>
      </c>
      <c r="Q63" t="inlineStr">
        <is>
          <t>בקרת שיוט אדפטיבית</t>
        </is>
      </c>
      <c r="R63" t="inlineStr">
        <is>
          <t>עודכן היום</t>
        </is>
      </c>
      <c r="S63" t="n">
        <v>2021</v>
      </c>
    </row>
    <row r="64">
      <c r="A64" s="1" t="n">
        <v>62</v>
      </c>
      <c r="B64" t="inlineStr">
        <is>
          <t>N/A</t>
        </is>
      </c>
      <c r="C64" t="inlineStr">
        <is>
          <t xml:space="preserve">נירו PHEV EX Plus אוט' 1.6 </t>
        </is>
      </c>
      <c r="D64" t="inlineStr">
        <is>
          <t>חולון</t>
        </is>
      </c>
      <c r="E64" t="n">
        <v>142000</v>
      </c>
      <c r="F64" t="inlineStr">
        <is>
          <t>16/5/2023</t>
        </is>
      </c>
      <c r="G64" t="n">
        <v>45062</v>
      </c>
      <c r="H64" t="inlineStr">
        <is>
          <t>16/05/2023 13:14</t>
        </is>
      </c>
      <c r="I64" t="inlineStr">
        <is>
          <t>private</t>
        </is>
      </c>
      <c r="J64" t="n">
        <v>1</v>
      </c>
      <c r="K64" t="inlineStr">
        <is>
          <t>141</t>
        </is>
      </c>
      <c r="L64">
        <f>HYPERLINK("https://yad2.co.il/item/qedwjbkz", "qedwjbkz")</f>
        <v/>
      </c>
      <c r="M64" t="n">
        <v>29000</v>
      </c>
      <c r="N64" t="inlineStr">
        <is>
          <t>kia</t>
        </is>
      </c>
      <c r="O64" t="inlineStr">
        <is>
          <t>קיה</t>
        </is>
      </c>
      <c r="P64" t="inlineStr">
        <is>
          <t>['08/11/2023, 142000', '30/09/2023, 145000', '17/05/2023, 148000', '16/05/2023, 155000']</t>
        </is>
      </c>
      <c r="Q64" t="inlineStr">
        <is>
          <t>בקרת שיוט אדפטיבית</t>
        </is>
      </c>
      <c r="R64" t="inlineStr">
        <is>
          <t>עודכן ב 16/12/2023</t>
        </is>
      </c>
      <c r="S64" t="n">
        <v>2021</v>
      </c>
    </row>
    <row r="65">
      <c r="A65" s="1" t="n">
        <v>63</v>
      </c>
      <c r="B65" t="inlineStr">
        <is>
          <t>N/A</t>
        </is>
      </c>
      <c r="C65" t="inlineStr">
        <is>
          <t xml:space="preserve">נירו הייבריד Urban הייבריד אוט' 1.6 </t>
        </is>
      </c>
      <c r="D65" t="inlineStr">
        <is>
          <t>באר שבע</t>
        </is>
      </c>
      <c r="E65" t="n">
        <v>123000</v>
      </c>
      <c r="F65" t="inlineStr">
        <is>
          <t>29/12/2023</t>
        </is>
      </c>
      <c r="G65" t="n">
        <v>45289</v>
      </c>
      <c r="H65" t="inlineStr">
        <is>
          <t>29/12/2023 10:08</t>
        </is>
      </c>
      <c r="I65" t="inlineStr">
        <is>
          <t>private</t>
        </is>
      </c>
      <c r="J65" t="n">
        <v>1</v>
      </c>
      <c r="K65" t="inlineStr">
        <is>
          <t>141</t>
        </is>
      </c>
      <c r="L65">
        <f>HYPERLINK("https://yad2.co.il/item/qlzwe0u3", "qlzwe0u3")</f>
        <v/>
      </c>
      <c r="M65" t="n">
        <v>41000</v>
      </c>
      <c r="N65" t="inlineStr">
        <is>
          <t>kia</t>
        </is>
      </c>
      <c r="O65" t="inlineStr">
        <is>
          <t>קיה</t>
        </is>
      </c>
      <c r="P65" t="inlineStr">
        <is>
          <t>['31/12/2023, 123000', '29/12/2023, 125000']</t>
        </is>
      </c>
      <c r="Q65" t="inlineStr">
        <is>
          <t>בקרת שיוט אדפטיבית</t>
        </is>
      </c>
      <c r="R65" t="inlineStr">
        <is>
          <t>עודכן ב 31/12/2023</t>
        </is>
      </c>
      <c r="S65" t="n">
        <v>2021</v>
      </c>
    </row>
    <row r="66">
      <c r="A66" s="1" t="n">
        <v>64</v>
      </c>
      <c r="B66" t="inlineStr">
        <is>
          <t>N/A</t>
        </is>
      </c>
      <c r="C66" t="inlineStr">
        <is>
          <t xml:space="preserve">נירו הייבריד EX הייבריד אוט' 1.6 </t>
        </is>
      </c>
      <c r="D66" t="inlineStr">
        <is>
          <t>נהריה</t>
        </is>
      </c>
      <c r="E66" t="n">
        <v>122000</v>
      </c>
      <c r="F66" t="inlineStr">
        <is>
          <t>14/11/2023</t>
        </is>
      </c>
      <c r="G66" t="n">
        <v>45244</v>
      </c>
      <c r="H66" t="inlineStr">
        <is>
          <t>14/11/2023 07:27</t>
        </is>
      </c>
      <c r="I66" t="inlineStr">
        <is>
          <t>private</t>
        </is>
      </c>
      <c r="J66" t="n">
        <v>1</v>
      </c>
      <c r="K66" t="inlineStr">
        <is>
          <t>141</t>
        </is>
      </c>
      <c r="L66">
        <f>HYPERLINK("https://yad2.co.il/item/qtopkzpw", "qtopkzpw")</f>
        <v/>
      </c>
      <c r="M66" t="n">
        <v>47000</v>
      </c>
      <c r="N66" t="inlineStr">
        <is>
          <t>kia</t>
        </is>
      </c>
      <c r="O66" t="inlineStr">
        <is>
          <t>קיה</t>
        </is>
      </c>
      <c r="P66" t="inlineStr">
        <is>
          <t>['17/12/2023, 122000', '14/11/2023, 125000']</t>
        </is>
      </c>
      <c r="Q66" t="inlineStr">
        <is>
          <t>בקרת שיוט אדפטיבית</t>
        </is>
      </c>
      <c r="R66" t="inlineStr">
        <is>
          <t>עודכן ב 17/12/2023</t>
        </is>
      </c>
      <c r="S66" t="n">
        <v>2020</v>
      </c>
    </row>
    <row r="67">
      <c r="A67" s="1" t="n">
        <v>65</v>
      </c>
      <c r="B67" t="inlineStr">
        <is>
          <t>N/A</t>
        </is>
      </c>
      <c r="C67" t="inlineStr">
        <is>
          <t xml:space="preserve">נירו PHEV EX אוט' 1.6 </t>
        </is>
      </c>
      <c r="D67" t="inlineStr">
        <is>
          <t>רחובות</t>
        </is>
      </c>
      <c r="E67" t="n">
        <v>117500</v>
      </c>
      <c r="F67" t="inlineStr">
        <is>
          <t>26/12/2023</t>
        </is>
      </c>
      <c r="G67" t="n">
        <v>45286</v>
      </c>
      <c r="H67" t="inlineStr">
        <is>
          <t>26/12/2023 11:55</t>
        </is>
      </c>
      <c r="I67" t="inlineStr">
        <is>
          <t>private</t>
        </is>
      </c>
      <c r="J67" t="n">
        <v>2</v>
      </c>
      <c r="K67" t="inlineStr">
        <is>
          <t>141</t>
        </is>
      </c>
      <c r="L67">
        <f>HYPERLINK("https://yad2.co.il/item/r04q5ht5", "r04q5ht5")</f>
        <v/>
      </c>
      <c r="M67" t="n">
        <v>50000</v>
      </c>
      <c r="N67" t="inlineStr">
        <is>
          <t>kia</t>
        </is>
      </c>
      <c r="O67" t="inlineStr">
        <is>
          <t>קיה</t>
        </is>
      </c>
      <c r="P67" t="inlineStr">
        <is>
          <t>['31/12/2023, 117500', '27/12/2023, 119000', '26/12/2023, 122000', '26/12/2023, 22000']</t>
        </is>
      </c>
      <c r="Q67" t="inlineStr">
        <is>
          <t>בקרת שיוט אדפטיבית</t>
        </is>
      </c>
      <c r="R67" t="inlineStr">
        <is>
          <t>עודכן היום</t>
        </is>
      </c>
      <c r="S67" t="n">
        <v>2021</v>
      </c>
    </row>
    <row r="68">
      <c r="A68" s="1" t="n">
        <v>66</v>
      </c>
      <c r="B68" t="inlineStr">
        <is>
          <t>N/A</t>
        </is>
      </c>
      <c r="C68" t="inlineStr">
        <is>
          <t xml:space="preserve">נירו הייבריד EX הייבריד אוט' 1.6 </t>
        </is>
      </c>
      <c r="D68" t="inlineStr">
        <is>
          <t>רחובות</t>
        </is>
      </c>
      <c r="E68" t="n">
        <v>107000</v>
      </c>
      <c r="F68" t="inlineStr">
        <is>
          <t>5/12/2023</t>
        </is>
      </c>
      <c r="G68" t="n">
        <v>45265</v>
      </c>
      <c r="H68" t="inlineStr">
        <is>
          <t>05/12/2023 19:36</t>
        </is>
      </c>
      <c r="I68" t="inlineStr">
        <is>
          <t>private</t>
        </is>
      </c>
      <c r="J68" t="n">
        <v>1</v>
      </c>
      <c r="K68" t="inlineStr">
        <is>
          <t>141</t>
        </is>
      </c>
      <c r="L68">
        <f>HYPERLINK("https://yad2.co.il/item/rj1bc5b3", "rj1bc5b3")</f>
        <v/>
      </c>
      <c r="M68" t="n">
        <v>63000</v>
      </c>
      <c r="N68" t="inlineStr">
        <is>
          <t>kia</t>
        </is>
      </c>
      <c r="O68" t="inlineStr">
        <is>
          <t>קיה</t>
        </is>
      </c>
      <c r="P68" t="inlineStr">
        <is>
          <t>['05/12/2023, 107000']</t>
        </is>
      </c>
      <c r="Q68" t="inlineStr">
        <is>
          <t>בקרת שיוט אדפטיבית</t>
        </is>
      </c>
      <c r="R68" t="inlineStr">
        <is>
          <t>עודכן ב 24/12/2023</t>
        </is>
      </c>
      <c r="S68" t="n">
        <v>2019</v>
      </c>
    </row>
    <row r="69">
      <c r="A69" s="1" t="n">
        <v>67</v>
      </c>
      <c r="B69" t="inlineStr">
        <is>
          <t>N/A</t>
        </is>
      </c>
      <c r="C69" t="inlineStr">
        <is>
          <t xml:space="preserve">נירו הייבריד LX הייבריד אוט' 1.6 </t>
        </is>
      </c>
      <c r="D69" t="inlineStr">
        <is>
          <t>הרצליה</t>
        </is>
      </c>
      <c r="E69" t="n">
        <v>110000</v>
      </c>
      <c r="F69" t="inlineStr">
        <is>
          <t>30/12/2023</t>
        </is>
      </c>
      <c r="G69" t="n">
        <v>45290</v>
      </c>
      <c r="H69" t="inlineStr">
        <is>
          <t>30/12/2023 15:49</t>
        </is>
      </c>
      <c r="I69" t="inlineStr">
        <is>
          <t>private</t>
        </is>
      </c>
      <c r="J69" t="n">
        <v>2</v>
      </c>
      <c r="K69" t="inlineStr">
        <is>
          <t>141</t>
        </is>
      </c>
      <c r="L69">
        <f>HYPERLINK("https://yad2.co.il/item/rpcngi62", "rpcngi62")</f>
        <v/>
      </c>
      <c r="M69" t="n">
        <v>43400</v>
      </c>
      <c r="N69" t="inlineStr">
        <is>
          <t>kia</t>
        </is>
      </c>
      <c r="O69" t="inlineStr">
        <is>
          <t>קיה</t>
        </is>
      </c>
      <c r="P69" t="inlineStr">
        <is>
          <t>['30/12/2023, 110000']</t>
        </is>
      </c>
      <c r="Q69" t="inlineStr">
        <is>
          <t>בקרת שיוט אדפטיבית</t>
        </is>
      </c>
      <c r="R69" t="inlineStr">
        <is>
          <t>עודכן ב 31/12/2023</t>
        </is>
      </c>
      <c r="S69" t="n">
        <v>2019</v>
      </c>
    </row>
    <row r="70">
      <c r="A70" s="1" t="n">
        <v>68</v>
      </c>
      <c r="B70" t="inlineStr">
        <is>
          <t>זיהוי בשטח "מת"</t>
        </is>
      </c>
      <c r="C70" t="inlineStr">
        <is>
          <t xml:space="preserve">נירו PHEV EX אוט' 1.6 </t>
        </is>
      </c>
      <c r="D70" t="inlineStr">
        <is>
          <t>כפר סבא</t>
        </is>
      </c>
      <c r="E70" t="n">
        <v>170000</v>
      </c>
      <c r="F70" t="inlineStr">
        <is>
          <t>13/12/2023</t>
        </is>
      </c>
      <c r="G70" t="n">
        <v>45273</v>
      </c>
      <c r="H70" t="inlineStr">
        <is>
          <t>13/12/2023 18:40</t>
        </is>
      </c>
      <c r="I70" t="inlineStr">
        <is>
          <t>private</t>
        </is>
      </c>
      <c r="J70" t="n">
        <v>1</v>
      </c>
      <c r="K70" t="inlineStr">
        <is>
          <t>183</t>
        </is>
      </c>
      <c r="L70">
        <f>HYPERLINK("https://yad2.co.il/item/skilw0w5", "skilw0w5")</f>
        <v/>
      </c>
      <c r="M70" t="n">
        <v>5000</v>
      </c>
      <c r="N70" t="inlineStr">
        <is>
          <t>kia</t>
        </is>
      </c>
      <c r="O70" t="inlineStr">
        <is>
          <t>קיה</t>
        </is>
      </c>
      <c r="P70" t="inlineStr">
        <is>
          <t>['13/12/2023, 170000']</t>
        </is>
      </c>
      <c r="Q70" t="inlineStr">
        <is>
          <t>בקרת שיוט אדפטיבית</t>
        </is>
      </c>
      <c r="R70" t="inlineStr">
        <is>
          <t>עודכן ב 20/12/2023</t>
        </is>
      </c>
      <c r="S70" t="n">
        <v>2023</v>
      </c>
    </row>
    <row r="71">
      <c r="A71" s="1" t="n">
        <v>69</v>
      </c>
      <c r="B71" t="inlineStr">
        <is>
          <t>N/A</t>
        </is>
      </c>
      <c r="C71" t="inlineStr">
        <is>
          <t xml:space="preserve">נירו הייבריד EX הייבריד אוט' 1.6 </t>
        </is>
      </c>
      <c r="D71" t="inlineStr">
        <is>
          <t>נס ציונה</t>
        </is>
      </c>
      <c r="E71" t="n">
        <v>111000</v>
      </c>
      <c r="F71" t="inlineStr">
        <is>
          <t>26/9/2023</t>
        </is>
      </c>
      <c r="G71" t="n">
        <v>45195</v>
      </c>
      <c r="H71" t="inlineStr">
        <is>
          <t>26/09/2023 17:59</t>
        </is>
      </c>
      <c r="I71" t="inlineStr">
        <is>
          <t>private</t>
        </is>
      </c>
      <c r="J71" t="n">
        <v>1</v>
      </c>
      <c r="K71" t="inlineStr">
        <is>
          <t>141</t>
        </is>
      </c>
      <c r="L71">
        <f>HYPERLINK("https://yad2.co.il/item/svq51tk8", "svq51tk8")</f>
        <v/>
      </c>
      <c r="M71" t="n">
        <v>70000</v>
      </c>
      <c r="N71" t="inlineStr">
        <is>
          <t>kia</t>
        </is>
      </c>
      <c r="O71" t="inlineStr">
        <is>
          <t>קיה</t>
        </is>
      </c>
      <c r="P71" t="inlineStr">
        <is>
          <t>['28/12/2023, 111000', '18/12/2023, 112000', '30/11/2023, 112500', '18/10/2023, 113000', '26/09/2023, 114000']</t>
        </is>
      </c>
      <c r="Q71" t="inlineStr">
        <is>
          <t>בקרת שיוט אדפטיבית</t>
        </is>
      </c>
      <c r="R71" t="inlineStr">
        <is>
          <t>עודכן ב 31/12/2023</t>
        </is>
      </c>
      <c r="S71" t="n">
        <v>2019</v>
      </c>
    </row>
    <row r="72">
      <c r="A72" s="1" t="n">
        <v>70</v>
      </c>
      <c r="B72" t="inlineStr">
        <is>
          <t>זיהוי בשטח "מת"</t>
        </is>
      </c>
      <c r="C72" t="inlineStr">
        <is>
          <t xml:space="preserve">נירו PHEV EX אוט' 1.6 </t>
        </is>
      </c>
      <c r="D72" t="inlineStr">
        <is>
          <t>פקיעין</t>
        </is>
      </c>
      <c r="E72" t="n">
        <v>169000</v>
      </c>
      <c r="F72" t="inlineStr">
        <is>
          <t>22/12/2023</t>
        </is>
      </c>
      <c r="G72" t="n">
        <v>45282</v>
      </c>
      <c r="H72" t="inlineStr">
        <is>
          <t>22/12/2023 10:57</t>
        </is>
      </c>
      <c r="I72" t="inlineStr">
        <is>
          <t>private</t>
        </is>
      </c>
      <c r="J72" t="n">
        <v>1</v>
      </c>
      <c r="K72" t="inlineStr">
        <is>
          <t>183</t>
        </is>
      </c>
      <c r="L72">
        <f>HYPERLINK("https://yad2.co.il/item/tby4whai", "tby4whai")</f>
        <v/>
      </c>
      <c r="M72" t="n">
        <v>1200</v>
      </c>
      <c r="N72" t="inlineStr">
        <is>
          <t>kia</t>
        </is>
      </c>
      <c r="O72" t="inlineStr">
        <is>
          <t>קיה</t>
        </is>
      </c>
      <c r="P72" t="inlineStr">
        <is>
          <t>['25/12/2023, 169000', '22/12/2023, 178000']</t>
        </is>
      </c>
      <c r="Q72" t="inlineStr">
        <is>
          <t>בקרת שיוט אדפטיבית</t>
        </is>
      </c>
      <c r="R72" t="inlineStr">
        <is>
          <t>עודכן ב 25/12/2023</t>
        </is>
      </c>
      <c r="S72" t="n">
        <v>2023</v>
      </c>
    </row>
    <row r="73">
      <c r="A73" s="1" t="n">
        <v>71</v>
      </c>
      <c r="B73" t="inlineStr">
        <is>
          <t>N/A</t>
        </is>
      </c>
      <c r="C73" t="inlineStr">
        <is>
          <t xml:space="preserve">נירו PHEV EX אוט' 1.6 </t>
        </is>
      </c>
      <c r="D73" t="inlineStr">
        <is>
          <t>קרית אונו</t>
        </is>
      </c>
      <c r="E73" t="n">
        <v>122000</v>
      </c>
      <c r="F73" t="inlineStr">
        <is>
          <t>18/12/2023</t>
        </is>
      </c>
      <c r="G73" t="n">
        <v>45278</v>
      </c>
      <c r="H73" t="inlineStr">
        <is>
          <t>18/12/2023 21:31</t>
        </is>
      </c>
      <c r="I73" t="inlineStr">
        <is>
          <t>private</t>
        </is>
      </c>
      <c r="J73" t="n">
        <v>1</v>
      </c>
      <c r="K73" t="inlineStr">
        <is>
          <t>141</t>
        </is>
      </c>
      <c r="L73">
        <f>HYPERLINK("https://yad2.co.il/item/tui6zrvy", "tui6zrvy")</f>
        <v/>
      </c>
      <c r="M73" t="n">
        <v>59000</v>
      </c>
      <c r="N73" t="inlineStr">
        <is>
          <t>kia</t>
        </is>
      </c>
      <c r="O73" t="inlineStr">
        <is>
          <t>קיה</t>
        </is>
      </c>
      <c r="P73" t="inlineStr">
        <is>
          <t>['22/12/2023, 122000', '18/12/2023, 125000']</t>
        </is>
      </c>
      <c r="Q73" t="inlineStr">
        <is>
          <t>בקרת שיוט אדפטיבית</t>
        </is>
      </c>
      <c r="R73" t="inlineStr">
        <is>
          <t>עודכן היום</t>
        </is>
      </c>
      <c r="S73" t="n">
        <v>2022</v>
      </c>
    </row>
    <row r="74">
      <c r="A74" s="1" t="n">
        <v>72</v>
      </c>
      <c r="B74" t="inlineStr">
        <is>
          <t>N/A</t>
        </is>
      </c>
      <c r="C74" t="inlineStr">
        <is>
          <t xml:space="preserve">נירו הייבריד Urban הייבריד אוט' 1.6 </t>
        </is>
      </c>
      <c r="D74" t="inlineStr">
        <is>
          <t>קרית ביאליק</t>
        </is>
      </c>
      <c r="E74" t="n">
        <v>125000</v>
      </c>
      <c r="F74" t="inlineStr">
        <is>
          <t>8/12/2023</t>
        </is>
      </c>
      <c r="G74" t="n">
        <v>45268</v>
      </c>
      <c r="H74" t="inlineStr">
        <is>
          <t>08/12/2023 16:11</t>
        </is>
      </c>
      <c r="I74" t="inlineStr">
        <is>
          <t>private</t>
        </is>
      </c>
      <c r="J74" t="n">
        <v>1</v>
      </c>
      <c r="K74" t="inlineStr">
        <is>
          <t>141</t>
        </is>
      </c>
      <c r="L74">
        <f>HYPERLINK("https://yad2.co.il/item/u4tcpl1j", "u4tcpl1j")</f>
        <v/>
      </c>
      <c r="M74" t="n">
        <v>59000</v>
      </c>
      <c r="N74" t="inlineStr">
        <is>
          <t>kia</t>
        </is>
      </c>
      <c r="O74" t="inlineStr">
        <is>
          <t>קיה</t>
        </is>
      </c>
      <c r="P74" t="inlineStr">
        <is>
          <t>['11/12/2023, 125000', '08/12/2023, 120000']</t>
        </is>
      </c>
      <c r="Q74" t="inlineStr">
        <is>
          <t>בקרת שיוט אדפטיבית</t>
        </is>
      </c>
      <c r="R74" t="inlineStr">
        <is>
          <t>עודכן ב 11/12/2023</t>
        </is>
      </c>
      <c r="S74" t="n">
        <v>2021</v>
      </c>
    </row>
    <row r="75">
      <c r="A75" s="1" t="n">
        <v>73</v>
      </c>
      <c r="B75" t="inlineStr">
        <is>
          <t>N/A</t>
        </is>
      </c>
      <c r="C75" t="inlineStr">
        <is>
          <t xml:space="preserve">נירו הייבריד Urban הייבריד אוט' 1.6 </t>
        </is>
      </c>
      <c r="D75" t="inlineStr">
        <is>
          <t>בנימינה גבעת עדה</t>
        </is>
      </c>
      <c r="E75" t="n">
        <v>112000</v>
      </c>
      <c r="F75" t="inlineStr">
        <is>
          <t>1/1/2024</t>
        </is>
      </c>
      <c r="G75" t="n">
        <v>45292</v>
      </c>
      <c r="H75" t="inlineStr">
        <is>
          <t>01/01/2024 13:58</t>
        </is>
      </c>
      <c r="I75" t="inlineStr">
        <is>
          <t>private</t>
        </is>
      </c>
      <c r="J75" t="n">
        <v>2</v>
      </c>
      <c r="K75" t="inlineStr">
        <is>
          <t>141</t>
        </is>
      </c>
      <c r="L75">
        <f>HYPERLINK("https://yad2.co.il/item/ubua8z0s", "ubua8z0s")</f>
        <v/>
      </c>
      <c r="M75" t="n">
        <v>72000</v>
      </c>
      <c r="N75" t="inlineStr">
        <is>
          <t>kia</t>
        </is>
      </c>
      <c r="O75" t="inlineStr">
        <is>
          <t>קיה</t>
        </is>
      </c>
      <c r="P75" t="inlineStr">
        <is>
          <t>['01/01/2024, 112000']</t>
        </is>
      </c>
      <c r="Q75" t="inlineStr">
        <is>
          <t>בקרת שיוט אדפטיבית</t>
        </is>
      </c>
      <c r="R75" t="inlineStr">
        <is>
          <t>עודכן היום</t>
        </is>
      </c>
      <c r="S75" t="n">
        <v>2021</v>
      </c>
    </row>
    <row r="76">
      <c r="A76" s="1" t="n">
        <v>74</v>
      </c>
      <c r="B76" t="inlineStr">
        <is>
          <t>N/A</t>
        </is>
      </c>
      <c r="C76" t="inlineStr">
        <is>
          <t xml:space="preserve">נירו PHEV LX Plus אוט' 1.6 </t>
        </is>
      </c>
      <c r="D76" t="inlineStr">
        <is>
          <t>אזור</t>
        </is>
      </c>
      <c r="E76" t="n">
        <v>125000</v>
      </c>
      <c r="F76" t="inlineStr">
        <is>
          <t>14/12/2023</t>
        </is>
      </c>
      <c r="G76" t="n">
        <v>45274</v>
      </c>
      <c r="H76" t="inlineStr">
        <is>
          <t>14/12/2023 10:49</t>
        </is>
      </c>
      <c r="I76" t="inlineStr">
        <is>
          <t>private</t>
        </is>
      </c>
      <c r="J76" t="n">
        <v>2</v>
      </c>
      <c r="K76" t="inlineStr">
        <is>
          <t>141</t>
        </is>
      </c>
      <c r="L76">
        <f>HYPERLINK("https://yad2.co.il/item/ul59zp7s", "ul59zp7s")</f>
        <v/>
      </c>
      <c r="M76" t="n">
        <v>40000</v>
      </c>
      <c r="N76" t="inlineStr">
        <is>
          <t>kia</t>
        </is>
      </c>
      <c r="O76" t="inlineStr">
        <is>
          <t>קיה</t>
        </is>
      </c>
      <c r="P76" t="inlineStr">
        <is>
          <t>['14/12/2023, 125000']</t>
        </is>
      </c>
      <c r="Q76" t="inlineStr">
        <is>
          <t>בקרת שיוט אדפטיבית</t>
        </is>
      </c>
      <c r="R76" t="inlineStr">
        <is>
          <t>עודכן היום</t>
        </is>
      </c>
      <c r="S76" t="n">
        <v>2022</v>
      </c>
    </row>
    <row r="77">
      <c r="A77" s="1" t="n">
        <v>75</v>
      </c>
      <c r="B77" t="inlineStr">
        <is>
          <t>N/A</t>
        </is>
      </c>
      <c r="C77" t="inlineStr">
        <is>
          <t xml:space="preserve">נירו הייבריד EX הייבריד אוט' 1.6 </t>
        </is>
      </c>
      <c r="D77" t="inlineStr">
        <is>
          <t>אשקלון</t>
        </is>
      </c>
      <c r="E77" t="n">
        <v>110000</v>
      </c>
      <c r="F77" t="inlineStr">
        <is>
          <t>19/12/2023</t>
        </is>
      </c>
      <c r="G77" t="n">
        <v>45279</v>
      </c>
      <c r="H77" t="inlineStr">
        <is>
          <t>19/12/2023 08:05</t>
        </is>
      </c>
      <c r="I77" t="inlineStr">
        <is>
          <t>private</t>
        </is>
      </c>
      <c r="J77" t="n">
        <v>2</v>
      </c>
      <c r="K77" t="inlineStr">
        <is>
          <t>141</t>
        </is>
      </c>
      <c r="L77">
        <f>HYPERLINK("https://yad2.co.il/item/upw326ey", "upw326ey")</f>
        <v/>
      </c>
      <c r="M77" t="n">
        <v>45500</v>
      </c>
      <c r="N77" t="inlineStr">
        <is>
          <t>kia</t>
        </is>
      </c>
      <c r="O77" t="inlineStr">
        <is>
          <t>קיה</t>
        </is>
      </c>
      <c r="P77" t="inlineStr">
        <is>
          <t>['19/12/2023, 110000']</t>
        </is>
      </c>
      <c r="Q77" t="inlineStr">
        <is>
          <t>בקרת שיוט אדפטיבית</t>
        </is>
      </c>
      <c r="R77" t="inlineStr">
        <is>
          <t>עודכן ב 19/12/2023</t>
        </is>
      </c>
      <c r="S77" t="n">
        <v>2019</v>
      </c>
    </row>
    <row r="78">
      <c r="A78" s="1" t="n">
        <v>76</v>
      </c>
      <c r="B78" t="inlineStr">
        <is>
          <t>N/A</t>
        </is>
      </c>
      <c r="C78" t="inlineStr">
        <is>
          <t xml:space="preserve">נירו הייבריד PHEV LX אוט' 1.6 </t>
        </is>
      </c>
      <c r="D78" t="inlineStr">
        <is>
          <t>ירושלים</t>
        </is>
      </c>
      <c r="E78" t="n">
        <v>125000</v>
      </c>
      <c r="F78" t="inlineStr">
        <is>
          <t>29/12/2023</t>
        </is>
      </c>
      <c r="G78" t="n">
        <v>45289</v>
      </c>
      <c r="H78" t="inlineStr">
        <is>
          <t>29/12/2023 10:55</t>
        </is>
      </c>
      <c r="I78" t="inlineStr">
        <is>
          <t>private</t>
        </is>
      </c>
      <c r="J78" t="n">
        <v>1</v>
      </c>
      <c r="K78" t="inlineStr">
        <is>
          <t>141</t>
        </is>
      </c>
      <c r="L78">
        <f>HYPERLINK("https://yad2.co.il/item/urlbu5xr", "urlbu5xr")</f>
        <v/>
      </c>
      <c r="M78" t="n">
        <v>23000</v>
      </c>
      <c r="N78" t="inlineStr">
        <is>
          <t>kia</t>
        </is>
      </c>
      <c r="O78" t="inlineStr">
        <is>
          <t>קיה</t>
        </is>
      </c>
      <c r="P78" t="inlineStr">
        <is>
          <t>['29/12/2023, 125000']</t>
        </is>
      </c>
      <c r="Q78" t="inlineStr">
        <is>
          <t>בקרת שיוט אדפטיבית</t>
        </is>
      </c>
      <c r="R78" t="inlineStr">
        <is>
          <t>עודכן ב 29/12/2023</t>
        </is>
      </c>
      <c r="S78" t="n">
        <v>2022</v>
      </c>
    </row>
    <row r="79">
      <c r="A79" s="1" t="n">
        <v>77</v>
      </c>
      <c r="B79" t="inlineStr">
        <is>
          <t>N/A</t>
        </is>
      </c>
      <c r="C79" t="inlineStr">
        <is>
          <t xml:space="preserve">נירו הייבריד EX הייבריד אוט' 1.6 </t>
        </is>
      </c>
      <c r="D79" t="inlineStr">
        <is>
          <t>פרדס חנה כרכור</t>
        </is>
      </c>
      <c r="E79" t="n">
        <v>110000</v>
      </c>
      <c r="F79" t="inlineStr">
        <is>
          <t>21/12/2023</t>
        </is>
      </c>
      <c r="G79" t="n">
        <v>45281</v>
      </c>
      <c r="H79" t="inlineStr">
        <is>
          <t>21/12/2023 17:27</t>
        </is>
      </c>
      <c r="I79" t="inlineStr">
        <is>
          <t>private</t>
        </is>
      </c>
      <c r="J79" t="n">
        <v>2</v>
      </c>
      <c r="K79" t="inlineStr">
        <is>
          <t>141</t>
        </is>
      </c>
      <c r="L79">
        <f>HYPERLINK("https://yad2.co.il/item/w4gl7xp4", "w4gl7xp4")</f>
        <v/>
      </c>
      <c r="M79" t="n">
        <v>56000</v>
      </c>
      <c r="N79" t="inlineStr">
        <is>
          <t>kia</t>
        </is>
      </c>
      <c r="O79" t="inlineStr">
        <is>
          <t>קיה</t>
        </is>
      </c>
      <c r="P79" t="inlineStr">
        <is>
          <t>['28/12/2023, 110000', '21/12/2023, 112000']</t>
        </is>
      </c>
      <c r="Q79" t="inlineStr">
        <is>
          <t>בקרת שיוט אדפטיבית</t>
        </is>
      </c>
      <c r="R79" t="inlineStr">
        <is>
          <t>עודכן היום</t>
        </is>
      </c>
      <c r="S79" t="n">
        <v>2020</v>
      </c>
    </row>
    <row r="80">
      <c r="A80" s="1" t="n">
        <v>78</v>
      </c>
      <c r="B80" t="inlineStr">
        <is>
          <t>N/A</t>
        </is>
      </c>
      <c r="C80" t="inlineStr">
        <is>
          <t xml:space="preserve">נירו הייבריד LX הייבריד אוט' 1.6 </t>
        </is>
      </c>
      <c r="D80" t="inlineStr">
        <is>
          <t>אשדוד</t>
        </is>
      </c>
      <c r="E80" t="n">
        <v>109000</v>
      </c>
      <c r="F80" t="inlineStr">
        <is>
          <t>27/12/2023</t>
        </is>
      </c>
      <c r="G80" t="n">
        <v>45287</v>
      </c>
      <c r="H80" t="inlineStr">
        <is>
          <t>27/12/2023 11:55</t>
        </is>
      </c>
      <c r="I80" t="inlineStr">
        <is>
          <t>private</t>
        </is>
      </c>
      <c r="J80" t="n">
        <v>2</v>
      </c>
      <c r="K80" t="inlineStr">
        <is>
          <t>141</t>
        </is>
      </c>
      <c r="L80">
        <f>HYPERLINK("https://yad2.co.il/item/wfppbleg", "wfppbleg")</f>
        <v/>
      </c>
      <c r="M80" t="n">
        <v>72000</v>
      </c>
      <c r="N80" t="inlineStr">
        <is>
          <t>kia</t>
        </is>
      </c>
      <c r="O80" t="inlineStr">
        <is>
          <t>קיה</t>
        </is>
      </c>
      <c r="P80" t="inlineStr">
        <is>
          <t>['27/12/2023, 109000']</t>
        </is>
      </c>
      <c r="Q80" t="inlineStr">
        <is>
          <t>בקרת שיוט אדפטיבית</t>
        </is>
      </c>
      <c r="R80" t="inlineStr">
        <is>
          <t>עודכן ב 27/12/2023</t>
        </is>
      </c>
      <c r="S80" t="n">
        <v>2019</v>
      </c>
    </row>
    <row r="81">
      <c r="A81" s="1" t="n">
        <v>79</v>
      </c>
      <c r="B81" t="inlineStr">
        <is>
          <t>N/A</t>
        </is>
      </c>
      <c r="C81" t="inlineStr">
        <is>
          <t xml:space="preserve">נירו PHEV EX Plus אוט' 1.6 </t>
        </is>
      </c>
      <c r="D81" t="inlineStr">
        <is>
          <t>חריש</t>
        </is>
      </c>
      <c r="E81" t="n">
        <v>123000</v>
      </c>
      <c r="F81" t="inlineStr">
        <is>
          <t>5/11/2023</t>
        </is>
      </c>
      <c r="G81" t="n">
        <v>45235</v>
      </c>
      <c r="H81" t="inlineStr">
        <is>
          <t>05/11/2023 17:20</t>
        </is>
      </c>
      <c r="I81" t="inlineStr">
        <is>
          <t>private</t>
        </is>
      </c>
      <c r="J81" t="n">
        <v>2</v>
      </c>
      <c r="K81" t="inlineStr">
        <is>
          <t>141</t>
        </is>
      </c>
      <c r="L81">
        <f>HYPERLINK("https://yad2.co.il/item/xkncxu5m", "xkncxu5m")</f>
        <v/>
      </c>
      <c r="M81" t="n">
        <v>70000</v>
      </c>
      <c r="N81" t="inlineStr">
        <is>
          <t>kia</t>
        </is>
      </c>
      <c r="O81" t="inlineStr">
        <is>
          <t>קיה</t>
        </is>
      </c>
      <c r="P81" t="inlineStr">
        <is>
          <t>['29/12/2023, 123000', '27/12/2023, 125000', '07/12/2023, 126000', '27/11/2023, 129000', '22/11/2023, 126000', '21/11/2023, 128000', '18/11/2023, 129000', '13/11/2023, 131000', '13/11/2023, 134000', '12/11/2023, 132000', '09/11/2023, 132500', '08/11/2023, 132000', '08/11/2023, 135000', '05/11/2023, 136000']</t>
        </is>
      </c>
      <c r="Q81" t="inlineStr">
        <is>
          <t>בקרת שיוט אדפטיבית</t>
        </is>
      </c>
      <c r="R81" t="inlineStr">
        <is>
          <t>עודכן היום</t>
        </is>
      </c>
      <c r="S81" t="n">
        <v>2021</v>
      </c>
    </row>
    <row r="82">
      <c r="A82" s="1" t="n">
        <v>80</v>
      </c>
      <c r="B82" t="inlineStr">
        <is>
          <t>N/A</t>
        </is>
      </c>
      <c r="C82" t="inlineStr">
        <is>
          <t xml:space="preserve">נירו הייבריד Urban הייבריד אוט' 1.6 </t>
        </is>
      </c>
      <c r="D82" t="inlineStr">
        <is>
          <t>רחובות</t>
        </is>
      </c>
      <c r="E82" t="n">
        <v>80000</v>
      </c>
      <c r="F82" t="inlineStr">
        <is>
          <t>23/10/2023</t>
        </is>
      </c>
      <c r="G82" t="n">
        <v>45222</v>
      </c>
      <c r="H82" t="inlineStr">
        <is>
          <t>23/10/2023 06:28</t>
        </is>
      </c>
      <c r="I82" t="inlineStr">
        <is>
          <t>private</t>
        </is>
      </c>
      <c r="J82" t="n">
        <v>1</v>
      </c>
      <c r="K82" t="inlineStr">
        <is>
          <t>141</t>
        </is>
      </c>
      <c r="L82">
        <f>HYPERLINK("https://yad2.co.il/item/xvjbskp9", "xvjbskp9")</f>
        <v/>
      </c>
      <c r="M82" t="n">
        <v>54500</v>
      </c>
      <c r="N82" t="inlineStr">
        <is>
          <t>kia</t>
        </is>
      </c>
      <c r="O82" t="inlineStr">
        <is>
          <t>קיה</t>
        </is>
      </c>
      <c r="P82" t="inlineStr">
        <is>
          <t>['21/12/2023, 80000', '16/11/2023, 90000', '23/10/2023, 95000']</t>
        </is>
      </c>
      <c r="Q82" t="inlineStr">
        <is>
          <t>בקרת שיוט אדפטיבית</t>
        </is>
      </c>
      <c r="R82" t="inlineStr">
        <is>
          <t>עודכן ב 31/12/2023</t>
        </is>
      </c>
      <c r="S82" t="n">
        <v>2021</v>
      </c>
    </row>
    <row r="83">
      <c r="A83" s="1" t="n">
        <v>81</v>
      </c>
      <c r="B83" t="inlineStr">
        <is>
          <t>זיהוי בשטח "מת"</t>
        </is>
      </c>
      <c r="C83" t="inlineStr">
        <is>
          <t xml:space="preserve">נירו PHEV EX אוט' 1.6 </t>
        </is>
      </c>
      <c r="D83" t="inlineStr">
        <is>
          <t>הוד השרון</t>
        </is>
      </c>
      <c r="E83" t="n">
        <v>178000</v>
      </c>
      <c r="F83" t="inlineStr">
        <is>
          <t>2/11/2023</t>
        </is>
      </c>
      <c r="G83" t="n">
        <v>45232</v>
      </c>
      <c r="H83" t="inlineStr">
        <is>
          <t>02/11/2023 06:34</t>
        </is>
      </c>
      <c r="I83" t="inlineStr">
        <is>
          <t>private</t>
        </is>
      </c>
      <c r="J83" t="n">
        <v>1</v>
      </c>
      <c r="K83" t="inlineStr">
        <is>
          <t>183</t>
        </is>
      </c>
      <c r="L83">
        <f>HYPERLINK("https://yad2.co.il/item/y3vzq9j4", "y3vzq9j4")</f>
        <v/>
      </c>
      <c r="M83" t="n">
        <v>3200</v>
      </c>
      <c r="N83" t="inlineStr">
        <is>
          <t>kia</t>
        </is>
      </c>
      <c r="O83" t="inlineStr">
        <is>
          <t>קיה</t>
        </is>
      </c>
      <c r="P83" t="inlineStr">
        <is>
          <t>['02/11/2023, 178000']</t>
        </is>
      </c>
      <c r="Q83" t="inlineStr">
        <is>
          <t>בקרת שיוט אדפטיבית</t>
        </is>
      </c>
      <c r="R83" t="inlineStr">
        <is>
          <t>עודכן ב 05/12/2023</t>
        </is>
      </c>
      <c r="S83" t="n">
        <v>2023</v>
      </c>
    </row>
    <row r="84">
      <c r="A84" s="1" t="n">
        <v>82</v>
      </c>
      <c r="B84" t="inlineStr">
        <is>
          <t>N/A</t>
        </is>
      </c>
      <c r="C84" t="inlineStr">
        <is>
          <t xml:space="preserve">נירו הייבריד LX הייבריד אוט' 1.6 </t>
        </is>
      </c>
      <c r="D84" t="inlineStr">
        <is>
          <t>קצרין</t>
        </is>
      </c>
      <c r="E84" t="n">
        <v>96000</v>
      </c>
      <c r="F84" t="inlineStr">
        <is>
          <t>14/12/2023</t>
        </is>
      </c>
      <c r="G84" t="n">
        <v>45274</v>
      </c>
      <c r="H84" t="inlineStr">
        <is>
          <t>14/12/2023 18:41</t>
        </is>
      </c>
      <c r="I84" t="inlineStr">
        <is>
          <t>private</t>
        </is>
      </c>
      <c r="J84" t="n">
        <v>2</v>
      </c>
      <c r="K84" t="inlineStr">
        <is>
          <t>141</t>
        </is>
      </c>
      <c r="L84">
        <f>HYPERLINK("https://yad2.co.il/item/yh32b2aj", "yh32b2aj")</f>
        <v/>
      </c>
      <c r="M84" t="n">
        <v>75000</v>
      </c>
      <c r="N84" t="inlineStr">
        <is>
          <t>kia</t>
        </is>
      </c>
      <c r="O84" t="inlineStr">
        <is>
          <t>קיה</t>
        </is>
      </c>
      <c r="P84" t="inlineStr">
        <is>
          <t>['26/12/2023, 96000', '14/12/2023, 99000']</t>
        </is>
      </c>
      <c r="Q84" t="inlineStr">
        <is>
          <t>בקרת שיוט אדפטיבית</t>
        </is>
      </c>
      <c r="R84" t="inlineStr">
        <is>
          <t>עודכן היום</t>
        </is>
      </c>
      <c r="S84" t="n">
        <v>2019</v>
      </c>
    </row>
    <row r="85">
      <c r="A85" s="1" t="n">
        <v>83</v>
      </c>
      <c r="B85" t="inlineStr">
        <is>
          <t>N/A</t>
        </is>
      </c>
      <c r="C85" t="inlineStr">
        <is>
          <t xml:space="preserve">נירו הייבריד EX הייבריד אוט' 1.6 </t>
        </is>
      </c>
      <c r="D85" t="inlineStr">
        <is>
          <t>מודיעין מכבים רעות</t>
        </is>
      </c>
      <c r="E85" t="n">
        <v>103000</v>
      </c>
      <c r="F85" t="inlineStr">
        <is>
          <t>24/12/2023</t>
        </is>
      </c>
      <c r="G85" t="n">
        <v>45284</v>
      </c>
      <c r="H85" t="inlineStr">
        <is>
          <t>24/12/2023 13:31</t>
        </is>
      </c>
      <c r="I85" t="inlineStr">
        <is>
          <t>private</t>
        </is>
      </c>
      <c r="J85" t="n">
        <v>2</v>
      </c>
      <c r="K85" t="inlineStr">
        <is>
          <t>141</t>
        </is>
      </c>
      <c r="L85">
        <f>HYPERLINK("https://yad2.co.il/item/yim8updl", "yim8updl")</f>
        <v/>
      </c>
      <c r="M85" t="n">
        <v>67000</v>
      </c>
      <c r="N85" t="inlineStr">
        <is>
          <t>kia</t>
        </is>
      </c>
      <c r="O85" t="inlineStr">
        <is>
          <t>קיה</t>
        </is>
      </c>
      <c r="P85" t="inlineStr">
        <is>
          <t>['24/12/2023, 103000']</t>
        </is>
      </c>
      <c r="Q85" t="inlineStr">
        <is>
          <t>בקרת שיוט אדפטיבית</t>
        </is>
      </c>
      <c r="R85" t="inlineStr">
        <is>
          <t>עודכן ב 24/12/2023</t>
        </is>
      </c>
      <c r="S85" t="n">
        <v>2019</v>
      </c>
    </row>
    <row r="86">
      <c r="A86" s="1" t="n">
        <v>84</v>
      </c>
      <c r="B86" t="inlineStr">
        <is>
          <t>N/A</t>
        </is>
      </c>
      <c r="C86" t="inlineStr">
        <is>
          <t xml:space="preserve">נירו הייבריד Urban הייבריד אוט' 1.6 </t>
        </is>
      </c>
      <c r="D86" t="inlineStr">
        <is>
          <t>חיפה</t>
        </is>
      </c>
      <c r="E86" t="n">
        <v>118000</v>
      </c>
      <c r="F86" t="inlineStr">
        <is>
          <t>24/12/2023</t>
        </is>
      </c>
      <c r="G86" t="n">
        <v>45284</v>
      </c>
      <c r="H86" t="inlineStr">
        <is>
          <t>24/12/2023 09:44</t>
        </is>
      </c>
      <c r="I86" t="inlineStr">
        <is>
          <t>private</t>
        </is>
      </c>
      <c r="J86" t="n">
        <v>1</v>
      </c>
      <c r="K86" t="inlineStr">
        <is>
          <t>141</t>
        </is>
      </c>
      <c r="L86">
        <f>HYPERLINK("https://yad2.co.il/item/ymnhkg8n", "ymnhkg8n")</f>
        <v/>
      </c>
      <c r="M86" t="n">
        <v>21000</v>
      </c>
      <c r="N86" t="inlineStr">
        <is>
          <t>kia</t>
        </is>
      </c>
      <c r="O86" t="inlineStr">
        <is>
          <t>קיה</t>
        </is>
      </c>
      <c r="P86" t="inlineStr">
        <is>
          <t>['24/12/2023, 118000']</t>
        </is>
      </c>
      <c r="Q86" t="inlineStr">
        <is>
          <t>בקרת שיוט אדפטיבית</t>
        </is>
      </c>
      <c r="R86" t="inlineStr">
        <is>
          <t>עודכן ב 24/12/2023</t>
        </is>
      </c>
      <c r="S86" t="n">
        <v>2021</v>
      </c>
    </row>
    <row r="87">
      <c r="A87" s="1" t="n">
        <v>85</v>
      </c>
      <c r="B87" t="inlineStr">
        <is>
          <t>N/A</t>
        </is>
      </c>
      <c r="C87" t="inlineStr">
        <is>
          <t xml:space="preserve">נירו PHEV EX אוט' 1.6 </t>
        </is>
      </c>
      <c r="D87" t="inlineStr">
        <is>
          <t>בית דגן</t>
        </is>
      </c>
      <c r="E87" t="n">
        <v>122000</v>
      </c>
      <c r="F87" t="inlineStr">
        <is>
          <t>12/9/2023</t>
        </is>
      </c>
      <c r="G87" t="n">
        <v>45181</v>
      </c>
      <c r="H87" t="inlineStr">
        <is>
          <t>12/09/2023 07:15</t>
        </is>
      </c>
      <c r="I87" t="inlineStr">
        <is>
          <t>private</t>
        </is>
      </c>
      <c r="J87" t="n">
        <v>2</v>
      </c>
      <c r="K87" t="inlineStr">
        <is>
          <t>141</t>
        </is>
      </c>
      <c r="L87">
        <f>HYPERLINK("https://yad2.co.il/item/ypnrme70", "ypnrme70")</f>
        <v/>
      </c>
      <c r="M87" t="n">
        <v>75000</v>
      </c>
      <c r="N87" t="inlineStr">
        <is>
          <t>kia</t>
        </is>
      </c>
      <c r="O87" t="inlineStr">
        <is>
          <t>קיה</t>
        </is>
      </c>
      <c r="P87" t="inlineStr">
        <is>
          <t>['12/11/2023, 122000', '18/09/2023, 123000', '18/09/2023, 124000', '12/09/2023, 126000']</t>
        </is>
      </c>
      <c r="Q87" t="inlineStr">
        <is>
          <t>בקרת שיוט אדפטיבית</t>
        </is>
      </c>
      <c r="R87" t="inlineStr">
        <is>
          <t>עודכן ב 28/12/2023</t>
        </is>
      </c>
      <c r="S87" t="n">
        <v>2020</v>
      </c>
    </row>
    <row r="88">
      <c r="A88" s="1" t="n">
        <v>86</v>
      </c>
      <c r="B88" t="inlineStr">
        <is>
          <t>N/A</t>
        </is>
      </c>
      <c r="C88" t="inlineStr">
        <is>
          <t xml:space="preserve">נירו PHEV EX אוט' 1.6 </t>
        </is>
      </c>
      <c r="D88" t="inlineStr">
        <is>
          <t>בת חפר</t>
        </is>
      </c>
      <c r="E88" t="n">
        <v>127000</v>
      </c>
      <c r="F88" t="inlineStr">
        <is>
          <t>17/11/2023</t>
        </is>
      </c>
      <c r="G88" t="n">
        <v>45247</v>
      </c>
      <c r="H88" t="inlineStr">
        <is>
          <t>17/11/2023 20:23</t>
        </is>
      </c>
      <c r="I88" t="inlineStr">
        <is>
          <t>private</t>
        </is>
      </c>
      <c r="J88" t="n">
        <v>1</v>
      </c>
      <c r="K88" t="inlineStr">
        <is>
          <t>141</t>
        </is>
      </c>
      <c r="L88">
        <f>HYPERLINK("https://yad2.co.il/item/yzo0edc0", "yzo0edc0")</f>
        <v/>
      </c>
      <c r="M88" t="n">
        <v>51000</v>
      </c>
      <c r="N88" t="inlineStr">
        <is>
          <t>kia</t>
        </is>
      </c>
      <c r="O88" t="inlineStr">
        <is>
          <t>קיה</t>
        </is>
      </c>
      <c r="P88" t="inlineStr">
        <is>
          <t>['25/12/2023, 127000', '11/12/2023, 128000', '28/11/2023, 129000', '17/11/2023, 135000']</t>
        </is>
      </c>
      <c r="Q88" t="inlineStr">
        <is>
          <t>בקרת שיוט אדפטיבית</t>
        </is>
      </c>
      <c r="R88" t="inlineStr">
        <is>
          <t>עודכן ב 25/12/2023</t>
        </is>
      </c>
      <c r="S88" t="n">
        <v>2021</v>
      </c>
    </row>
    <row r="89">
      <c r="A89" s="1" t="n">
        <v>87</v>
      </c>
      <c r="B89" t="inlineStr">
        <is>
          <t>N/A</t>
        </is>
      </c>
      <c r="C89" t="inlineStr">
        <is>
          <t xml:space="preserve">נירו PHEV EX אוט' 1.6 </t>
        </is>
      </c>
      <c r="D89" t="inlineStr">
        <is>
          <t>קרית אונו</t>
        </is>
      </c>
      <c r="E89" t="n">
        <v>129000</v>
      </c>
      <c r="F89" t="inlineStr">
        <is>
          <t>21/12/2023</t>
        </is>
      </c>
      <c r="G89" t="n">
        <v>45281</v>
      </c>
      <c r="H89" t="inlineStr">
        <is>
          <t>21/12/2023 11:46</t>
        </is>
      </c>
      <c r="I89" t="inlineStr">
        <is>
          <t>private</t>
        </is>
      </c>
      <c r="J89" t="n">
        <v>1</v>
      </c>
      <c r="K89" t="inlineStr">
        <is>
          <t>141</t>
        </is>
      </c>
      <c r="L89">
        <f>HYPERLINK("https://yad2.co.il/item/z74glz0o", "z74glz0o")</f>
        <v/>
      </c>
      <c r="M89" t="n">
        <v>32000</v>
      </c>
      <c r="N89" t="inlineStr">
        <is>
          <t>kia</t>
        </is>
      </c>
      <c r="O89" t="inlineStr">
        <is>
          <t>קיה</t>
        </is>
      </c>
      <c r="P89" t="inlineStr">
        <is>
          <t>['23/12/2023, 129000', '21/12/2023, 134000']</t>
        </is>
      </c>
      <c r="Q89" t="inlineStr">
        <is>
          <t>בקרת שיוט אדפטיבית</t>
        </is>
      </c>
      <c r="R89" t="inlineStr">
        <is>
          <t>עודכן ב 31/12/2023</t>
        </is>
      </c>
      <c r="S89" t="n">
        <v>2021</v>
      </c>
    </row>
    <row r="90">
      <c r="A90" s="1" t="n">
        <v>88</v>
      </c>
      <c r="B90" t="inlineStr">
        <is>
          <t>N/A</t>
        </is>
      </c>
      <c r="C90" t="inlineStr">
        <is>
          <t xml:space="preserve">נירו הייבריד EX הייבריד אוט' 1.6 </t>
        </is>
      </c>
      <c r="D90" t="inlineStr">
        <is>
          <t>בית שאן</t>
        </is>
      </c>
      <c r="E90" t="n">
        <v>106000</v>
      </c>
      <c r="F90" t="inlineStr">
        <is>
          <t>10/12/2023</t>
        </is>
      </c>
      <c r="G90" t="n">
        <v>45270</v>
      </c>
      <c r="H90" t="inlineStr">
        <is>
          <t>10/12/2023 17:54</t>
        </is>
      </c>
      <c r="I90" t="inlineStr">
        <is>
          <t>private</t>
        </is>
      </c>
      <c r="J90" t="n">
        <v>2</v>
      </c>
      <c r="K90" t="inlineStr">
        <is>
          <t>141</t>
        </is>
      </c>
      <c r="L90">
        <f>HYPERLINK("https://yad2.co.il/item/ztcajwt8", "ztcajwt8")</f>
        <v/>
      </c>
      <c r="M90" t="n">
        <v>45000</v>
      </c>
      <c r="N90" t="inlineStr">
        <is>
          <t>kia</t>
        </is>
      </c>
      <c r="O90" t="inlineStr">
        <is>
          <t>קיה</t>
        </is>
      </c>
      <c r="P90" t="inlineStr">
        <is>
          <t>['26/12/2023, 106000', '21/12/2023, 104000', '19/12/2023, 106000', '18/12/2023, 104000', '14/12/2023, 106000', '10/12/2023, 108000']</t>
        </is>
      </c>
      <c r="Q90" t="inlineStr">
        <is>
          <t>בקרת שיוט אדפטיבית</t>
        </is>
      </c>
      <c r="R90" t="inlineStr">
        <is>
          <t>עודכן היום</t>
        </is>
      </c>
      <c r="S90" t="n">
        <v>2019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2024-01-01T14:34:05Z</dcterms:created>
  <dcterms:modified xsi:type="dcterms:W3CDTF">2024-01-01T14:34:05Z</dcterms:modified>
</cp:coreProperties>
</file>