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excelr\ASSIGNMENTS\excel assignments\"/>
    </mc:Choice>
  </mc:AlternateContent>
  <xr:revisionPtr revIDLastSave="0" documentId="13_ncr:1_{F32297C1-7BB0-4080-AFE3-216E67FD0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4" i="1" l="1"/>
  <c r="P31" i="1"/>
  <c r="Q32" i="1"/>
  <c r="Q31" i="1"/>
  <c r="Q30" i="1"/>
  <c r="Q29" i="1"/>
  <c r="Q28" i="1"/>
  <c r="Q27" i="1"/>
  <c r="Q26" i="1"/>
  <c r="Q25" i="1"/>
  <c r="Q24" i="1"/>
  <c r="Q23" i="1"/>
  <c r="P32" i="1"/>
  <c r="P30" i="1"/>
  <c r="P29" i="1"/>
  <c r="P28" i="1"/>
  <c r="P27" i="1"/>
  <c r="P26" i="1"/>
  <c r="P25" i="1"/>
  <c r="P24" i="1"/>
  <c r="P23" i="1"/>
  <c r="P22" i="1"/>
  <c r="O32" i="1"/>
  <c r="O31" i="1"/>
  <c r="O30" i="1"/>
  <c r="O29" i="1"/>
  <c r="O28" i="1"/>
  <c r="O27" i="1"/>
  <c r="O26" i="1"/>
  <c r="O25" i="1"/>
  <c r="O24" i="1"/>
  <c r="O23" i="1"/>
  <c r="N32" i="1"/>
  <c r="N31" i="1"/>
  <c r="N30" i="1"/>
  <c r="N29" i="1"/>
  <c r="N28" i="1"/>
  <c r="N27" i="1"/>
  <c r="N26" i="1"/>
  <c r="N25" i="1"/>
  <c r="N24" i="1"/>
  <c r="N23" i="1"/>
  <c r="N22" i="1"/>
  <c r="Q22" i="1"/>
  <c r="O22" i="1"/>
  <c r="N16" i="1"/>
  <c r="N15" i="1"/>
  <c r="N13" i="1"/>
  <c r="N12" i="1"/>
  <c r="N11" i="1"/>
  <c r="N8" i="1"/>
  <c r="N7" i="1"/>
  <c r="N6" i="1"/>
  <c r="N5" i="1"/>
  <c r="N4" i="1"/>
  <c r="N3" i="1"/>
  <c r="O12" i="1"/>
  <c r="O6" i="1"/>
  <c r="O11" i="1"/>
  <c r="O5" i="1"/>
  <c r="O16" i="1"/>
  <c r="O4" i="1"/>
  <c r="O3" i="1"/>
  <c r="O7" i="1"/>
  <c r="O8" i="1"/>
  <c r="O14" i="1"/>
  <c r="O15" i="1"/>
  <c r="O1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<sst xmlns="http://schemas.openxmlformats.org/spreadsheetml/2006/main" count="270" uniqueCount="114">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</sst>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B1" workbookViewId="0">
      <selection activeCell="N15" sqref="N15"/>
    </sheetView>
  </sheetViews>
  <sheetFormatPr defaultColWidth="14.44140625" defaultRowHeight="15" customHeight="1" x14ac:dyDescent="0.3"/>
  <cols>
    <col min="1" max="4" width="8.6640625" customWidth="1"/>
    <col min="5" max="5" width="9.88671875" customWidth="1"/>
    <col min="6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21.77734375" customWidth="1"/>
    <col min="16" max="16" width="19.88671875" customWidth="1"/>
    <col min="17" max="17" width="9.88671875" customWidth="1"/>
    <col min="18" max="26" width="8.6640625" customWidth="1"/>
  </cols>
  <sheetData>
    <row r="1" spans="2:15" ht="14.25" customHeight="1" x14ac:dyDescent="0.3"/>
    <row r="2" spans="2:15" ht="14.25" customHeight="1" x14ac:dyDescent="0.3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5" ht="14.25" customHeight="1" x14ac:dyDescent="0.3">
      <c r="C3" s="1" t="s">
        <v>2</v>
      </c>
      <c r="D3" s="1"/>
      <c r="E3" s="1"/>
      <c r="F3" s="1"/>
      <c r="G3" s="1"/>
      <c r="H3" s="1"/>
      <c r="M3" s="2" t="s">
        <v>3</v>
      </c>
      <c r="N3" s="3">
        <f>SUM(J7:J44)</f>
        <v>2191000</v>
      </c>
      <c r="O3" t="str">
        <f t="shared" ref="O3:O8" ca="1" si="0">_xlfn.FORMULATEXT(N3)</f>
        <v>=SUM(J7:J44)</v>
      </c>
    </row>
    <row r="4" spans="2:15" ht="14.25" customHeight="1" x14ac:dyDescent="0.3">
      <c r="M4" s="2" t="s">
        <v>4</v>
      </c>
      <c r="N4" s="3">
        <f>AVERAGE(J7:J44)</f>
        <v>57657.894736842107</v>
      </c>
      <c r="O4" t="str">
        <f t="shared" ca="1" si="0"/>
        <v>=AVERAGE(J7:J44)</v>
      </c>
    </row>
    <row r="5" spans="2:15" ht="14.25" customHeight="1" x14ac:dyDescent="0.3">
      <c r="M5" s="2" t="s">
        <v>5</v>
      </c>
      <c r="N5" s="3">
        <f>MEDIAN(J7:J44)</f>
        <v>55000</v>
      </c>
      <c r="O5" t="str">
        <f t="shared" ca="1" si="0"/>
        <v>=MEDIAN(J7:J44)</v>
      </c>
    </row>
    <row r="6" spans="2:15" ht="14.25" customHeight="1" x14ac:dyDescent="0.3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COUNTA(C7:C44)</f>
        <v>38</v>
      </c>
      <c r="O6" t="str">
        <f t="shared" ca="1" si="0"/>
        <v>=COUNTA(C7:C44)</v>
      </c>
    </row>
    <row r="7" spans="2:15" ht="14.25" customHeight="1" x14ac:dyDescent="0.3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MAX(J7:J44)</f>
        <v>92000</v>
      </c>
      <c r="O7" t="str">
        <f t="shared" ca="1" si="0"/>
        <v>=MAX(J7:J44)</v>
      </c>
    </row>
    <row r="8" spans="2:15" ht="14.25" customHeight="1" x14ac:dyDescent="0.3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MIN(J7:J44)</f>
        <v>15000</v>
      </c>
      <c r="O8" t="str">
        <f t="shared" ca="1" si="0"/>
        <v>=MIN(J7:J44)</v>
      </c>
    </row>
    <row r="9" spans="2:15" ht="14.25" customHeight="1" x14ac:dyDescent="0.3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5" ht="14.25" customHeight="1" x14ac:dyDescent="0.3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5" ht="14.25" customHeight="1" x14ac:dyDescent="0.3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COUNTIF(F7:F44,"Male")</f>
        <v>23</v>
      </c>
      <c r="O11" t="str">
        <f ca="1">_xlfn.FORMULATEXT(N11)</f>
        <v>=COUNTIF(F7:F44,"Male")</v>
      </c>
    </row>
    <row r="12" spans="2:15" ht="14.25" customHeight="1" x14ac:dyDescent="0.3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COUNTIF(F7:F44,"Female")</f>
        <v>15</v>
      </c>
      <c r="O12" t="str">
        <f t="shared" ref="O12:O16" ca="1" si="1">_xlfn.FORMULATEXT(N12)</f>
        <v>=COUNTIF(F7:F44,"Female")</v>
      </c>
    </row>
    <row r="13" spans="2:15" ht="14.25" customHeight="1" x14ac:dyDescent="0.3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COUNTIF(I7:I44,"North")</f>
        <v>10</v>
      </c>
      <c r="O13" t="str">
        <f t="shared" ca="1" si="1"/>
        <v>=COUNTIF(I7:I44,"North")</v>
      </c>
    </row>
    <row r="14" spans="2:15" ht="14.25" customHeight="1" x14ac:dyDescent="0.3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AVERAGEIFS(J7:J44,H7:H44,"Sales",I7:I44,"North")</f>
        <v>52000</v>
      </c>
      <c r="O14" t="str">
        <f t="shared" ca="1" si="1"/>
        <v>=AVERAGEIFS(J7:J44,H7:H44,"Sales",I7:I44,"North")</v>
      </c>
    </row>
    <row r="15" spans="2:15" ht="14.25" customHeight="1" x14ac:dyDescent="0.3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_xlfn.MAXIFS(J7:J44,H7:H44,"Digital Marketing")</f>
        <v>92000</v>
      </c>
      <c r="O15" t="str">
        <f t="shared" ca="1" si="1"/>
        <v>=MAXIFS(J7:J44,H7:H44,"Digital Marketing")</v>
      </c>
    </row>
    <row r="16" spans="2:15" ht="14.25" customHeight="1" x14ac:dyDescent="0.3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_xlfn.MINIFS(J7:J44,I7:I44,"South")</f>
        <v>19000</v>
      </c>
      <c r="O16" t="str">
        <f t="shared" ca="1" si="1"/>
        <v>=MINIFS(J7:J44,I7:I44,"South")</v>
      </c>
    </row>
    <row r="17" spans="2:17" ht="14.25" customHeight="1" x14ac:dyDescent="0.3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 x14ac:dyDescent="0.3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 x14ac:dyDescent="0.3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 x14ac:dyDescent="0.3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113</v>
      </c>
      <c r="N20" s="9"/>
    </row>
    <row r="21" spans="2:17" ht="14.25" customHeight="1" x14ac:dyDescent="0.3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68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 x14ac:dyDescent="0.3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SUMIFS(J7:J44,I7:I44,"North",H7:H44,"FLM")</f>
        <v>48000</v>
      </c>
      <c r="O22" s="3">
        <f>SUMIFS(J7:J44,H7:H44,"FLM",I7:I44,"South")</f>
        <v>62000</v>
      </c>
      <c r="P22" s="3">
        <f>SUMIFS(J7:J44,H7:H44,"FLM",I7:I44,"East")</f>
        <v>0</v>
      </c>
      <c r="Q22" s="3">
        <f>SUMIFS(J7:J44,H7:H44,"FLM",I7:I44,"Mid West")</f>
        <v>0</v>
      </c>
    </row>
    <row r="23" spans="2:17" ht="14.25" customHeight="1" x14ac:dyDescent="0.3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>SUMIFS(J8:J45,I8:I45,"North",H8:H45,"Digital Marketing")</f>
        <v>183000</v>
      </c>
      <c r="O23" s="3">
        <f>SUMIFS(J8:J45,H8:H45,"Digital Marketing",I8:I45,"South")</f>
        <v>82000</v>
      </c>
      <c r="P23" s="3">
        <f>SUMIFS(J8:J45,H8:H45,"Digital Marketing",I8:I45,"East")</f>
        <v>92000</v>
      </c>
      <c r="Q23" s="3">
        <f>SUMIFS(J8:J45,H8:H45,"Digital Marketing",I8:I45,"Mid West")</f>
        <v>45000</v>
      </c>
    </row>
    <row r="24" spans="2:17" ht="14.25" customHeight="1" x14ac:dyDescent="0.3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SUMIFS(J9:J46,I9:I46,"North",H9:H46,"Inside Sales")</f>
        <v>50000</v>
      </c>
      <c r="O24" s="3">
        <f>SUMIFS(J9:J46,H9:H46,"Inside Sales",I9:I46,"South")</f>
        <v>154000</v>
      </c>
      <c r="P24" s="3">
        <f>SUMIFS(J9:J46,H9:H46,"Inside Sales",I9:I46,"East")</f>
        <v>95000</v>
      </c>
      <c r="Q24" s="3">
        <f>SUMIFS(J9:J46,H9:H46,"Inside Sales",I9:I46,"Mid West")</f>
        <v>15000</v>
      </c>
    </row>
    <row r="25" spans="2:17" ht="14.25" customHeight="1" x14ac:dyDescent="0.3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SUMIFS(J10:J47,I10:I47,"North",H10:H47,"Marketing")</f>
        <v>22000</v>
      </c>
      <c r="O25" s="3">
        <f>SUMIFS(J10:J47,H10:H47,"Marketing",I10:I47,"South")</f>
        <v>58000</v>
      </c>
      <c r="P25" s="3">
        <f>SUMIFS(J10:J47,H10:H47,"Marketing",I10:I47,"East")</f>
        <v>27000</v>
      </c>
      <c r="Q25" s="3">
        <f>SUMIFS(J10:J47,H10:H47,"Marketing",I10:I47,"Mid West")</f>
        <v>47000</v>
      </c>
    </row>
    <row r="26" spans="2:17" ht="14.25" customHeight="1" x14ac:dyDescent="0.3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3">
        <v>81000</v>
      </c>
      <c r="M26" s="5" t="s">
        <v>41</v>
      </c>
      <c r="N26" s="3">
        <f>SUMIFS(J11:J48,I11:I48,"North",H11:H48,"Director")</f>
        <v>91000</v>
      </c>
      <c r="O26" s="3">
        <f>SUMIFS(J11:J48,H11:H48,"Director",I11:I48,"South")</f>
        <v>87000</v>
      </c>
      <c r="P26" s="3">
        <f>SUMIFS(J11:J48,H11:H48,"Director",I11:I48,"East")</f>
        <v>0</v>
      </c>
      <c r="Q26" s="3">
        <f>SUMIFS(J11:J48,H11:H48,"Director",I11:I48,"Mid West")</f>
        <v>0</v>
      </c>
    </row>
    <row r="27" spans="2:17" ht="14.25" customHeight="1" x14ac:dyDescent="0.3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3">
        <v>19000</v>
      </c>
      <c r="M27" s="5" t="s">
        <v>45</v>
      </c>
      <c r="N27" s="3">
        <f>SUMIFS(J12:J49,I12:I49,"North",H12:H49,"Learning &amp; Development")</f>
        <v>0</v>
      </c>
      <c r="O27" s="3">
        <f>SUMIFS(J12:J49,H12:H49,"Learning &amp; Development",I12:I49,"South")</f>
        <v>37000</v>
      </c>
      <c r="P27" s="3">
        <f>SUMIFS(J12:J49,H12:H49,"Learning &amp; Development",I12:I49,"East")</f>
        <v>43000</v>
      </c>
      <c r="Q27" s="3">
        <f>SUMIFS(J12:J49,H12:H49,"Learning &amp; Development",I12:I49,"Mid West")</f>
        <v>77000</v>
      </c>
    </row>
    <row r="28" spans="2:17" ht="14.25" customHeight="1" x14ac:dyDescent="0.3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SUMIFS(J13:J50,I13:I50,"North",H13:H50,"CEO")</f>
        <v>0</v>
      </c>
      <c r="O28" s="3">
        <f>SUMIFS(J13:J50,H13:H50,"CEO",I13:I50,"South")</f>
        <v>0</v>
      </c>
      <c r="P28" s="3">
        <f>SUMIFS(J13:J50,H13:H50,"CEO",I13:I50,"East")</f>
        <v>90000</v>
      </c>
      <c r="Q28" s="3">
        <f>SUMIFS(J13:J50,H13:H50,"CEO",I13:I50,"Mid West")</f>
        <v>0</v>
      </c>
    </row>
    <row r="29" spans="2:17" ht="14.25" customHeight="1" x14ac:dyDescent="0.3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3">
        <v>49000</v>
      </c>
      <c r="M29" s="5" t="s">
        <v>65</v>
      </c>
      <c r="N29" s="3">
        <f>SUMIFS(J14:J51,I14:I51,"North",H14:H51,"CCD")</f>
        <v>26000</v>
      </c>
      <c r="O29" s="3">
        <f>SUMIFS(J14:J51,H14:H51,"CCD",I14:I51,"South")</f>
        <v>135000</v>
      </c>
      <c r="P29" s="3">
        <f>SUMIFS(J14:J51,H14:H51,"CCD",I14:I51,"East")</f>
        <v>81000</v>
      </c>
      <c r="Q29" s="3">
        <f>SUMIFS(J14:J51,H14:H51,"CCD",I14:I51,"Mid West")</f>
        <v>0</v>
      </c>
    </row>
    <row r="30" spans="2:17" ht="14.25" customHeight="1" x14ac:dyDescent="0.3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79</v>
      </c>
      <c r="N30" s="3">
        <f>SUMIFS(J15:J52,I15:I52,"North",H15:H52,"Operations")</f>
        <v>0</v>
      </c>
      <c r="O30" s="3">
        <f>SUMIFS(J15:J52,H15:H52,"Operations",I15:I52,"South")</f>
        <v>146000</v>
      </c>
      <c r="P30" s="3">
        <f>SUMIFS(J15:J52,H15:H52,"Operations",I15:I52,"East")</f>
        <v>0</v>
      </c>
      <c r="Q30" s="3">
        <f>SUMIFS(J15:J52,H15:H52,"Operations",I15:I52,"Mid West")</f>
        <v>0</v>
      </c>
    </row>
    <row r="31" spans="2:17" ht="14.25" customHeight="1" x14ac:dyDescent="0.3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3">
        <v>83000</v>
      </c>
      <c r="M31" s="5" t="s">
        <v>82</v>
      </c>
      <c r="N31" s="3">
        <f>SUMIFS(J16:J53,I16:I53,"North",H16:H53,"Finance")</f>
        <v>85000</v>
      </c>
      <c r="O31" s="3">
        <f>SUMIFS(J16:J53,H16:H53,"Finance",I16:I53,"South")</f>
        <v>19000</v>
      </c>
      <c r="P31" s="3">
        <f>SUMIFS(J16:J53,H16:H53,"Finance",I16:I53,"East")</f>
        <v>49000</v>
      </c>
      <c r="Q31" s="3">
        <f>SUMIFS(J16:J53,H16:H53,"Finance",I16:I53,"Mid West")</f>
        <v>83000</v>
      </c>
    </row>
    <row r="32" spans="2:17" ht="14.25" customHeight="1" x14ac:dyDescent="0.3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3">
        <v>53000</v>
      </c>
      <c r="M32" s="5" t="s">
        <v>93</v>
      </c>
      <c r="N32" s="3">
        <f>SUMIFS(J17:J54,I17:I54,"North",H17:H54,"Sales")</f>
        <v>52000</v>
      </c>
      <c r="O32" s="3">
        <f>SUMIFS(J17:J54,H17:H54,"Sales",I17:I54,"South")</f>
        <v>110000</v>
      </c>
      <c r="P32" s="3">
        <f>SUMIFS(J17:J54,H17:H54,"Sales",I17:I54,"East")</f>
        <v>0</v>
      </c>
      <c r="Q32" s="3">
        <f>SUMIFS(J17:J54,H17:H54,"Sales",I17:I54,"Mid West")</f>
        <v>0</v>
      </c>
    </row>
    <row r="33" spans="2:10" ht="14.25" customHeight="1" x14ac:dyDescent="0.3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3">
        <v>65000</v>
      </c>
    </row>
    <row r="34" spans="2:10" ht="14.25" customHeight="1" x14ac:dyDescent="0.3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3">
        <v>85000</v>
      </c>
    </row>
    <row r="35" spans="2:10" ht="14.25" customHeight="1" x14ac:dyDescent="0.3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 x14ac:dyDescent="0.3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 x14ac:dyDescent="0.3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 x14ac:dyDescent="0.3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3">
        <v>57000</v>
      </c>
    </row>
    <row r="39" spans="2:10" ht="14.25" customHeight="1" x14ac:dyDescent="0.3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 x14ac:dyDescent="0.3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 x14ac:dyDescent="0.3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3">
        <v>52000</v>
      </c>
    </row>
    <row r="42" spans="2:10" ht="14.25" customHeight="1" x14ac:dyDescent="0.3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 x14ac:dyDescent="0.3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 x14ac:dyDescent="0.3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 x14ac:dyDescent="0.3"/>
    <row r="46" spans="2:10" ht="14.25" customHeight="1" x14ac:dyDescent="0.3"/>
    <row r="47" spans="2:10" ht="14.25" customHeight="1" x14ac:dyDescent="0.3"/>
    <row r="48" spans="2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M2:N2"/>
    <mergeCell ref="M10:N10"/>
    <mergeCell ref="M20:N20"/>
  </mergeCells>
  <pageMargins left="0.7" right="0.7" top="0.75" bottom="0.75" header="0" footer="0"/>
  <pageSetup orientation="landscape"/>
  <ignoredErrors>
    <ignoredError sqref="N23 N24:N32 O23:O32 P23:P32 Q23:Q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V.PAVAN KUMAR NAIK</cp:lastModifiedBy>
  <dcterms:created xsi:type="dcterms:W3CDTF">2022-07-27T05:54:27Z</dcterms:created>
  <dcterms:modified xsi:type="dcterms:W3CDTF">2024-03-04T18:33:57Z</dcterms:modified>
</cp:coreProperties>
</file>