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duraes\Desktop\victor\TemoaHurricane_V2\CreateDB_NC\InputData\ExcelUserData\"/>
    </mc:Choice>
  </mc:AlternateContent>
  <bookViews>
    <workbookView xWindow="-120" yWindow="-120" windowWidth="29040" windowHeight="15840" tabRatio="935" activeTab="6"/>
  </bookViews>
  <sheets>
    <sheet name="technologies" sheetId="1" r:id="rId1"/>
    <sheet name="NewTechRegions" sheetId="17" r:id="rId2"/>
    <sheet name="LifeTimesLoanTechDefault" sheetId="14" r:id="rId3"/>
    <sheet name="LifeTimeSpecific" sheetId="16" r:id="rId4"/>
    <sheet name="LifeTimeSpecificRaw" sheetId="15" r:id="rId5"/>
    <sheet name="CostInvest" sheetId="2" r:id="rId6"/>
    <sheet name="CostFixed" sheetId="9" r:id="rId7"/>
    <sheet name="CostVariable" sheetId="10" r:id="rId8"/>
    <sheet name="Demand" sheetId="6" r:id="rId9"/>
    <sheet name="ReadMe" sheetId="12" r:id="rId10"/>
    <sheet name="HydroPlantsNC" sheetId="13" r:id="rId11"/>
    <sheet name="DemandCalculations" sheetId="3" r:id="rId12"/>
    <sheet name="TransmissionCalculations" sheetId="18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" i="9" l="1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E95" i="9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E74" i="2"/>
  <c r="C5" i="18" l="1"/>
  <c r="B5" i="18"/>
  <c r="D6" i="18"/>
  <c r="D7" i="18"/>
  <c r="D8" i="18"/>
  <c r="D5" i="18"/>
  <c r="B10" i="18" s="1"/>
  <c r="B8" i="18"/>
  <c r="B7" i="18"/>
  <c r="B6" i="18"/>
  <c r="A36" i="6"/>
  <c r="B36" i="6"/>
  <c r="C36" i="6"/>
  <c r="A37" i="6"/>
  <c r="B37" i="6"/>
  <c r="C37" i="6"/>
  <c r="G38" i="3"/>
  <c r="G37" i="3"/>
  <c r="G36" i="3"/>
  <c r="B35" i="6"/>
  <c r="M2" i="15"/>
  <c r="M3" i="15"/>
  <c r="M11" i="15"/>
  <c r="M12" i="15"/>
  <c r="M33" i="15"/>
  <c r="M34" i="15"/>
  <c r="M66" i="15"/>
  <c r="M67" i="15"/>
  <c r="M68" i="15"/>
  <c r="M69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82" i="15"/>
  <c r="M83" i="15"/>
  <c r="M84" i="15"/>
  <c r="M85" i="15"/>
  <c r="M86" i="15"/>
  <c r="M28" i="15"/>
  <c r="M29" i="15"/>
  <c r="M30" i="15"/>
  <c r="M39" i="15"/>
  <c r="M40" i="15"/>
  <c r="M41" i="15"/>
  <c r="M10" i="15"/>
  <c r="M23" i="15"/>
  <c r="M24" i="15"/>
  <c r="M25" i="15"/>
  <c r="M31" i="15"/>
  <c r="M32" i="15"/>
  <c r="M35" i="15"/>
  <c r="M36" i="15"/>
  <c r="M37" i="15"/>
  <c r="M38" i="15"/>
  <c r="M63" i="15"/>
  <c r="M64" i="15"/>
  <c r="M65" i="15"/>
  <c r="M71" i="15"/>
  <c r="M72" i="15"/>
  <c r="M73" i="15"/>
  <c r="M74" i="15"/>
  <c r="M75" i="15"/>
  <c r="M76" i="15"/>
  <c r="M77" i="15"/>
  <c r="M78" i="15"/>
  <c r="M79" i="15"/>
  <c r="M80" i="15"/>
  <c r="M81" i="15"/>
  <c r="M107" i="15"/>
  <c r="M108" i="15"/>
  <c r="M113" i="15"/>
  <c r="M70" i="15"/>
  <c r="M87" i="15"/>
  <c r="M88" i="15"/>
  <c r="M89" i="15"/>
  <c r="M90" i="15"/>
  <c r="M4" i="15"/>
  <c r="M5" i="15"/>
  <c r="M13" i="15"/>
  <c r="M14" i="15"/>
  <c r="M15" i="15"/>
  <c r="M16" i="15"/>
  <c r="M91" i="15"/>
  <c r="M92" i="15"/>
  <c r="M93" i="15"/>
  <c r="M94" i="15"/>
  <c r="M95" i="15"/>
  <c r="M102" i="15"/>
  <c r="M103" i="15"/>
  <c r="M117" i="15"/>
  <c r="M118" i="15"/>
  <c r="M119" i="15"/>
  <c r="M120" i="15"/>
  <c r="M121" i="15"/>
  <c r="M122" i="15"/>
  <c r="M123" i="15"/>
  <c r="M124" i="15"/>
  <c r="M125" i="15"/>
  <c r="M6" i="15"/>
  <c r="M7" i="15"/>
  <c r="M8" i="15"/>
  <c r="M9" i="15"/>
  <c r="M43" i="15"/>
  <c r="M44" i="15"/>
  <c r="M45" i="15"/>
  <c r="M46" i="15"/>
  <c r="M96" i="15"/>
  <c r="M97" i="15"/>
  <c r="M98" i="15"/>
  <c r="M99" i="15"/>
  <c r="M100" i="15"/>
  <c r="M101" i="15"/>
  <c r="M104" i="15"/>
  <c r="M105" i="15"/>
  <c r="M106" i="15"/>
  <c r="M17" i="15"/>
  <c r="M18" i="15"/>
  <c r="M19" i="15"/>
  <c r="M20" i="15"/>
  <c r="M21" i="15"/>
  <c r="M22" i="15"/>
  <c r="M109" i="15"/>
  <c r="M110" i="15"/>
  <c r="M111" i="15"/>
  <c r="M112" i="15"/>
  <c r="M114" i="15"/>
  <c r="M115" i="15"/>
  <c r="M116" i="15"/>
  <c r="M26" i="15"/>
  <c r="M27" i="15"/>
  <c r="M42" i="15"/>
  <c r="J2" i="15"/>
  <c r="N2" i="15" s="1"/>
  <c r="J3" i="15"/>
  <c r="N3" i="15" s="1"/>
  <c r="J11" i="15"/>
  <c r="N11" i="15" s="1"/>
  <c r="J12" i="15"/>
  <c r="N12" i="15" s="1"/>
  <c r="J33" i="15"/>
  <c r="N33" i="15" s="1"/>
  <c r="J34" i="15"/>
  <c r="N34" i="15" s="1"/>
  <c r="J66" i="15"/>
  <c r="N66" i="15" s="1"/>
  <c r="J67" i="15"/>
  <c r="N67" i="15" s="1"/>
  <c r="J68" i="15"/>
  <c r="N68" i="15" s="1"/>
  <c r="J69" i="15"/>
  <c r="N69" i="15" s="1"/>
  <c r="J47" i="15"/>
  <c r="N47" i="15" s="1"/>
  <c r="J48" i="15"/>
  <c r="N48" i="15" s="1"/>
  <c r="J49" i="15"/>
  <c r="N49" i="15" s="1"/>
  <c r="J50" i="15"/>
  <c r="N50" i="15" s="1"/>
  <c r="J51" i="15"/>
  <c r="N51" i="15" s="1"/>
  <c r="J52" i="15"/>
  <c r="N52" i="15" s="1"/>
  <c r="J53" i="15"/>
  <c r="N53" i="15" s="1"/>
  <c r="J54" i="15"/>
  <c r="N54" i="15" s="1"/>
  <c r="J55" i="15"/>
  <c r="N55" i="15" s="1"/>
  <c r="J56" i="15"/>
  <c r="N56" i="15" s="1"/>
  <c r="J57" i="15"/>
  <c r="N57" i="15" s="1"/>
  <c r="J58" i="15"/>
  <c r="N58" i="15" s="1"/>
  <c r="J59" i="15"/>
  <c r="N59" i="15" s="1"/>
  <c r="J60" i="15"/>
  <c r="N60" i="15" s="1"/>
  <c r="J61" i="15"/>
  <c r="N61" i="15" s="1"/>
  <c r="J62" i="15"/>
  <c r="N62" i="15" s="1"/>
  <c r="J82" i="15"/>
  <c r="N82" i="15" s="1"/>
  <c r="J83" i="15"/>
  <c r="N83" i="15" s="1"/>
  <c r="J84" i="15"/>
  <c r="N84" i="15" s="1"/>
  <c r="J85" i="15"/>
  <c r="N85" i="15" s="1"/>
  <c r="J86" i="15"/>
  <c r="N86" i="15" s="1"/>
  <c r="J28" i="15"/>
  <c r="N28" i="15" s="1"/>
  <c r="J29" i="15"/>
  <c r="N29" i="15" s="1"/>
  <c r="J30" i="15"/>
  <c r="N30" i="15" s="1"/>
  <c r="J39" i="15"/>
  <c r="N39" i="15" s="1"/>
  <c r="J40" i="15"/>
  <c r="N40" i="15" s="1"/>
  <c r="J41" i="15"/>
  <c r="N41" i="15" s="1"/>
  <c r="J10" i="15"/>
  <c r="N10" i="15" s="1"/>
  <c r="J23" i="15"/>
  <c r="N23" i="15" s="1"/>
  <c r="J24" i="15"/>
  <c r="N24" i="15" s="1"/>
  <c r="J25" i="15"/>
  <c r="N25" i="15" s="1"/>
  <c r="J31" i="15"/>
  <c r="N31" i="15" s="1"/>
  <c r="J32" i="15"/>
  <c r="N32" i="15" s="1"/>
  <c r="J35" i="15"/>
  <c r="N35" i="15" s="1"/>
  <c r="J36" i="15"/>
  <c r="N36" i="15" s="1"/>
  <c r="J37" i="15"/>
  <c r="N37" i="15" s="1"/>
  <c r="J38" i="15"/>
  <c r="N38" i="15" s="1"/>
  <c r="J63" i="15"/>
  <c r="N63" i="15" s="1"/>
  <c r="J64" i="15"/>
  <c r="N64" i="15" s="1"/>
  <c r="J65" i="15"/>
  <c r="N65" i="15" s="1"/>
  <c r="J71" i="15"/>
  <c r="N71" i="15" s="1"/>
  <c r="J72" i="15"/>
  <c r="N72" i="15" s="1"/>
  <c r="J73" i="15"/>
  <c r="N73" i="15" s="1"/>
  <c r="J74" i="15"/>
  <c r="N74" i="15" s="1"/>
  <c r="J75" i="15"/>
  <c r="N75" i="15" s="1"/>
  <c r="J76" i="15"/>
  <c r="N76" i="15" s="1"/>
  <c r="J77" i="15"/>
  <c r="N77" i="15" s="1"/>
  <c r="J78" i="15"/>
  <c r="N78" i="15" s="1"/>
  <c r="J79" i="15"/>
  <c r="N79" i="15" s="1"/>
  <c r="J80" i="15"/>
  <c r="N80" i="15" s="1"/>
  <c r="J81" i="15"/>
  <c r="N81" i="15" s="1"/>
  <c r="J107" i="15"/>
  <c r="N107" i="15" s="1"/>
  <c r="J108" i="15"/>
  <c r="N108" i="15" s="1"/>
  <c r="J113" i="15"/>
  <c r="N113" i="15" s="1"/>
  <c r="J70" i="15"/>
  <c r="N70" i="15" s="1"/>
  <c r="J87" i="15"/>
  <c r="N87" i="15" s="1"/>
  <c r="J88" i="15"/>
  <c r="N88" i="15" s="1"/>
  <c r="J89" i="15"/>
  <c r="N89" i="15" s="1"/>
  <c r="J90" i="15"/>
  <c r="N90" i="15" s="1"/>
  <c r="J4" i="15"/>
  <c r="N4" i="15" s="1"/>
  <c r="J5" i="15"/>
  <c r="N5" i="15" s="1"/>
  <c r="J13" i="15"/>
  <c r="N13" i="15" s="1"/>
  <c r="J14" i="15"/>
  <c r="N14" i="15" s="1"/>
  <c r="J15" i="15"/>
  <c r="N15" i="15" s="1"/>
  <c r="J16" i="15"/>
  <c r="N16" i="15" s="1"/>
  <c r="J91" i="15"/>
  <c r="N91" i="15" s="1"/>
  <c r="J92" i="15"/>
  <c r="N92" i="15" s="1"/>
  <c r="J93" i="15"/>
  <c r="N93" i="15" s="1"/>
  <c r="J94" i="15"/>
  <c r="N94" i="15" s="1"/>
  <c r="J95" i="15"/>
  <c r="N95" i="15" s="1"/>
  <c r="J102" i="15"/>
  <c r="N102" i="15" s="1"/>
  <c r="J103" i="15"/>
  <c r="N103" i="15" s="1"/>
  <c r="J117" i="15"/>
  <c r="N117" i="15" s="1"/>
  <c r="J118" i="15"/>
  <c r="N118" i="15" s="1"/>
  <c r="J119" i="15"/>
  <c r="N119" i="15" s="1"/>
  <c r="J120" i="15"/>
  <c r="N120" i="15" s="1"/>
  <c r="J121" i="15"/>
  <c r="N121" i="15" s="1"/>
  <c r="J122" i="15"/>
  <c r="N122" i="15" s="1"/>
  <c r="J123" i="15"/>
  <c r="N123" i="15" s="1"/>
  <c r="J124" i="15"/>
  <c r="N124" i="15" s="1"/>
  <c r="J125" i="15"/>
  <c r="N125" i="15" s="1"/>
  <c r="J6" i="15"/>
  <c r="N6" i="15" s="1"/>
  <c r="J7" i="15"/>
  <c r="N7" i="15" s="1"/>
  <c r="J8" i="15"/>
  <c r="N8" i="15" s="1"/>
  <c r="J9" i="15"/>
  <c r="N9" i="15" s="1"/>
  <c r="J43" i="15"/>
  <c r="N43" i="15" s="1"/>
  <c r="J44" i="15"/>
  <c r="N44" i="15" s="1"/>
  <c r="J45" i="15"/>
  <c r="N45" i="15" s="1"/>
  <c r="J46" i="15"/>
  <c r="N46" i="15" s="1"/>
  <c r="J96" i="15"/>
  <c r="N96" i="15" s="1"/>
  <c r="J97" i="15"/>
  <c r="N97" i="15" s="1"/>
  <c r="J98" i="15"/>
  <c r="N98" i="15" s="1"/>
  <c r="J99" i="15"/>
  <c r="N99" i="15" s="1"/>
  <c r="J100" i="15"/>
  <c r="N100" i="15" s="1"/>
  <c r="J101" i="15"/>
  <c r="N101" i="15" s="1"/>
  <c r="J104" i="15"/>
  <c r="N104" i="15" s="1"/>
  <c r="J105" i="15"/>
  <c r="N105" i="15" s="1"/>
  <c r="J106" i="15"/>
  <c r="N106" i="15" s="1"/>
  <c r="J17" i="15"/>
  <c r="N17" i="15" s="1"/>
  <c r="J18" i="15"/>
  <c r="N18" i="15" s="1"/>
  <c r="J19" i="15"/>
  <c r="N19" i="15" s="1"/>
  <c r="J20" i="15"/>
  <c r="N20" i="15" s="1"/>
  <c r="J21" i="15"/>
  <c r="N21" i="15" s="1"/>
  <c r="J22" i="15"/>
  <c r="N22" i="15" s="1"/>
  <c r="J109" i="15"/>
  <c r="N109" i="15" s="1"/>
  <c r="J110" i="15"/>
  <c r="N110" i="15" s="1"/>
  <c r="J111" i="15"/>
  <c r="N111" i="15" s="1"/>
  <c r="J112" i="15"/>
  <c r="N112" i="15" s="1"/>
  <c r="J114" i="15"/>
  <c r="N114" i="15" s="1"/>
  <c r="J115" i="15"/>
  <c r="N115" i="15" s="1"/>
  <c r="J116" i="15"/>
  <c r="N116" i="15" s="1"/>
  <c r="J26" i="15"/>
  <c r="N26" i="15" s="1"/>
  <c r="J27" i="15"/>
  <c r="N27" i="15" s="1"/>
  <c r="J42" i="15"/>
  <c r="N42" i="15" s="1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B32" i="3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C35" i="6"/>
  <c r="B3" i="6"/>
  <c r="C3" i="6"/>
  <c r="B4" i="6"/>
  <c r="C4" i="6"/>
  <c r="B2" i="6"/>
  <c r="C2" i="6"/>
  <c r="B52" i="3"/>
  <c r="A32" i="3"/>
  <c r="A33" i="3"/>
  <c r="A37" i="3"/>
  <c r="A49" i="3"/>
  <c r="B35" i="3"/>
  <c r="G6" i="3"/>
  <c r="G14" i="3"/>
  <c r="G15" i="3"/>
  <c r="G16" i="3"/>
  <c r="G17" i="3"/>
  <c r="G18" i="3"/>
  <c r="G19" i="3"/>
  <c r="G20" i="3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B33" i="3"/>
  <c r="B34" i="3"/>
  <c r="G5" i="3" s="1"/>
  <c r="B36" i="3"/>
  <c r="G7" i="3" s="1"/>
  <c r="B37" i="3"/>
  <c r="G8" i="3" s="1"/>
  <c r="B38" i="3"/>
  <c r="G9" i="3" s="1"/>
  <c r="B39" i="3"/>
  <c r="G10" i="3" s="1"/>
  <c r="B40" i="3"/>
  <c r="G11" i="3" s="1"/>
  <c r="B41" i="3"/>
  <c r="B42" i="3"/>
  <c r="G13" i="3" s="1"/>
  <c r="B43" i="3"/>
  <c r="B44" i="3"/>
  <c r="B45" i="3"/>
  <c r="B46" i="3"/>
  <c r="B47" i="3"/>
  <c r="B48" i="3"/>
  <c r="B49" i="3"/>
  <c r="G3" i="3"/>
  <c r="A13" i="3"/>
  <c r="B13" i="3"/>
  <c r="A34" i="6"/>
  <c r="A3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5" i="6"/>
  <c r="A35" i="3"/>
  <c r="A36" i="3"/>
  <c r="A38" i="3"/>
  <c r="A39" i="3"/>
  <c r="A40" i="3"/>
  <c r="A41" i="3"/>
  <c r="A42" i="3"/>
  <c r="A43" i="3"/>
  <c r="A44" i="3"/>
  <c r="A45" i="3"/>
  <c r="A46" i="3"/>
  <c r="A47" i="3"/>
  <c r="A48" i="3"/>
  <c r="Q2" i="15" l="1"/>
  <c r="R2" i="15" s="1"/>
  <c r="Q8" i="15"/>
  <c r="R8" i="15" s="1"/>
  <c r="Q7" i="15"/>
  <c r="Q6" i="15"/>
  <c r="Q5" i="15"/>
  <c r="Q4" i="15"/>
  <c r="R4" i="15" s="1"/>
  <c r="Q3" i="15"/>
  <c r="R3" i="15" s="1"/>
  <c r="R7" i="15"/>
  <c r="R6" i="15"/>
  <c r="R5" i="15"/>
  <c r="G12" i="3"/>
  <c r="A34" i="3"/>
</calcChain>
</file>

<file path=xl/sharedStrings.xml><?xml version="1.0" encoding="utf-8"?>
<sst xmlns="http://schemas.openxmlformats.org/spreadsheetml/2006/main" count="2961" uniqueCount="411">
  <si>
    <t>tech</t>
  </si>
  <si>
    <t>flag</t>
  </si>
  <si>
    <t>sector</t>
  </si>
  <si>
    <t>tech_desc</t>
  </si>
  <si>
    <t>Nuclear</t>
  </si>
  <si>
    <t>p</t>
  </si>
  <si>
    <t>electric</t>
  </si>
  <si>
    <t>ps</t>
  </si>
  <si>
    <t>cost_invest_units</t>
  </si>
  <si>
    <t>cost_invest_notes</t>
  </si>
  <si>
    <t>periods</t>
  </si>
  <si>
    <t>State</t>
  </si>
  <si>
    <t>NC</t>
  </si>
  <si>
    <t>notes</t>
  </si>
  <si>
    <t>Demand [PJ]</t>
  </si>
  <si>
    <t>Duke C -Demand [Gwh]</t>
  </si>
  <si>
    <t>Duke Carbon Plan 2022 - Forecast after 2022 until 2037</t>
  </si>
  <si>
    <t>EIA 861 - Sales_ult_customer (States- NC &gt; Total Sales) -2017 (State Level Data)</t>
  </si>
  <si>
    <t>EIA 861 - Sales_ult_customer (States- NC &gt; Total Sales) -2018 (State Level Data)</t>
  </si>
  <si>
    <t>EIA 861 - Sales_ult_customer (States- NC &gt; Total Sales) -2019 (State Level Data)</t>
  </si>
  <si>
    <t>EIA 861 - Sales_ult_customer (States- NC &gt; Total Sales) -2020 (State Level Data)</t>
  </si>
  <si>
    <t>EIA 861 - Sales_ult_customer (States- NC &gt; Total Sales) -2021 (State Level Data)</t>
  </si>
  <si>
    <t>Doing the calculations for the demand. Demand for NC was extracted from the EIA 861 files. Values for 2022 forward were extrapolated using data from 
duke energy</t>
  </si>
  <si>
    <t>Duke P -Demand [GWh]</t>
  </si>
  <si>
    <t>TotDuke -Demand GWH</t>
  </si>
  <si>
    <t>Period</t>
  </si>
  <si>
    <t>Final Calculations</t>
  </si>
  <si>
    <t>Comments</t>
  </si>
  <si>
    <t>EIA 861 - Sales_ult_customer (States- NC &gt; Total Sales) + Future from Duke carbon plan 2022 + Check Excel Demand Calculations</t>
  </si>
  <si>
    <t>Growth from 2020</t>
  </si>
  <si>
    <t>Duke Carbon Plan 2022 - Forecast after 2022 until 2037 (no value interpolate)</t>
  </si>
  <si>
    <t>Growth 5 last years 
Annualized [%]</t>
  </si>
  <si>
    <t>Observations</t>
  </si>
  <si>
    <t>NREL ATB 2022</t>
  </si>
  <si>
    <t>Stage</t>
  </si>
  <si>
    <t>Conservative</t>
  </si>
  <si>
    <t>Advanced</t>
  </si>
  <si>
    <t>Moderate</t>
  </si>
  <si>
    <t>cost_variable_units</t>
  </si>
  <si>
    <t>cost_fixed_units</t>
  </si>
  <si>
    <t>$/MWh</t>
  </si>
  <si>
    <t>Single</t>
  </si>
  <si>
    <t>Decisions</t>
  </si>
  <si>
    <t>R1</t>
  </si>
  <si>
    <t>NREL ATB 2022- Variable costs from Coal IGCC- Coservative</t>
  </si>
  <si>
    <t>NREL ATB 2022 Coal IGCC</t>
  </si>
  <si>
    <t>No need for investment cost- new deployments will operate under cheaper option (Coal_New). Fixed and Op cost from ATB 22- Coal IGCC</t>
  </si>
  <si>
    <t>Costs from conservarive PV of ATB</t>
  </si>
  <si>
    <t>NREL ATB 2022- assume conservative ATB scenarios</t>
  </si>
  <si>
    <t>NREL ATB 2022- assume AP1000 ATB22</t>
  </si>
  <si>
    <t>ATB 22- AP1000</t>
  </si>
  <si>
    <t>Fixed and variable costs as average between F- and H frame tech from ATB 22 - Tech without Carbon Capture, CC will be incorporated exogeneously in the model</t>
  </si>
  <si>
    <t xml:space="preserve"> NG F-Frame CT ATB 22 - Tech without Carbon Capture, CC will be incorporated exogeneously in the model</t>
  </si>
  <si>
    <t>ATB 22 - NH H/F Frame CC no carbon capture (average)</t>
  </si>
  <si>
    <t>Same from NG from ATB based on  gas turbine can typically run either on natural gas or refined liquid fuels</t>
  </si>
  <si>
    <t xml:space="preserve">EIA 923 ratio between petroleum and NG + Efficiency from International comparison of fossil power efficiency and CO2 intensity - Update 2018  </t>
  </si>
  <si>
    <t xml:space="preserve">EIA 923 for fuel costs
https://www.eia.gov/analysis/studies/powerplants/generationcost/pdf/full_report.pdf/ https://reader.elsevier.com/reader/sd/pii/S1364032117305531?token=389F0A98B0F26F45FC32658856087DBA6B3128946389BE09D2B5987560F0BFBBF556A97EC7B4BE82A19ECFC1BC469F67&amp;originRegion=us-east-1&amp;originCreation=20230419162044
</t>
  </si>
  <si>
    <t>ATB 2018</t>
  </si>
  <si>
    <t># Detailed data on major hydro plants on NC</t>
  </si>
  <si>
    <t>Blewett</t>
  </si>
  <si>
    <t>Marshall Dam</t>
  </si>
  <si>
    <t>Tillery</t>
  </si>
  <si>
    <t>Walters</t>
  </si>
  <si>
    <t>Bridgewater</t>
  </si>
  <si>
    <t>Cowans Ford</t>
  </si>
  <si>
    <t>Lookout Shoals</t>
  </si>
  <si>
    <t>Mountain Island</t>
  </si>
  <si>
    <t>Oxford Dam</t>
  </si>
  <si>
    <t>Rhodhiss</t>
  </si>
  <si>
    <t>Turner Shoals</t>
  </si>
  <si>
    <t>Tuxedo</t>
  </si>
  <si>
    <t>Bear Creek Dam</t>
  </si>
  <si>
    <t>Cedar Cliff</t>
  </si>
  <si>
    <t>Franklin (NC)</t>
  </si>
  <si>
    <t>Mission</t>
  </si>
  <si>
    <t>Nantahala</t>
  </si>
  <si>
    <t>Tennessee Creek</t>
  </si>
  <si>
    <t>Thorpe</t>
  </si>
  <si>
    <t>Tuckasegee</t>
  </si>
  <si>
    <t>Gaston</t>
  </si>
  <si>
    <t>Roanoke Rapids</t>
  </si>
  <si>
    <t>Lake Lure</t>
  </si>
  <si>
    <t>Chatuge</t>
  </si>
  <si>
    <t>Fontana Dam</t>
  </si>
  <si>
    <t>Hiwassee Dam</t>
  </si>
  <si>
    <t>Queens Creek</t>
  </si>
  <si>
    <t>Lockville Hydropower</t>
  </si>
  <si>
    <t>Metropolitan Sewerage District</t>
  </si>
  <si>
    <t>Haw River Hydro</t>
  </si>
  <si>
    <t>High Shoals Hydro (NC)</t>
  </si>
  <si>
    <t>Rocky Mount Mill</t>
  </si>
  <si>
    <t>Ivy River Hydro</t>
  </si>
  <si>
    <t>Avalon Hydropower</t>
  </si>
  <si>
    <t>Narrows (NC)</t>
  </si>
  <si>
    <t>Falls Hydro</t>
  </si>
  <si>
    <t>High Rock Hydro</t>
  </si>
  <si>
    <t>Tuckertown Hydro</t>
  </si>
  <si>
    <t>Santeetlah</t>
  </si>
  <si>
    <t>Cheoah</t>
  </si>
  <si>
    <t>Jordan Hydroelectric Project</t>
  </si>
  <si>
    <t>Name Plate [MW]</t>
  </si>
  <si>
    <t>Name</t>
  </si>
  <si>
    <t>Flow (cfs)</t>
  </si>
  <si>
    <t>Head (ft)</t>
  </si>
  <si>
    <t>Ref</t>
  </si>
  <si>
    <t>http://james-nc.lakesonline.com/Dam/05A87AB3-9439-4654-8480-F26C0FB490A4/</t>
  </si>
  <si>
    <t>https://www.osti.gov/servlets/purl/6551134</t>
  </si>
  <si>
    <t>https://www.dominionenergy.com/projects-and-facilities/hydroelectric-power-facilities-and-projects/gaston-hydro-station</t>
  </si>
  <si>
    <t>140 </t>
  </si>
  <si>
    <t>270 </t>
  </si>
  <si>
    <t>ATB 2018- Low cost as most existing plants are in terms of Head and cfs Conservative</t>
  </si>
  <si>
    <t>Subistitute existing cap that gets retired- Low cost NSF 1 ATB 22</t>
  </si>
  <si>
    <t>NREL ATB 2022 - commercial</t>
  </si>
  <si>
    <t>loan</t>
  </si>
  <si>
    <t>life tech</t>
  </si>
  <si>
    <t>NREL ATB 2022 Class1 - Conservative</t>
  </si>
  <si>
    <t>Coal</t>
  </si>
  <si>
    <t/>
  </si>
  <si>
    <t>Uni
t</t>
  </si>
  <si>
    <t>Winter
(MW)</t>
  </si>
  <si>
    <t>Summer
(MW)</t>
  </si>
  <si>
    <t>Location</t>
  </si>
  <si>
    <t>Fuel Type</t>
  </si>
  <si>
    <t>Resource
Type</t>
  </si>
  <si>
    <t>Age
(Years)</t>
  </si>
  <si>
    <t>Estimated
Remaining
Life</t>
  </si>
  <si>
    <t>Allen</t>
  </si>
  <si>
    <t>1</t>
  </si>
  <si>
    <t>Belmont, NC</t>
  </si>
  <si>
    <t>Peaking</t>
  </si>
  <si>
    <t>5</t>
  </si>
  <si>
    <t>Belews Creek, NC</t>
  </si>
  <si>
    <t>Coal/Natural Gas</t>
  </si>
  <si>
    <t>Base</t>
  </si>
  <si>
    <t>16</t>
  </si>
  <si>
    <t>2</t>
  </si>
  <si>
    <t>Cliffside, NC</t>
  </si>
  <si>
    <t>3</t>
  </si>
  <si>
    <t>6</t>
  </si>
  <si>
    <t>Intermediate</t>
  </si>
  <si>
    <t>10</t>
  </si>
  <si>
    <t>Terrell, NC</t>
  </si>
  <si>
    <t>12</t>
  </si>
  <si>
    <t>4</t>
  </si>
  <si>
    <t>Lee</t>
  </si>
  <si>
    <t>Natural Gas/Oil</t>
  </si>
  <si>
    <t>15</t>
  </si>
  <si>
    <t>Lincoln</t>
  </si>
  <si>
    <t>Stanley, NC</t>
  </si>
  <si>
    <t>7</t>
  </si>
  <si>
    <t>8</t>
  </si>
  <si>
    <t>9</t>
  </si>
  <si>
    <t>11</t>
  </si>
  <si>
    <t>13</t>
  </si>
  <si>
    <t>14</t>
  </si>
  <si>
    <t>Rockingham</t>
  </si>
  <si>
    <t>Reidsville, NC</t>
  </si>
  <si>
    <t>Buck</t>
  </si>
  <si>
    <t>CT11</t>
  </si>
  <si>
    <t>Salisbury, NC</t>
  </si>
  <si>
    <t>Natural Gas</t>
  </si>
  <si>
    <t>CT12</t>
  </si>
  <si>
    <t>ST10</t>
  </si>
  <si>
    <t>Dan River</t>
  </si>
  <si>
    <t>CT8</t>
  </si>
  <si>
    <t>Eden, NC</t>
  </si>
  <si>
    <t>CT9</t>
  </si>
  <si>
    <t>ST7</t>
  </si>
  <si>
    <t>Hydro</t>
  </si>
  <si>
    <t>Bear Creek</t>
  </si>
  <si>
    <t>Tuckasegee, NC</t>
  </si>
  <si>
    <t>Morganton, NC</t>
  </si>
  <si>
    <t>Statesville, NC</t>
  </si>
  <si>
    <t>Mount Holly, NC</t>
  </si>
  <si>
    <t>Topton, NC</t>
  </si>
  <si>
    <t>Oxford</t>
  </si>
  <si>
    <t>Conover, NC</t>
  </si>
  <si>
    <t>Rhodhiss, NC</t>
  </si>
  <si>
    <t>Mayo</t>
  </si>
  <si>
    <t>Roxboro, NC</t>
  </si>
  <si>
    <t>Roxboro</t>
  </si>
  <si>
    <t>Semora, NC</t>
  </si>
  <si>
    <t>Asheville</t>
  </si>
  <si>
    <t>Arden, NC</t>
  </si>
  <si>
    <t>Lilesville, NC</t>
  </si>
  <si>
    <t>Oil</t>
  </si>
  <si>
    <t>Smith</t>
  </si>
  <si>
    <t>Hamlet, NC</t>
  </si>
  <si>
    <t>Sutton</t>
  </si>
  <si>
    <t>Wilmington, NC</t>
  </si>
  <si>
    <t>Wayne</t>
  </si>
  <si>
    <t>1/10</t>
  </si>
  <si>
    <t>Goldsboro, NC</t>
  </si>
  <si>
    <t>Oil/Natural Gas</t>
  </si>
  <si>
    <t>2/11</t>
  </si>
  <si>
    <t>3/12</t>
  </si>
  <si>
    <t>4/13</t>
  </si>
  <si>
    <t>5/14</t>
  </si>
  <si>
    <t>Weatherspoon</t>
  </si>
  <si>
    <t>Lumberton, NC</t>
  </si>
  <si>
    <t>CT5</t>
  </si>
  <si>
    <t>ST6</t>
  </si>
  <si>
    <t>CT7</t>
  </si>
  <si>
    <t>ST8</t>
  </si>
  <si>
    <t>CT1A</t>
  </si>
  <si>
    <t>CT1B</t>
  </si>
  <si>
    <t>CT1C</t>
  </si>
  <si>
    <t>ST1</t>
  </si>
  <si>
    <t>ST4</t>
  </si>
  <si>
    <t>CT10</t>
  </si>
  <si>
    <t>ST5</t>
  </si>
  <si>
    <t>Water</t>
  </si>
  <si>
    <t>Marshall</t>
  </si>
  <si>
    <t>Mt. Gilead, NC</t>
  </si>
  <si>
    <t>Waterville, NC</t>
  </si>
  <si>
    <t>Brunswick</t>
  </si>
  <si>
    <t>Southport, NC</t>
  </si>
  <si>
    <t>Harris</t>
  </si>
  <si>
    <t>New Hill, NC</t>
  </si>
  <si>
    <t>Belews Creek</t>
  </si>
  <si>
    <t>Cliffside</t>
  </si>
  <si>
    <t>Total Life</t>
  </si>
  <si>
    <t>SourceCode</t>
  </si>
  <si>
    <t>MoverCode</t>
  </si>
  <si>
    <t>BIT</t>
  </si>
  <si>
    <t>ST</t>
  </si>
  <si>
    <t>NG</t>
  </si>
  <si>
    <t>GT</t>
  </si>
  <si>
    <t>CT</t>
  </si>
  <si>
    <t>CA</t>
  </si>
  <si>
    <t>WAT</t>
  </si>
  <si>
    <t>HY</t>
  </si>
  <si>
    <t>DFO</t>
  </si>
  <si>
    <t>NUC</t>
  </si>
  <si>
    <t>Plant Name</t>
  </si>
  <si>
    <t>NameplateCapacity(MW)</t>
  </si>
  <si>
    <t>NetSummerCapacity(MW)</t>
  </si>
  <si>
    <t>NetWinterCapacity(MW)</t>
  </si>
  <si>
    <t>OperatingYear</t>
  </si>
  <si>
    <t>RetireYear</t>
  </si>
  <si>
    <t>Longitude</t>
  </si>
  <si>
    <t>Latitude</t>
  </si>
  <si>
    <t>Code</t>
  </si>
  <si>
    <t>Statistics</t>
  </si>
  <si>
    <t>BIT_ST</t>
  </si>
  <si>
    <t>DFO_GT</t>
  </si>
  <si>
    <t>NG_GT</t>
  </si>
  <si>
    <t>NG_CT</t>
  </si>
  <si>
    <t>NG_CA</t>
  </si>
  <si>
    <t>NUC_ST</t>
  </si>
  <si>
    <t>WAT_HY</t>
  </si>
  <si>
    <t>Plant Id EIA 860</t>
  </si>
  <si>
    <t>1- LiteTimeSpecific was ajusted to mach with EIA 860 and may differ slightly from what was reported by duke on the Carbon plan</t>
  </si>
  <si>
    <t>Duke Average for hydro</t>
  </si>
  <si>
    <t>Duke Average for nuclear</t>
  </si>
  <si>
    <t>R2</t>
  </si>
  <si>
    <t>R3</t>
  </si>
  <si>
    <t>cost_variable_notes</t>
  </si>
  <si>
    <t>cost_fixed_notes</t>
  </si>
  <si>
    <t>Voltage</t>
  </si>
  <si>
    <t>Percentage of Transmission Voltages from Duke (https://starw1.ncuc.gov/NCUC/ViewFile.aspx?Id=1b035aef-cdb1-4a8a-ae0c-599d02ab61cf)</t>
  </si>
  <si>
    <t>Total Miles DEP+DEC</t>
  </si>
  <si>
    <t>Percentage of Total Miles</t>
  </si>
  <si>
    <t>Transmission Investment Cost From ReEDS (ReEDS_OpenAccess/inputs/transmission/rev_transmission_basecost.csv) converted from 2004 to 2022 values (x1.55)</t>
  </si>
  <si>
    <t>Investment Cost [$/MW-Mile]</t>
  </si>
  <si>
    <t>44-69</t>
  </si>
  <si>
    <t>closely in accordance with Regional Energy Deployment System (ReEDS) Model Documentation: Version 2018 values (Map of spur-line transmission costs)</t>
  </si>
  <si>
    <t xml:space="preserve">Average Transmission Cost from: </t>
  </si>
  <si>
    <t>Carbon Plan (2022) Appendix P | Transmission System Planning and Grid Transformation (DOE says 0.19~5.29 $/Mwh-year) National trasnmission needs study</t>
  </si>
  <si>
    <t>Interregion
 Transmission Cost  [$/MW-Mile]-2022</t>
  </si>
  <si>
    <t>https://ftp.puc.texas.gov/public/puct-info/industry/electric/reports/infra/utlity_infrastructure_upgrades_rpt.pdf</t>
  </si>
  <si>
    <t>Modified Automatically from the Code (Values on the right are Default Value)</t>
  </si>
  <si>
    <t>Regional
 Transmission Cost  [$/kW]-2022</t>
  </si>
  <si>
    <t>Obs</t>
  </si>
  <si>
    <t>NREL ATB 2022  - Class 8 from ATB 22</t>
  </si>
  <si>
    <t>M$/GW</t>
  </si>
  <si>
    <t>M$/GWyr</t>
  </si>
  <si>
    <t>FT_NG</t>
  </si>
  <si>
    <t>CO2 Storage</t>
  </si>
  <si>
    <t>Fuel Technology</t>
  </si>
  <si>
    <t>All costs as variable cost</t>
  </si>
  <si>
    <t>NREL ATB22- only wood on ATB</t>
  </si>
  <si>
    <t xml:space="preserve">Reeds 20- BECC - only wood on Reeds assumes </t>
  </si>
  <si>
    <t>Reeds 20- BECC - only wood on Reeds</t>
  </si>
  <si>
    <t>Based on Reeds assume 11$/Metric Ton of CO2</t>
  </si>
  <si>
    <t>M$/kt</t>
  </si>
  <si>
    <t>M$/PJ</t>
  </si>
  <si>
    <t>State Energy Data System (SEDS): 2022</t>
  </si>
  <si>
    <t>FT_BIOMASS</t>
  </si>
  <si>
    <t>BLQ_ST_EXISTING</t>
  </si>
  <si>
    <t>AB_ST_EXISTING</t>
  </si>
  <si>
    <t>BIT_ST_EXISTING</t>
  </si>
  <si>
    <t>DFO_CC_EXISTING</t>
  </si>
  <si>
    <t>DFO_GT_EXISTING</t>
  </si>
  <si>
    <t>DFO_IC_EXISTING</t>
  </si>
  <si>
    <t>LFG_GT_EXISTING</t>
  </si>
  <si>
    <t>LFG_IC_EXISTING</t>
  </si>
  <si>
    <t>NG_CC_EXISTING</t>
  </si>
  <si>
    <t>NG_GT_EXISTING</t>
  </si>
  <si>
    <t>NG_ST_EXISTING</t>
  </si>
  <si>
    <t>NUC_ST_EXISTING</t>
  </si>
  <si>
    <t>OBG_IC_EXISTING</t>
  </si>
  <si>
    <t>SUN_PV_EXISTING</t>
  </si>
  <si>
    <t>WAT_HY_EXISTING</t>
  </si>
  <si>
    <t>WAT_PS_EXISTING</t>
  </si>
  <si>
    <t>WDS_ST_EXISTING</t>
  </si>
  <si>
    <t>WH_ST_EXISTING</t>
  </si>
  <si>
    <t>WND_WT_EXISTING</t>
  </si>
  <si>
    <t>TRANSMISSION_INTERREGIONAL</t>
  </si>
  <si>
    <t>TRANSMISSION_REGIONAL</t>
  </si>
  <si>
    <t>DISTRIBUTION</t>
  </si>
  <si>
    <t>NG_F-FRAME_CT_NEW</t>
  </si>
  <si>
    <t>NG_F-FRAME_CC_NEW</t>
  </si>
  <si>
    <t>NG_H-FRAME_CC_NEW</t>
  </si>
  <si>
    <t>NG_F-FRAME_CC_95CC_NEW</t>
  </si>
  <si>
    <t>NG_H-FRAME_CC_95CC_NEW</t>
  </si>
  <si>
    <t>NG_F-FRAME_CC_97CC_NEW</t>
  </si>
  <si>
    <t>NG_H-FRAME_CC_97CC_NEW</t>
  </si>
  <si>
    <t>COAL_95CC_NEW</t>
  </si>
  <si>
    <t>COAL_99CC_NEW</t>
  </si>
  <si>
    <t>COAL_NEW</t>
  </si>
  <si>
    <t>BATT_4H_NEW</t>
  </si>
  <si>
    <t>BATT_2H_NEW</t>
  </si>
  <si>
    <t>BATT_8H_NEW</t>
  </si>
  <si>
    <t>BATT_6H_NEW</t>
  </si>
  <si>
    <t>NUCLEAR-AP1000_NEW</t>
  </si>
  <si>
    <t>NUCLEAR-SMR_NEW</t>
  </si>
  <si>
    <t>PV-RESIDENTIAL_NEW</t>
  </si>
  <si>
    <t>PV-UTILITY_NEW</t>
  </si>
  <si>
    <t>WAT_HY_NEW</t>
  </si>
  <si>
    <t>WAT_PS_NEW</t>
  </si>
  <si>
    <t>FT_COAL</t>
  </si>
  <si>
    <t>FT_PETROLEUM</t>
  </si>
  <si>
    <t>FT_NUCLEAR</t>
  </si>
  <si>
    <t>CO2_STORAGE</t>
  </si>
  <si>
    <t>BIOMASS_CC90_NEW</t>
  </si>
  <si>
    <t>BIOMASS_NEW</t>
  </si>
  <si>
    <t>WIND-LAND-C8_NEW</t>
  </si>
  <si>
    <t>WIND-OFFSHORE-C6_NEW</t>
  </si>
  <si>
    <t>MWH_BA1H_EXISTING</t>
  </si>
  <si>
    <t>MWH_BA2H_EXISTING</t>
  </si>
  <si>
    <t>PV-COMMERCIAL_NEW</t>
  </si>
  <si>
    <t>Steam Turbine Using Agricultural By-Products (EIA 860 Nomenclature)</t>
  </si>
  <si>
    <t>Steam Turbine Using Black Liquor (EIA 860 Nomenclature)</t>
  </si>
  <si>
    <t>Internal Combustion Engine Using Petroleum (EIA 860 Nomenclature)</t>
  </si>
  <si>
    <t>Combustion Turbine Using Petroleum (EIA 860 Nomenclature)</t>
  </si>
  <si>
    <t>Combined Cycle Combustion Turbine Using Petroleum (EIA 860 Nomenclature)</t>
  </si>
  <si>
    <t>Steam Turbine Using Bituminous Coal (EIA 860 Nomenclature)</t>
  </si>
  <si>
    <t>Combustion Turbine Using Landfill Gas (EIA 860 Nomenclature)</t>
  </si>
  <si>
    <t>Internal Combustion Engine Using Landfill Gas (EIA 860 Nomenclature)</t>
  </si>
  <si>
    <t>Combined Cycle Combustion Turbine Using Natural Gas (EIA 860 Nomenclature)</t>
  </si>
  <si>
    <t>Combustion Turbine Using Natural Gas (EIA 860 Nomenclature)</t>
  </si>
  <si>
    <t>Steam Turbine Using Natural Gas (EIA 860 Nomenclature)</t>
  </si>
  <si>
    <t>Nuclear Turbine (EIA 860 Nomenclature)</t>
  </si>
  <si>
    <t>Internal Combustion Engine Using Other Biomass Gas (EIA 860 Nomenclature)</t>
  </si>
  <si>
    <t>Solar Photovoltaic - Utility (EIA 860 Nomenclature)</t>
  </si>
  <si>
    <t>Conventional Hydroelectric (EIA 860 Nomenclature)</t>
  </si>
  <si>
    <t>Hydroelectric Pumped Storage (EIA 860 Nomenclature)</t>
  </si>
  <si>
    <t>Steam Turbine Using Wood Waste (EIA 860 Nomenclature)</t>
  </si>
  <si>
    <t>Steam Turbine Using Waste Heat (EIA 860 Nomenclature)</t>
  </si>
  <si>
    <t>Onshore Wind Turbine (EIA 860 Nomenclature)</t>
  </si>
  <si>
    <t>Generation From Biomass With 90% Carbon Capture (Technology from NREL ReEDS model  Using BECC-mod)</t>
  </si>
  <si>
    <t>Energy Distribution</t>
  </si>
  <si>
    <t>Fuel for Generation Technologies that Use Biomass</t>
  </si>
  <si>
    <t>Fuel for Generation Technologies that Use Coal</t>
  </si>
  <si>
    <t>Fuel for Generation Technologies that Use Natural Gas</t>
  </si>
  <si>
    <t>Fuel for Nuclear Generation Technologies</t>
  </si>
  <si>
    <t>Fuel for Generation Technologies that Use Petroleum</t>
  </si>
  <si>
    <t>Transmission Between Different Regions</t>
  </si>
  <si>
    <t>Transmission In the Same Region</t>
  </si>
  <si>
    <t>Battery  Storage- 1h  (EIA 860 Nomenclature)</t>
  </si>
  <si>
    <t>Battery  Storage- 2h  (EIA 860 Nomenclature)</t>
  </si>
  <si>
    <t>Intraregional transmission have its own regional representation. Set here all to one the code will take care of the rest</t>
  </si>
  <si>
    <t>Battery Storage 2h (NREL ATB 2022 Technology)</t>
  </si>
  <si>
    <t>Battery Storage 4h (NREL ATB 2022 Technology)</t>
  </si>
  <si>
    <t>Battery Storage 6h (NREL ATB 2022 Technology)</t>
  </si>
  <si>
    <t>Battery Storage 8h (NREL ATB 2022 Technology)</t>
  </si>
  <si>
    <t>Generation From Biomass (NREL ATB 2022 Technology)</t>
  </si>
  <si>
    <t>Generation From Coal With 95% Carbon Capture (NREL ATB 2022 Technology)</t>
  </si>
  <si>
    <t>Generation From Coal With 99% Carbon Capture (NREL ATB 2022 Technology)</t>
  </si>
  <si>
    <t>Generation From Coal (NREL ATB 2022 Technology)</t>
  </si>
  <si>
    <t>Combined Cycle Natural Gas Turbine F-Frame With 95 % of Carbon Capture (NREL ATB 2022 Technology)</t>
  </si>
  <si>
    <t>Combined Cycle Natural Gas Turbine F-Frame With 97 % of Carbon Capture (NREL ATB 2022 Technology)</t>
  </si>
  <si>
    <t>Combined Cycle Natural Gas Turbine F-Frame (NREL ATB 2022 Technology)</t>
  </si>
  <si>
    <t>Natural Gas Combustion Turbine F-Frame - Simple Cycle (NREL ATB 2022 Technology)</t>
  </si>
  <si>
    <t>Combined Cycle Natural Gas Turbine H-Frame With 95 % of Carbon Capture (NREL ATB 2022 Technology)</t>
  </si>
  <si>
    <t>Combined Cycle Natural Gas Turbine H-Frame With 97 % of Carbon Capture (NREL ATB 2022 Technology)</t>
  </si>
  <si>
    <t>Combined Cycle Natural Gas Turbine H-Frame (NREL ATB 2022 Technology)</t>
  </si>
  <si>
    <t>Nuclear Generation Using AP1000 PWR (NREL ATB 2022 Technology)</t>
  </si>
  <si>
    <t>Small Modular Nuclear Reactor (NREL ATB 2022 Technology)</t>
  </si>
  <si>
    <t>Commercial Solar PV (NREL ATB 2022 Technology)</t>
  </si>
  <si>
    <t>Residential Solar PV (NREL ATB 2022 Technology)</t>
  </si>
  <si>
    <t>Utility Solar PV (NREL ATB 2022 Technology)</t>
  </si>
  <si>
    <t>Conventional Hydroelectric (NREL ATB 2022 Technology)</t>
  </si>
  <si>
    <t>Hydroelectric Pumped Storage (NREL ATB 2022 Technology)</t>
  </si>
  <si>
    <t>Onshore Wind Turbine Class 8 From NREL ATB 2022  (NREL ATB 2022 Technology)</t>
  </si>
  <si>
    <t>Offshore Wind Turbine Class 6 From NREL ATB 2022  (NREL ATB 2022 Technology)</t>
  </si>
  <si>
    <t>Regional Energy Deployment System (ReEDS) Model Documentation: Version 2019</t>
  </si>
  <si>
    <t>Regional Energy Deployment System (ReEDS) Model Documentation: Version 2020</t>
  </si>
  <si>
    <t>RetireYear (Retirement at last day of year)</t>
  </si>
  <si>
    <t>Life*Capacity</t>
  </si>
  <si>
    <t>Sum Capacity MW</t>
  </si>
  <si>
    <t>Mean Lifetime Weigted by Capacity</t>
  </si>
  <si>
    <t>ReEDs + AEO 2022 - Table 3 Reference Case - South Alantic</t>
  </si>
  <si>
    <t>USED ATB 22- Could use (State Energy Data System (SEDS): 2022 + Wood and biomass waste + Price and Expenditures + WWEID https://www.eia.gov/state/seds/seds-data-fuel-prev.php 2.5M$/PJ)</t>
  </si>
  <si>
    <t>Temporary modification original value was 33</t>
  </si>
  <si>
    <t>Ocean Current Turbines</t>
  </si>
  <si>
    <t>Ocean paper https://ars.els-cdn.com/content/image/1-s2.0-S0306261922012697-mmc1.pdf</t>
  </si>
  <si>
    <t>OCEAN_CURRENT_NEW</t>
  </si>
  <si>
    <t>Ocean paper https://ars.els-cdn.com/content/image/1-s2.0-S0306261922012697-mmc1.pdf      8012</t>
  </si>
  <si>
    <t>Ocean paper https://ars.els-cdn.com/content/image/1-s2.0-S0306261922012697-mmc1.pdf   183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</si>
</sst>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-* #,##0.00_-;\-* #,##0.00_-;_-* &quot;-&quot;??_-;_-@_-"/>
    <numFmt numFmtId="166" formatCode="#,##0.0"/>
    <numFmt numFmtId="167" formatCode="#,##0.000000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  <family val="2"/>
    </font>
    <font>
      <b/>
      <sz val="10"/>
      <color theme="9"/>
      <name val="Helvetica Neue"/>
      <family val="2"/>
    </font>
    <font>
      <b/>
      <sz val="13"/>
      <color theme="3"/>
      <name val="Times New Roman"/>
      <family val="2"/>
    </font>
    <font>
      <b/>
      <sz val="10"/>
      <color theme="6"/>
      <name val="Helvetica Neue"/>
      <family val="2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  <family val="2"/>
    </font>
    <font>
      <b/>
      <sz val="10"/>
      <color rgb="FF00B0F0"/>
      <name val="Helvetica Neue"/>
      <family val="2"/>
    </font>
    <font>
      <sz val="10"/>
      <name val="Helvetica Neue"/>
      <family val="2"/>
    </font>
    <font>
      <b/>
      <sz val="10"/>
      <color rgb="FFFF0000"/>
      <name val="Helvetica Neue"/>
      <family val="2"/>
    </font>
    <font>
      <b/>
      <sz val="10"/>
      <color theme="1"/>
      <name val="Helvetica Neue"/>
      <family val="2"/>
    </font>
    <font>
      <b/>
      <sz val="10"/>
      <color theme="5"/>
      <name val="Helvetica Neue"/>
      <family val="2"/>
    </font>
    <font>
      <b/>
      <sz val="10"/>
      <color rgb="FF7F7F7F"/>
      <name val="Helvetica Neue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Verdana"/>
      <family val="2"/>
    </font>
    <font>
      <sz val="9"/>
      <color rgb="FF000000"/>
      <name val="Arial"/>
      <family val="2"/>
    </font>
    <font>
      <sz val="11"/>
      <color indexed="8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45">
    <xf numFmtId="0" fontId="0" fillId="0" borderId="0"/>
    <xf numFmtId="0" fontId="8" fillId="0" borderId="0"/>
    <xf numFmtId="0" fontId="9" fillId="0" borderId="0"/>
    <xf numFmtId="0" fontId="11" fillId="3" borderId="0" applyNumberFormat="0" applyBorder="0" applyAlignment="0" applyProtection="0"/>
    <xf numFmtId="0" fontId="7" fillId="3" borderId="0" applyNumberFormat="0" applyBorder="0" applyAlignment="0" applyProtection="0"/>
    <xf numFmtId="0" fontId="11" fillId="4" borderId="0" applyNumberFormat="0" applyBorder="0" applyAlignment="0" applyProtection="0"/>
    <xf numFmtId="0" fontId="7" fillId="4" borderId="0" applyNumberFormat="0" applyBorder="0" applyAlignment="0" applyProtection="0"/>
    <xf numFmtId="0" fontId="11" fillId="5" borderId="0" applyNumberFormat="0" applyBorder="0" applyAlignment="0" applyProtection="0"/>
    <xf numFmtId="0" fontId="7" fillId="5" borderId="0" applyNumberFormat="0" applyBorder="0" applyAlignment="0" applyProtection="0"/>
    <xf numFmtId="0" fontId="11" fillId="6" borderId="0" applyNumberFormat="0" applyBorder="0" applyAlignment="0" applyProtection="0"/>
    <xf numFmtId="0" fontId="7" fillId="6" borderId="0" applyNumberFormat="0" applyBorder="0" applyAlignment="0" applyProtection="0"/>
    <xf numFmtId="164" fontId="12" fillId="0" borderId="0" applyFill="0" applyProtection="0">
      <alignment horizontal="right" vertical="center"/>
    </xf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7" fillId="0" borderId="0" applyFont="0" applyFill="0" applyBorder="0" applyAlignment="0" applyProtection="0"/>
    <xf numFmtId="49" fontId="13" fillId="0" borderId="0" applyFill="0" applyBorder="0" applyProtection="0">
      <alignment horizontal="right" vertical="center"/>
    </xf>
    <xf numFmtId="0" fontId="14" fillId="0" borderId="1" applyNumberFormat="0" applyFill="0" applyAlignment="0" applyProtection="0"/>
    <xf numFmtId="0" fontId="15" fillId="0" borderId="0" applyFill="0" applyBorder="0" applyProtection="0">
      <alignment horizontal="right" vertical="center"/>
    </xf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64" fontId="20" fillId="0" borderId="0" applyFill="0" applyProtection="0">
      <alignment horizontal="right" vertical="center"/>
    </xf>
    <xf numFmtId="164" fontId="21" fillId="0" borderId="0" applyFill="0" applyProtection="0">
      <alignment horizontal="right" vertical="center"/>
    </xf>
    <xf numFmtId="0" fontId="7" fillId="0" borderId="0"/>
    <xf numFmtId="0" fontId="8" fillId="0" borderId="0"/>
    <xf numFmtId="0" fontId="3" fillId="0" borderId="0"/>
    <xf numFmtId="0" fontId="22" fillId="0" borderId="0">
      <alignment horizontal="right" vertical="center"/>
    </xf>
    <xf numFmtId="0" fontId="7" fillId="0" borderId="0"/>
    <xf numFmtId="0" fontId="3" fillId="0" borderId="0"/>
    <xf numFmtId="0" fontId="8" fillId="0" borderId="0"/>
    <xf numFmtId="0" fontId="4" fillId="0" borderId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23" fillId="0" borderId="0" applyFill="0" applyProtection="0">
      <alignment horizontal="right" vertical="center"/>
    </xf>
    <xf numFmtId="0" fontId="10" fillId="0" borderId="0" applyNumberFormat="0" applyFill="0" applyBorder="0" applyAlignment="0" applyProtection="0"/>
    <xf numFmtId="0" fontId="24" fillId="0" borderId="0" applyFill="0" applyBorder="0" applyProtection="0">
      <alignment horizontal="right" vertical="center"/>
    </xf>
    <xf numFmtId="0" fontId="25" fillId="0" borderId="0" applyFill="0" applyBorder="0" applyProtection="0">
      <alignment horizontal="right" vertical="center"/>
    </xf>
    <xf numFmtId="0" fontId="3" fillId="7" borderId="2"/>
    <xf numFmtId="0" fontId="26" fillId="0" borderId="0" applyFill="0" applyBorder="0" applyProtection="0">
      <alignment horizontal="right" vertical="center"/>
    </xf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3" applyNumberFormat="0" applyFill="0" applyAlignment="0" applyProtection="0"/>
    <xf numFmtId="0" fontId="33" fillId="0" borderId="1" applyNumberFormat="0" applyFill="0" applyAlignment="0" applyProtection="0"/>
    <xf numFmtId="0" fontId="34" fillId="0" borderId="4" applyNumberFormat="0" applyFill="0" applyAlignment="0" applyProtection="0"/>
    <xf numFmtId="0" fontId="34" fillId="0" borderId="0" applyNumberFormat="0" applyFill="0" applyBorder="0" applyAlignment="0" applyProtection="0"/>
    <xf numFmtId="0" fontId="35" fillId="8" borderId="0" applyNumberFormat="0" applyBorder="0" applyAlignment="0" applyProtection="0"/>
    <xf numFmtId="0" fontId="36" fillId="9" borderId="0" applyNumberFormat="0" applyBorder="0" applyAlignment="0" applyProtection="0"/>
    <xf numFmtId="0" fontId="37" fillId="10" borderId="0" applyNumberFormat="0" applyBorder="0" applyAlignment="0" applyProtection="0"/>
    <xf numFmtId="0" fontId="38" fillId="11" borderId="5" applyNumberFormat="0" applyAlignment="0" applyProtection="0"/>
    <xf numFmtId="0" fontId="39" fillId="12" borderId="6" applyNumberFormat="0" applyAlignment="0" applyProtection="0"/>
    <xf numFmtId="0" fontId="40" fillId="12" borderId="5" applyNumberFormat="0" applyAlignment="0" applyProtection="0"/>
    <xf numFmtId="0" fontId="41" fillId="0" borderId="7" applyNumberFormat="0" applyFill="0" applyAlignment="0" applyProtection="0"/>
    <xf numFmtId="0" fontId="42" fillId="13" borderId="8" applyNumberFormat="0" applyAlignment="0" applyProtection="0"/>
    <xf numFmtId="0" fontId="43" fillId="0" borderId="0" applyNumberFormat="0" applyFill="0" applyBorder="0" applyAlignment="0" applyProtection="0"/>
    <xf numFmtId="0" fontId="3" fillId="14" borderId="9" applyNumberFormat="0" applyFont="0" applyAlignment="0" applyProtection="0"/>
    <xf numFmtId="0" fontId="44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45" fillId="15" borderId="0" applyNumberFormat="0" applyBorder="0" applyAlignment="0" applyProtection="0"/>
    <xf numFmtId="0" fontId="3" fillId="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5" fillId="18" borderId="0" applyNumberFormat="0" applyBorder="0" applyAlignment="0" applyProtection="0"/>
    <xf numFmtId="0" fontId="3" fillId="4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45" fillId="21" borderId="0" applyNumberFormat="0" applyBorder="0" applyAlignment="0" applyProtection="0"/>
    <xf numFmtId="0" fontId="3" fillId="5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45" fillId="24" borderId="0" applyNumberFormat="0" applyBorder="0" applyAlignment="0" applyProtection="0"/>
    <xf numFmtId="0" fontId="3" fillId="6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45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45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wrapText="1"/>
    </xf>
    <xf numFmtId="0" fontId="27" fillId="0" borderId="0" xfId="303" applyFill="1" applyAlignment="1">
      <alignment wrapText="1"/>
    </xf>
    <xf numFmtId="0" fontId="1" fillId="0" borderId="0" xfId="0" applyFont="1"/>
    <xf numFmtId="0" fontId="29" fillId="0" borderId="0" xfId="0" applyFont="1"/>
    <xf numFmtId="0" fontId="28" fillId="0" borderId="0" xfId="0" applyFont="1" applyAlignment="1">
      <alignment horizontal="center"/>
    </xf>
    <xf numFmtId="0" fontId="30" fillId="0" borderId="0" xfId="0" applyFont="1"/>
    <xf numFmtId="0" fontId="1" fillId="0" borderId="0" xfId="0" applyFont="1" applyAlignment="1">
      <alignment horizontal="center" wrapText="1"/>
    </xf>
    <xf numFmtId="0" fontId="46" fillId="0" borderId="0" xfId="0" applyFont="1" applyAlignment="1">
      <alignment horizontal="center" wrapText="1"/>
    </xf>
    <xf numFmtId="0" fontId="6" fillId="0" borderId="0" xfId="0" applyFont="1"/>
    <xf numFmtId="0" fontId="5" fillId="0" borderId="0" xfId="0" applyFont="1" applyAlignment="1">
      <alignment horizontal="center"/>
    </xf>
    <xf numFmtId="1" fontId="6" fillId="0" borderId="0" xfId="0" applyNumberFormat="1" applyFont="1"/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167" fontId="46" fillId="0" borderId="0" xfId="0" applyNumberFormat="1" applyFont="1" applyAlignment="1">
      <alignment horizontal="center" wrapText="1"/>
    </xf>
    <xf numFmtId="166" fontId="46" fillId="0" borderId="0" xfId="0" applyNumberFormat="1" applyFont="1" applyAlignment="1">
      <alignment horizontal="center" wrapText="1"/>
    </xf>
    <xf numFmtId="0" fontId="30" fillId="0" borderId="0" xfId="0" applyFont="1" applyAlignment="1">
      <alignment horizontal="center"/>
    </xf>
    <xf numFmtId="0" fontId="0" fillId="35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</cellXfs>
  <cellStyles count="345">
    <cellStyle name="20% - Accent1" xfId="322" builtinId="30" customBuiltin="1"/>
    <cellStyle name="20% - Accent1 2" xfId="3"/>
    <cellStyle name="20% - Accent1 2 2" xfId="4"/>
    <cellStyle name="20% - Accent1 2 2 2" xfId="138"/>
    <cellStyle name="20% - Accent1 2 2 2 2" xfId="160"/>
    <cellStyle name="20% - Accent1 2 2 2 2 2" xfId="204"/>
    <cellStyle name="20% - Accent1 2 2 2 2 2 2" xfId="292"/>
    <cellStyle name="20% - Accent1 2 2 2 2 3" xfId="248"/>
    <cellStyle name="20% - Accent1 2 2 2 3" xfId="182"/>
    <cellStyle name="20% - Accent1 2 2 2 3 2" xfId="270"/>
    <cellStyle name="20% - Accent1 2 2 2 4" xfId="226"/>
    <cellStyle name="20% - Accent1 2 2 3" xfId="149"/>
    <cellStyle name="20% - Accent1 2 2 3 2" xfId="193"/>
    <cellStyle name="20% - Accent1 2 2 3 2 2" xfId="281"/>
    <cellStyle name="20% - Accent1 2 2 3 3" xfId="237"/>
    <cellStyle name="20% - Accent1 2 2 4" xfId="171"/>
    <cellStyle name="20% - Accent1 2 2 4 2" xfId="259"/>
    <cellStyle name="20% - Accent1 2 2 5" xfId="215"/>
    <cellStyle name="20% - Accent2" xfId="326" builtinId="34" customBuiltin="1"/>
    <cellStyle name="20% - Accent2 2" xfId="5"/>
    <cellStyle name="20% - Accent2 2 2" xfId="6"/>
    <cellStyle name="20% - Accent2 2 2 2" xfId="139"/>
    <cellStyle name="20% - Accent2 2 2 2 2" xfId="161"/>
    <cellStyle name="20% - Accent2 2 2 2 2 2" xfId="205"/>
    <cellStyle name="20% - Accent2 2 2 2 2 2 2" xfId="293"/>
    <cellStyle name="20% - Accent2 2 2 2 2 3" xfId="249"/>
    <cellStyle name="20% - Accent2 2 2 2 3" xfId="183"/>
    <cellStyle name="20% - Accent2 2 2 2 3 2" xfId="271"/>
    <cellStyle name="20% - Accent2 2 2 2 4" xfId="227"/>
    <cellStyle name="20% - Accent2 2 2 3" xfId="150"/>
    <cellStyle name="20% - Accent2 2 2 3 2" xfId="194"/>
    <cellStyle name="20% - Accent2 2 2 3 2 2" xfId="282"/>
    <cellStyle name="20% - Accent2 2 2 3 3" xfId="238"/>
    <cellStyle name="20% - Accent2 2 2 4" xfId="172"/>
    <cellStyle name="20% - Accent2 2 2 4 2" xfId="260"/>
    <cellStyle name="20% - Accent2 2 2 5" xfId="216"/>
    <cellStyle name="20% - Accent3" xfId="330" builtinId="38" customBuiltin="1"/>
    <cellStyle name="20% - Accent3 2" xfId="7"/>
    <cellStyle name="20% - Accent3 2 2" xfId="8"/>
    <cellStyle name="20% - Accent3 2 2 2" xfId="140"/>
    <cellStyle name="20% - Accent3 2 2 2 2" xfId="162"/>
    <cellStyle name="20% - Accent3 2 2 2 2 2" xfId="206"/>
    <cellStyle name="20% - Accent3 2 2 2 2 2 2" xfId="294"/>
    <cellStyle name="20% - Accent3 2 2 2 2 3" xfId="250"/>
    <cellStyle name="20% - Accent3 2 2 2 3" xfId="184"/>
    <cellStyle name="20% - Accent3 2 2 2 3 2" xfId="272"/>
    <cellStyle name="20% - Accent3 2 2 2 4" xfId="228"/>
    <cellStyle name="20% - Accent3 2 2 3" xfId="151"/>
    <cellStyle name="20% - Accent3 2 2 3 2" xfId="195"/>
    <cellStyle name="20% - Accent3 2 2 3 2 2" xfId="283"/>
    <cellStyle name="20% - Accent3 2 2 3 3" xfId="239"/>
    <cellStyle name="20% - Accent3 2 2 4" xfId="173"/>
    <cellStyle name="20% - Accent3 2 2 4 2" xfId="261"/>
    <cellStyle name="20% - Accent3 2 2 5" xfId="217"/>
    <cellStyle name="20% - Accent4" xfId="334" builtinId="42" customBuiltin="1"/>
    <cellStyle name="20% - Accent4 2" xfId="9"/>
    <cellStyle name="20% - Accent4 2 2" xfId="10"/>
    <cellStyle name="20% - Accent4 2 2 2" xfId="141"/>
    <cellStyle name="20% - Accent4 2 2 2 2" xfId="163"/>
    <cellStyle name="20% - Accent4 2 2 2 2 2" xfId="207"/>
    <cellStyle name="20% - Accent4 2 2 2 2 2 2" xfId="295"/>
    <cellStyle name="20% - Accent4 2 2 2 2 3" xfId="251"/>
    <cellStyle name="20% - Accent4 2 2 2 3" xfId="185"/>
    <cellStyle name="20% - Accent4 2 2 2 3 2" xfId="273"/>
    <cellStyle name="20% - Accent4 2 2 2 4" xfId="229"/>
    <cellStyle name="20% - Accent4 2 2 3" xfId="152"/>
    <cellStyle name="20% - Accent4 2 2 3 2" xfId="196"/>
    <cellStyle name="20% - Accent4 2 2 3 2 2" xfId="284"/>
    <cellStyle name="20% - Accent4 2 2 3 3" xfId="240"/>
    <cellStyle name="20% - Accent4 2 2 4" xfId="174"/>
    <cellStyle name="20% - Accent4 2 2 4 2" xfId="262"/>
    <cellStyle name="20% - Accent4 2 2 5" xfId="218"/>
    <cellStyle name="20% - Accent5" xfId="338" builtinId="46" customBuiltin="1"/>
    <cellStyle name="20% - Accent6" xfId="342" builtinId="50" customBuiltin="1"/>
    <cellStyle name="40% - Accent1" xfId="323" builtinId="31" customBuiltin="1"/>
    <cellStyle name="40% - Accent2" xfId="327" builtinId="35" customBuiltin="1"/>
    <cellStyle name="40% - Accent3" xfId="331" builtinId="39" customBuiltin="1"/>
    <cellStyle name="40% - Accent4" xfId="335" builtinId="43" customBuiltin="1"/>
    <cellStyle name="40% - Accent5" xfId="339" builtinId="47" customBuiltin="1"/>
    <cellStyle name="40% - Accent6" xfId="343" builtinId="51" customBuiltin="1"/>
    <cellStyle name="60% - Accent1" xfId="324" builtinId="32" customBuiltin="1"/>
    <cellStyle name="60% - Accent2" xfId="328" builtinId="36" customBuiltin="1"/>
    <cellStyle name="60% - Accent3" xfId="332" builtinId="40" customBuiltin="1"/>
    <cellStyle name="60% - Accent4" xfId="336" builtinId="44" customBuiltin="1"/>
    <cellStyle name="60% - Accent5" xfId="340" builtinId="48" customBuiltin="1"/>
    <cellStyle name="60% - Accent6" xfId="344" builtinId="52" customBuiltin="1"/>
    <cellStyle name="Accent1" xfId="321" builtinId="29" customBuiltin="1"/>
    <cellStyle name="Accent2" xfId="325" builtinId="33" customBuiltin="1"/>
    <cellStyle name="Accent3" xfId="329" builtinId="37" customBuiltin="1"/>
    <cellStyle name="Accent4" xfId="333" builtinId="41" customBuiltin="1"/>
    <cellStyle name="Accent5" xfId="337" builtinId="45" customBuiltin="1"/>
    <cellStyle name="Accent6" xfId="341" builtinId="49" customBuiltin="1"/>
    <cellStyle name="Bad" xfId="310" builtinId="27" customBuiltin="1"/>
    <cellStyle name="Calculated" xfId="11"/>
    <cellStyle name="Calculation" xfId="314" builtinId="22" customBuiltin="1"/>
    <cellStyle name="Check Cell" xfId="316" builtinId="23" customBuiltin="1"/>
    <cellStyle name="Comma 10" xfId="12"/>
    <cellStyle name="Comma 10 2" xfId="142"/>
    <cellStyle name="Comma 10 2 2" xfId="164"/>
    <cellStyle name="Comma 10 2 2 2" xfId="208"/>
    <cellStyle name="Comma 10 2 2 2 2" xfId="296"/>
    <cellStyle name="Comma 10 2 2 3" xfId="252"/>
    <cellStyle name="Comma 10 2 3" xfId="186"/>
    <cellStyle name="Comma 10 2 3 2" xfId="274"/>
    <cellStyle name="Comma 10 2 4" xfId="230"/>
    <cellStyle name="Comma 10 3" xfId="153"/>
    <cellStyle name="Comma 10 3 2" xfId="197"/>
    <cellStyle name="Comma 10 3 2 2" xfId="285"/>
    <cellStyle name="Comma 10 3 3" xfId="241"/>
    <cellStyle name="Comma 10 4" xfId="175"/>
    <cellStyle name="Comma 10 4 2" xfId="263"/>
    <cellStyle name="Comma 10 5" xfId="219"/>
    <cellStyle name="Comma 11" xfId="13"/>
    <cellStyle name="Comma 2" xfId="14"/>
    <cellStyle name="Comma 2 2" xfId="15"/>
    <cellStyle name="Comma 2 2 2" xfId="143"/>
    <cellStyle name="Comma 2 2 2 2" xfId="165"/>
    <cellStyle name="Comma 2 2 2 2 2" xfId="209"/>
    <cellStyle name="Comma 2 2 2 2 2 2" xfId="297"/>
    <cellStyle name="Comma 2 2 2 2 3" xfId="253"/>
    <cellStyle name="Comma 2 2 2 3" xfId="187"/>
    <cellStyle name="Comma 2 2 2 3 2" xfId="275"/>
    <cellStyle name="Comma 2 2 2 4" xfId="231"/>
    <cellStyle name="Comma 2 2 3" xfId="154"/>
    <cellStyle name="Comma 2 2 3 2" xfId="198"/>
    <cellStyle name="Comma 2 2 3 2 2" xfId="286"/>
    <cellStyle name="Comma 2 2 3 3" xfId="242"/>
    <cellStyle name="Comma 2 2 4" xfId="176"/>
    <cellStyle name="Comma 2 2 4 2" xfId="264"/>
    <cellStyle name="Comma 2 2 5" xfId="220"/>
    <cellStyle name="Comma 3" xfId="16"/>
    <cellStyle name="Comma 3 2" xfId="17"/>
    <cellStyle name="Comma 3 2 2" xfId="144"/>
    <cellStyle name="Comma 3 2 2 2" xfId="166"/>
    <cellStyle name="Comma 3 2 2 2 2" xfId="210"/>
    <cellStyle name="Comma 3 2 2 2 2 2" xfId="298"/>
    <cellStyle name="Comma 3 2 2 2 3" xfId="254"/>
    <cellStyle name="Comma 3 2 2 3" xfId="188"/>
    <cellStyle name="Comma 3 2 2 3 2" xfId="276"/>
    <cellStyle name="Comma 3 2 2 4" xfId="232"/>
    <cellStyle name="Comma 3 2 3" xfId="155"/>
    <cellStyle name="Comma 3 2 3 2" xfId="199"/>
    <cellStyle name="Comma 3 2 3 2 2" xfId="287"/>
    <cellStyle name="Comma 3 2 3 3" xfId="243"/>
    <cellStyle name="Comma 3 2 4" xfId="177"/>
    <cellStyle name="Comma 3 2 4 2" xfId="265"/>
    <cellStyle name="Comma 3 2 5" xfId="221"/>
    <cellStyle name="Comma 4" xfId="18"/>
    <cellStyle name="Comma 5" xfId="19"/>
    <cellStyle name="Comma 6" xfId="20"/>
    <cellStyle name="Comma 7" xfId="21"/>
    <cellStyle name="Comma 8" xfId="22"/>
    <cellStyle name="Comma 9" xfId="23"/>
    <cellStyle name="Currency 2" xfId="24"/>
    <cellStyle name="Currency 3" xfId="25"/>
    <cellStyle name="Currency 4" xfId="26"/>
    <cellStyle name="Currency 5" xfId="27"/>
    <cellStyle name="Currency 6" xfId="28"/>
    <cellStyle name="Currency 7" xfId="29"/>
    <cellStyle name="Currency 8" xfId="30"/>
    <cellStyle name="Currency 8 2" xfId="145"/>
    <cellStyle name="Currency 8 2 2" xfId="167"/>
    <cellStyle name="Currency 8 2 2 2" xfId="211"/>
    <cellStyle name="Currency 8 2 2 2 2" xfId="299"/>
    <cellStyle name="Currency 8 2 2 3" xfId="255"/>
    <cellStyle name="Currency 8 2 3" xfId="189"/>
    <cellStyle name="Currency 8 2 3 2" xfId="277"/>
    <cellStyle name="Currency 8 2 4" xfId="233"/>
    <cellStyle name="Currency 8 3" xfId="156"/>
    <cellStyle name="Currency 8 3 2" xfId="200"/>
    <cellStyle name="Currency 8 3 2 2" xfId="288"/>
    <cellStyle name="Currency 8 3 3" xfId="244"/>
    <cellStyle name="Currency 8 4" xfId="178"/>
    <cellStyle name="Currency 8 4 2" xfId="266"/>
    <cellStyle name="Currency 8 5" xfId="222"/>
    <cellStyle name="Explanatory Text" xfId="319" builtinId="53" customBuiltin="1"/>
    <cellStyle name="Good" xfId="309" builtinId="26" customBuiltin="1"/>
    <cellStyle name="Heading" xfId="31"/>
    <cellStyle name="Heading 1" xfId="305" builtinId="16" customBuiltin="1"/>
    <cellStyle name="Heading 2" xfId="306" builtinId="17" customBuiltin="1"/>
    <cellStyle name="Heading 2 2" xfId="32"/>
    <cellStyle name="Heading 3" xfId="307" builtinId="18" customBuiltin="1"/>
    <cellStyle name="Heading 4" xfId="308" builtinId="19" customBuiltin="1"/>
    <cellStyle name="Heading2" xfId="33"/>
    <cellStyle name="Hyperlink" xfId="303" builtinId="8"/>
    <cellStyle name="Hyperlink 10" xfId="34"/>
    <cellStyle name="Hyperlink 10 2" xfId="35"/>
    <cellStyle name="Hyperlink 10 3" xfId="36"/>
    <cellStyle name="Hyperlink 11" xfId="37"/>
    <cellStyle name="Hyperlink 11 2" xfId="38"/>
    <cellStyle name="Hyperlink 11 3" xfId="39"/>
    <cellStyle name="Hyperlink 12" xfId="40"/>
    <cellStyle name="Hyperlink 12 2" xfId="41"/>
    <cellStyle name="Hyperlink 12 3" xfId="42"/>
    <cellStyle name="Hyperlink 13" xfId="43"/>
    <cellStyle name="Hyperlink 13 2" xfId="44"/>
    <cellStyle name="Hyperlink 13 3" xfId="45"/>
    <cellStyle name="Hyperlink 14" xfId="46"/>
    <cellStyle name="Hyperlink 14 2" xfId="47"/>
    <cellStyle name="Hyperlink 14 3" xfId="48"/>
    <cellStyle name="Hyperlink 15" xfId="49"/>
    <cellStyle name="Hyperlink 15 2" xfId="50"/>
    <cellStyle name="Hyperlink 15 3" xfId="51"/>
    <cellStyle name="Hyperlink 16" xfId="52"/>
    <cellStyle name="Hyperlink 16 2" xfId="53"/>
    <cellStyle name="Hyperlink 16 3" xfId="54"/>
    <cellStyle name="Hyperlink 17" xfId="55"/>
    <cellStyle name="Hyperlink 17 2" xfId="56"/>
    <cellStyle name="Hyperlink 17 3" xfId="57"/>
    <cellStyle name="Hyperlink 18" xfId="58"/>
    <cellStyle name="Hyperlink 18 2" xfId="59"/>
    <cellStyle name="Hyperlink 18 3" xfId="60"/>
    <cellStyle name="Hyperlink 19" xfId="61"/>
    <cellStyle name="Hyperlink 19 2" xfId="62"/>
    <cellStyle name="Hyperlink 19 3" xfId="63"/>
    <cellStyle name="Hyperlink 2" xfId="64"/>
    <cellStyle name="Hyperlink 2 2" xfId="65"/>
    <cellStyle name="Hyperlink 2 3" xfId="66"/>
    <cellStyle name="Hyperlink 20" xfId="67"/>
    <cellStyle name="Hyperlink 20 2" xfId="68"/>
    <cellStyle name="Hyperlink 20 3" xfId="69"/>
    <cellStyle name="Hyperlink 21" xfId="70"/>
    <cellStyle name="Hyperlink 21 2" xfId="71"/>
    <cellStyle name="Hyperlink 21 3" xfId="72"/>
    <cellStyle name="Hyperlink 22" xfId="73"/>
    <cellStyle name="Hyperlink 22 2" xfId="74"/>
    <cellStyle name="Hyperlink 22 3" xfId="75"/>
    <cellStyle name="Hyperlink 23" xfId="76"/>
    <cellStyle name="Hyperlink 23 2" xfId="77"/>
    <cellStyle name="Hyperlink 23 3" xfId="78"/>
    <cellStyle name="Hyperlink 24" xfId="79"/>
    <cellStyle name="Hyperlink 25" xfId="80"/>
    <cellStyle name="Hyperlink 26" xfId="81"/>
    <cellStyle name="Hyperlink 27" xfId="82"/>
    <cellStyle name="Hyperlink 28" xfId="83"/>
    <cellStyle name="Hyperlink 29" xfId="84"/>
    <cellStyle name="Hyperlink 3" xfId="85"/>
    <cellStyle name="Hyperlink 3 2" xfId="86"/>
    <cellStyle name="Hyperlink 3 3" xfId="87"/>
    <cellStyle name="Hyperlink 30" xfId="88"/>
    <cellStyle name="Hyperlink 31" xfId="89"/>
    <cellStyle name="Hyperlink 32" xfId="90"/>
    <cellStyle name="Hyperlink 33" xfId="91"/>
    <cellStyle name="Hyperlink 33 2" xfId="92"/>
    <cellStyle name="Hyperlink 33 3" xfId="93"/>
    <cellStyle name="Hyperlink 34" xfId="94"/>
    <cellStyle name="Hyperlink 34 2" xfId="95"/>
    <cellStyle name="Hyperlink 34 3" xfId="96"/>
    <cellStyle name="Hyperlink 34 4" xfId="97"/>
    <cellStyle name="Hyperlink 34 5" xfId="98"/>
    <cellStyle name="Hyperlink 4" xfId="99"/>
    <cellStyle name="Hyperlink 4 2" xfId="100"/>
    <cellStyle name="Hyperlink 4 3" xfId="101"/>
    <cellStyle name="Hyperlink 5" xfId="102"/>
    <cellStyle name="Hyperlink 5 2" xfId="103"/>
    <cellStyle name="Hyperlink 5 3" xfId="104"/>
    <cellStyle name="Hyperlink 6" xfId="105"/>
    <cellStyle name="Hyperlink 6 2" xfId="106"/>
    <cellStyle name="Hyperlink 6 3" xfId="107"/>
    <cellStyle name="Hyperlink 7" xfId="108"/>
    <cellStyle name="Hyperlink 7 2" xfId="109"/>
    <cellStyle name="Hyperlink 7 3" xfId="110"/>
    <cellStyle name="Hyperlink 8" xfId="111"/>
    <cellStyle name="Hyperlink 8 2" xfId="112"/>
    <cellStyle name="Hyperlink 8 3" xfId="113"/>
    <cellStyle name="Hyperlink 9" xfId="114"/>
    <cellStyle name="Hyperlink 9 2" xfId="115"/>
    <cellStyle name="Hyperlink 9 3" xfId="116"/>
    <cellStyle name="Input" xfId="312" builtinId="20" customBuiltin="1"/>
    <cellStyle name="Input 2" xfId="117"/>
    <cellStyle name="Linked" xfId="118"/>
    <cellStyle name="Linked Cell" xfId="315" builtinId="24" customBuiltin="1"/>
    <cellStyle name="Neutral" xfId="311" builtinId="28" customBuiltin="1"/>
    <cellStyle name="Normal" xfId="0" builtinId="0"/>
    <cellStyle name="Normal 2" xfId="2"/>
    <cellStyle name="Normal 2 2" xfId="1"/>
    <cellStyle name="Normal 2 2 2" xfId="119"/>
    <cellStyle name="Normal 2 2 2 2" xfId="146"/>
    <cellStyle name="Normal 2 2 2 2 2" xfId="168"/>
    <cellStyle name="Normal 2 2 2 2 2 2" xfId="212"/>
    <cellStyle name="Normal 2 2 2 2 2 2 2" xfId="300"/>
    <cellStyle name="Normal 2 2 2 2 2 3" xfId="256"/>
    <cellStyle name="Normal 2 2 2 2 3" xfId="190"/>
    <cellStyle name="Normal 2 2 2 2 3 2" xfId="278"/>
    <cellStyle name="Normal 2 2 2 2 4" xfId="234"/>
    <cellStyle name="Normal 2 2 2 3" xfId="157"/>
    <cellStyle name="Normal 2 2 2 3 2" xfId="201"/>
    <cellStyle name="Normal 2 2 2 3 2 2" xfId="289"/>
    <cellStyle name="Normal 2 2 2 3 3" xfId="245"/>
    <cellStyle name="Normal 2 2 2 4" xfId="179"/>
    <cellStyle name="Normal 2 2 2 4 2" xfId="267"/>
    <cellStyle name="Normal 2 2 2 5" xfId="223"/>
    <cellStyle name="Normal 3" xfId="120"/>
    <cellStyle name="Normal 4" xfId="121"/>
    <cellStyle name="Normal 5" xfId="122"/>
    <cellStyle name="Normal 6" xfId="123"/>
    <cellStyle name="Normal 6 2" xfId="147"/>
    <cellStyle name="Normal 6 2 2" xfId="169"/>
    <cellStyle name="Normal 6 2 2 2" xfId="213"/>
    <cellStyle name="Normal 6 2 2 2 2" xfId="301"/>
    <cellStyle name="Normal 6 2 2 3" xfId="257"/>
    <cellStyle name="Normal 6 2 3" xfId="191"/>
    <cellStyle name="Normal 6 2 3 2" xfId="279"/>
    <cellStyle name="Normal 6 2 4" xfId="235"/>
    <cellStyle name="Normal 6 3" xfId="158"/>
    <cellStyle name="Normal 6 3 2" xfId="202"/>
    <cellStyle name="Normal 6 3 2 2" xfId="290"/>
    <cellStyle name="Normal 6 3 3" xfId="246"/>
    <cellStyle name="Normal 6 4" xfId="180"/>
    <cellStyle name="Normal 6 4 2" xfId="268"/>
    <cellStyle name="Normal 6 5" xfId="224"/>
    <cellStyle name="Normal 7" xfId="124"/>
    <cellStyle name="Normal 8" xfId="125"/>
    <cellStyle name="Normal Small" xfId="126"/>
    <cellStyle name="Note" xfId="318" builtinId="10" customBuiltin="1"/>
    <cellStyle name="Output" xfId="313" builtinId="21" customBuiltin="1"/>
    <cellStyle name="Percent 2" xfId="127"/>
    <cellStyle name="Percent 2 2" xfId="128"/>
    <cellStyle name="Percent 2 3" xfId="129"/>
    <cellStyle name="Percent 2 4" xfId="148"/>
    <cellStyle name="Percent 2 4 2" xfId="170"/>
    <cellStyle name="Percent 2 4 2 2" xfId="214"/>
    <cellStyle name="Percent 2 4 2 2 2" xfId="302"/>
    <cellStyle name="Percent 2 4 2 3" xfId="258"/>
    <cellStyle name="Percent 2 4 3" xfId="192"/>
    <cellStyle name="Percent 2 4 3 2" xfId="280"/>
    <cellStyle name="Percent 2 4 4" xfId="236"/>
    <cellStyle name="Percent 2 5" xfId="159"/>
    <cellStyle name="Percent 2 5 2" xfId="203"/>
    <cellStyle name="Percent 2 5 2 2" xfId="291"/>
    <cellStyle name="Percent 2 5 3" xfId="247"/>
    <cellStyle name="Percent 2 6" xfId="181"/>
    <cellStyle name="Percent 2 6 2" xfId="269"/>
    <cellStyle name="Percent 2 7" xfId="225"/>
    <cellStyle name="Percent 3" xfId="130"/>
    <cellStyle name="Percent 3 2" xfId="131"/>
    <cellStyle name="Results" xfId="132"/>
    <cellStyle name="Title" xfId="304" builtinId="15" customBuiltin="1"/>
    <cellStyle name="Title 2" xfId="133"/>
    <cellStyle name="Title 3" xfId="134"/>
    <cellStyle name="Total" xfId="320" builtinId="25" customBuiltin="1"/>
    <cellStyle name="Unit" xfId="135"/>
    <cellStyle name="UserInput" xfId="136"/>
    <cellStyle name="Variable" xfId="137"/>
    <cellStyle name="Warning Text" xfId="317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analysis/studies/powerplants/generationcost/pdf/full_report.pdf" TargetMode="External"/><Relationship Id="rId2" Type="http://schemas.openxmlformats.org/officeDocument/2006/relationships/hyperlink" Target="https://www.eia.gov/analysis/studies/powerplants/generationcost/pdf/full_report.pdf" TargetMode="External"/><Relationship Id="rId1" Type="http://schemas.openxmlformats.org/officeDocument/2006/relationships/hyperlink" Target="https://www.eia.gov/analysis/studies/powerplants/generationcost/pdf/full_report.pdf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zoomScale="85" zoomScaleNormal="85" workbookViewId="0">
      <pane ySplit="1" topLeftCell="A38" activePane="bottomLeft" state="frozen"/>
      <selection pane="bottomLeft" activeCell="A57" sqref="A57"/>
    </sheetView>
  </sheetViews>
  <sheetFormatPr defaultRowHeight="15"/>
  <cols>
    <col min="1" max="1" width="33.42578125" customWidth="1"/>
    <col min="2" max="3" width="13.5703125" customWidth="1"/>
    <col min="4" max="4" width="76.85546875" customWidth="1"/>
    <col min="5" max="5" width="112.855468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32</v>
      </c>
    </row>
    <row r="2" spans="1:5">
      <c r="A2" t="s">
        <v>290</v>
      </c>
      <c r="B2" t="s">
        <v>5</v>
      </c>
      <c r="C2" t="s">
        <v>6</v>
      </c>
      <c r="D2" t="s">
        <v>342</v>
      </c>
    </row>
    <row r="3" spans="1:5" ht="13.5" customHeight="1">
      <c r="A3" t="s">
        <v>291</v>
      </c>
      <c r="B3" t="s">
        <v>5</v>
      </c>
      <c r="C3" t="s">
        <v>6</v>
      </c>
      <c r="D3" t="s">
        <v>347</v>
      </c>
      <c r="E3" t="s">
        <v>46</v>
      </c>
    </row>
    <row r="4" spans="1:5" ht="13.5" customHeight="1">
      <c r="A4" s="15" t="s">
        <v>289</v>
      </c>
      <c r="B4" s="15" t="s">
        <v>5</v>
      </c>
      <c r="C4" t="s">
        <v>6</v>
      </c>
      <c r="D4" t="s">
        <v>343</v>
      </c>
      <c r="E4" s="2"/>
    </row>
    <row r="5" spans="1:5" ht="13.5" customHeight="1">
      <c r="A5" t="s">
        <v>292</v>
      </c>
      <c r="B5" t="s">
        <v>5</v>
      </c>
      <c r="C5" t="s">
        <v>6</v>
      </c>
      <c r="D5" t="s">
        <v>346</v>
      </c>
      <c r="E5" s="5" t="s">
        <v>56</v>
      </c>
    </row>
    <row r="6" spans="1:5" ht="13.5" customHeight="1">
      <c r="A6" t="s">
        <v>293</v>
      </c>
      <c r="B6" t="s">
        <v>5</v>
      </c>
      <c r="C6" t="s">
        <v>6</v>
      </c>
      <c r="D6" t="s">
        <v>345</v>
      </c>
      <c r="E6" s="5" t="s">
        <v>56</v>
      </c>
    </row>
    <row r="7" spans="1:5" ht="13.5" customHeight="1">
      <c r="A7" t="s">
        <v>294</v>
      </c>
      <c r="B7" t="s">
        <v>5</v>
      </c>
      <c r="C7" t="s">
        <v>6</v>
      </c>
      <c r="D7" t="s">
        <v>344</v>
      </c>
      <c r="E7" s="5" t="s">
        <v>56</v>
      </c>
    </row>
    <row r="8" spans="1:5">
      <c r="A8" t="s">
        <v>295</v>
      </c>
      <c r="B8" t="s">
        <v>5</v>
      </c>
      <c r="C8" t="s">
        <v>6</v>
      </c>
      <c r="D8" t="s">
        <v>348</v>
      </c>
    </row>
    <row r="9" spans="1:5">
      <c r="A9" t="s">
        <v>296</v>
      </c>
      <c r="B9" t="s">
        <v>5</v>
      </c>
      <c r="C9" t="s">
        <v>6</v>
      </c>
      <c r="D9" t="s">
        <v>349</v>
      </c>
    </row>
    <row r="10" spans="1:5">
      <c r="A10" t="s">
        <v>339</v>
      </c>
      <c r="B10" t="s">
        <v>7</v>
      </c>
      <c r="C10" t="s">
        <v>6</v>
      </c>
      <c r="D10" t="s">
        <v>370</v>
      </c>
    </row>
    <row r="11" spans="1:5">
      <c r="A11" t="s">
        <v>340</v>
      </c>
      <c r="B11" t="s">
        <v>7</v>
      </c>
      <c r="C11" t="s">
        <v>6</v>
      </c>
      <c r="D11" t="s">
        <v>371</v>
      </c>
    </row>
    <row r="12" spans="1:5">
      <c r="A12" t="s">
        <v>297</v>
      </c>
      <c r="B12" t="s">
        <v>5</v>
      </c>
      <c r="C12" t="s">
        <v>6</v>
      </c>
      <c r="D12" t="s">
        <v>350</v>
      </c>
      <c r="E12" t="s">
        <v>52</v>
      </c>
    </row>
    <row r="13" spans="1:5">
      <c r="A13" t="s">
        <v>298</v>
      </c>
      <c r="B13" t="s">
        <v>5</v>
      </c>
      <c r="C13" t="s">
        <v>6</v>
      </c>
      <c r="D13" t="s">
        <v>351</v>
      </c>
      <c r="E13" t="s">
        <v>52</v>
      </c>
    </row>
    <row r="14" spans="1:5">
      <c r="A14" t="s">
        <v>299</v>
      </c>
      <c r="B14" t="s">
        <v>5</v>
      </c>
      <c r="C14" t="s">
        <v>6</v>
      </c>
      <c r="D14" t="s">
        <v>352</v>
      </c>
      <c r="E14" t="s">
        <v>51</v>
      </c>
    </row>
    <row r="15" spans="1:5" ht="16.5" customHeight="1">
      <c r="A15" t="s">
        <v>300</v>
      </c>
      <c r="B15" t="s">
        <v>5</v>
      </c>
      <c r="C15" t="s">
        <v>6</v>
      </c>
      <c r="D15" t="s">
        <v>353</v>
      </c>
      <c r="E15" t="s">
        <v>50</v>
      </c>
    </row>
    <row r="16" spans="1:5" ht="15" customHeight="1">
      <c r="A16" t="s">
        <v>301</v>
      </c>
      <c r="B16" t="s">
        <v>5</v>
      </c>
      <c r="C16" t="s">
        <v>6</v>
      </c>
      <c r="D16" t="s">
        <v>354</v>
      </c>
    </row>
    <row r="17" spans="1:5" ht="15" customHeight="1">
      <c r="A17" t="s">
        <v>302</v>
      </c>
      <c r="B17" t="s">
        <v>5</v>
      </c>
      <c r="C17" t="s">
        <v>6</v>
      </c>
      <c r="D17" t="s">
        <v>355</v>
      </c>
      <c r="E17" t="s">
        <v>47</v>
      </c>
    </row>
    <row r="18" spans="1:5" ht="15" customHeight="1">
      <c r="A18" t="s">
        <v>303</v>
      </c>
      <c r="B18" t="s">
        <v>5</v>
      </c>
      <c r="C18" t="s">
        <v>6</v>
      </c>
      <c r="D18" t="s">
        <v>356</v>
      </c>
    </row>
    <row r="19" spans="1:5" ht="15" customHeight="1">
      <c r="A19" t="s">
        <v>304</v>
      </c>
      <c r="B19" t="s">
        <v>7</v>
      </c>
      <c r="C19" t="s">
        <v>6</v>
      </c>
      <c r="D19" t="s">
        <v>357</v>
      </c>
    </row>
    <row r="20" spans="1:5">
      <c r="A20" t="s">
        <v>305</v>
      </c>
      <c r="B20" t="s">
        <v>5</v>
      </c>
      <c r="C20" t="s">
        <v>6</v>
      </c>
      <c r="D20" t="s">
        <v>358</v>
      </c>
    </row>
    <row r="21" spans="1:5">
      <c r="A21" t="s">
        <v>306</v>
      </c>
      <c r="B21" t="s">
        <v>5</v>
      </c>
      <c r="C21" t="s">
        <v>6</v>
      </c>
      <c r="D21" t="s">
        <v>359</v>
      </c>
      <c r="E21" t="s">
        <v>51</v>
      </c>
    </row>
    <row r="22" spans="1:5">
      <c r="A22" t="s">
        <v>307</v>
      </c>
      <c r="B22" t="s">
        <v>5</v>
      </c>
      <c r="C22" t="s">
        <v>6</v>
      </c>
      <c r="D22" t="s">
        <v>360</v>
      </c>
    </row>
    <row r="23" spans="1:5">
      <c r="A23" t="s">
        <v>322</v>
      </c>
      <c r="B23" t="s">
        <v>7</v>
      </c>
      <c r="C23" t="s">
        <v>6</v>
      </c>
      <c r="D23" t="s">
        <v>373</v>
      </c>
    </row>
    <row r="24" spans="1:5">
      <c r="A24" t="s">
        <v>321</v>
      </c>
      <c r="B24" t="s">
        <v>7</v>
      </c>
      <c r="C24" t="s">
        <v>6</v>
      </c>
      <c r="D24" t="s">
        <v>374</v>
      </c>
    </row>
    <row r="25" spans="1:5">
      <c r="A25" t="s">
        <v>324</v>
      </c>
      <c r="B25" t="s">
        <v>7</v>
      </c>
      <c r="C25" t="s">
        <v>6</v>
      </c>
      <c r="D25" t="s">
        <v>375</v>
      </c>
    </row>
    <row r="26" spans="1:5">
      <c r="A26" t="s">
        <v>323</v>
      </c>
      <c r="B26" t="s">
        <v>7</v>
      </c>
      <c r="C26" t="s">
        <v>6</v>
      </c>
      <c r="D26" t="s">
        <v>376</v>
      </c>
    </row>
    <row r="27" spans="1:5">
      <c r="A27" t="s">
        <v>335</v>
      </c>
      <c r="B27" t="s">
        <v>5</v>
      </c>
      <c r="C27" t="s">
        <v>6</v>
      </c>
      <c r="D27" t="s">
        <v>361</v>
      </c>
    </row>
    <row r="28" spans="1:5">
      <c r="A28" t="s">
        <v>336</v>
      </c>
      <c r="B28" t="s">
        <v>5</v>
      </c>
      <c r="C28" t="s">
        <v>6</v>
      </c>
      <c r="D28" t="s">
        <v>377</v>
      </c>
    </row>
    <row r="29" spans="1:5">
      <c r="A29" t="s">
        <v>318</v>
      </c>
      <c r="B29" t="s">
        <v>5</v>
      </c>
      <c r="C29" t="s">
        <v>6</v>
      </c>
      <c r="D29" t="s">
        <v>378</v>
      </c>
    </row>
    <row r="30" spans="1:5">
      <c r="A30" t="s">
        <v>319</v>
      </c>
      <c r="B30" t="s">
        <v>5</v>
      </c>
      <c r="C30" t="s">
        <v>6</v>
      </c>
      <c r="D30" t="s">
        <v>379</v>
      </c>
    </row>
    <row r="31" spans="1:5">
      <c r="A31" t="s">
        <v>320</v>
      </c>
      <c r="B31" t="s">
        <v>5</v>
      </c>
      <c r="C31" t="s">
        <v>6</v>
      </c>
      <c r="D31" t="s">
        <v>380</v>
      </c>
    </row>
    <row r="32" spans="1:5">
      <c r="A32" t="s">
        <v>314</v>
      </c>
      <c r="B32" t="s">
        <v>5</v>
      </c>
      <c r="C32" t="s">
        <v>6</v>
      </c>
      <c r="D32" t="s">
        <v>381</v>
      </c>
    </row>
    <row r="33" spans="1:5">
      <c r="A33" t="s">
        <v>316</v>
      </c>
      <c r="B33" t="s">
        <v>5</v>
      </c>
      <c r="C33" t="s">
        <v>6</v>
      </c>
      <c r="D33" t="s">
        <v>382</v>
      </c>
    </row>
    <row r="34" spans="1:5">
      <c r="A34" t="s">
        <v>312</v>
      </c>
      <c r="B34" t="s">
        <v>5</v>
      </c>
      <c r="C34" t="s">
        <v>6</v>
      </c>
      <c r="D34" t="s">
        <v>383</v>
      </c>
    </row>
    <row r="35" spans="1:5">
      <c r="A35" t="s">
        <v>311</v>
      </c>
      <c r="B35" t="s">
        <v>5</v>
      </c>
      <c r="C35" t="s">
        <v>6</v>
      </c>
      <c r="D35" t="s">
        <v>384</v>
      </c>
    </row>
    <row r="36" spans="1:5">
      <c r="A36" t="s">
        <v>315</v>
      </c>
      <c r="B36" t="s">
        <v>5</v>
      </c>
      <c r="C36" t="s">
        <v>6</v>
      </c>
      <c r="D36" t="s">
        <v>385</v>
      </c>
    </row>
    <row r="37" spans="1:5">
      <c r="A37" t="s">
        <v>317</v>
      </c>
      <c r="B37" t="s">
        <v>5</v>
      </c>
      <c r="C37" t="s">
        <v>6</v>
      </c>
      <c r="D37" t="s">
        <v>386</v>
      </c>
    </row>
    <row r="38" spans="1:5">
      <c r="A38" t="s">
        <v>313</v>
      </c>
      <c r="B38" t="s">
        <v>5</v>
      </c>
      <c r="C38" t="s">
        <v>6</v>
      </c>
      <c r="D38" t="s">
        <v>387</v>
      </c>
    </row>
    <row r="39" spans="1:5">
      <c r="A39" t="s">
        <v>325</v>
      </c>
      <c r="B39" t="s">
        <v>5</v>
      </c>
      <c r="C39" t="s">
        <v>6</v>
      </c>
      <c r="D39" t="s">
        <v>388</v>
      </c>
    </row>
    <row r="40" spans="1:5">
      <c r="A40" t="s">
        <v>326</v>
      </c>
      <c r="B40" t="s">
        <v>5</v>
      </c>
      <c r="C40" t="s">
        <v>6</v>
      </c>
      <c r="D40" t="s">
        <v>389</v>
      </c>
    </row>
    <row r="41" spans="1:5">
      <c r="A41" t="s">
        <v>341</v>
      </c>
      <c r="B41" t="s">
        <v>5</v>
      </c>
      <c r="C41" t="s">
        <v>6</v>
      </c>
      <c r="D41" t="s">
        <v>390</v>
      </c>
    </row>
    <row r="42" spans="1:5">
      <c r="A42" t="s">
        <v>327</v>
      </c>
      <c r="B42" t="s">
        <v>5</v>
      </c>
      <c r="C42" t="s">
        <v>6</v>
      </c>
      <c r="D42" t="s">
        <v>391</v>
      </c>
    </row>
    <row r="43" spans="1:5">
      <c r="A43" t="s">
        <v>328</v>
      </c>
      <c r="B43" t="s">
        <v>5</v>
      </c>
      <c r="C43" t="s">
        <v>6</v>
      </c>
      <c r="D43" t="s">
        <v>392</v>
      </c>
    </row>
    <row r="44" spans="1:5">
      <c r="A44" t="s">
        <v>329</v>
      </c>
      <c r="B44" t="s">
        <v>5</v>
      </c>
      <c r="C44" t="s">
        <v>6</v>
      </c>
      <c r="D44" t="s">
        <v>393</v>
      </c>
      <c r="E44" t="s">
        <v>111</v>
      </c>
    </row>
    <row r="45" spans="1:5">
      <c r="A45" t="s">
        <v>330</v>
      </c>
      <c r="B45" t="s">
        <v>7</v>
      </c>
      <c r="C45" t="s">
        <v>6</v>
      </c>
      <c r="D45" t="s">
        <v>394</v>
      </c>
    </row>
    <row r="46" spans="1:5">
      <c r="A46" t="s">
        <v>337</v>
      </c>
      <c r="B46" t="s">
        <v>5</v>
      </c>
      <c r="C46" t="s">
        <v>6</v>
      </c>
      <c r="D46" t="s">
        <v>395</v>
      </c>
    </row>
    <row r="47" spans="1:5">
      <c r="A47" t="s">
        <v>338</v>
      </c>
      <c r="B47" t="s">
        <v>5</v>
      </c>
      <c r="C47" t="s">
        <v>6</v>
      </c>
      <c r="D47" t="s">
        <v>396</v>
      </c>
    </row>
    <row r="48" spans="1:5">
      <c r="A48" t="s">
        <v>334</v>
      </c>
      <c r="B48" t="s">
        <v>5</v>
      </c>
      <c r="C48" t="s">
        <v>6</v>
      </c>
      <c r="D48" t="s">
        <v>278</v>
      </c>
    </row>
    <row r="49" spans="1:4">
      <c r="A49" t="s">
        <v>310</v>
      </c>
      <c r="B49" t="s">
        <v>5</v>
      </c>
      <c r="C49" t="s">
        <v>6</v>
      </c>
      <c r="D49" t="s">
        <v>362</v>
      </c>
    </row>
    <row r="50" spans="1:4">
      <c r="A50" t="s">
        <v>288</v>
      </c>
      <c r="B50" t="s">
        <v>5</v>
      </c>
      <c r="C50" t="s">
        <v>6</v>
      </c>
      <c r="D50" t="s">
        <v>363</v>
      </c>
    </row>
    <row r="51" spans="1:4">
      <c r="A51" t="s">
        <v>331</v>
      </c>
      <c r="B51" t="s">
        <v>5</v>
      </c>
      <c r="C51" t="s">
        <v>6</v>
      </c>
      <c r="D51" t="s">
        <v>364</v>
      </c>
    </row>
    <row r="52" spans="1:4">
      <c r="A52" t="s">
        <v>277</v>
      </c>
      <c r="B52" t="s">
        <v>5</v>
      </c>
      <c r="C52" t="s">
        <v>6</v>
      </c>
      <c r="D52" t="s">
        <v>365</v>
      </c>
    </row>
    <row r="53" spans="1:4">
      <c r="A53" t="s">
        <v>333</v>
      </c>
      <c r="B53" t="s">
        <v>5</v>
      </c>
      <c r="C53" t="s">
        <v>6</v>
      </c>
      <c r="D53" t="s">
        <v>366</v>
      </c>
    </row>
    <row r="54" spans="1:4">
      <c r="A54" t="s">
        <v>332</v>
      </c>
      <c r="B54" t="s">
        <v>5</v>
      </c>
      <c r="C54" t="s">
        <v>6</v>
      </c>
      <c r="D54" t="s">
        <v>367</v>
      </c>
    </row>
    <row r="55" spans="1:4">
      <c r="A55" t="s">
        <v>308</v>
      </c>
      <c r="B55" t="s">
        <v>5</v>
      </c>
      <c r="C55" t="s">
        <v>6</v>
      </c>
      <c r="D55" t="s">
        <v>368</v>
      </c>
    </row>
    <row r="56" spans="1:4">
      <c r="A56" t="s">
        <v>309</v>
      </c>
      <c r="B56" t="s">
        <v>5</v>
      </c>
      <c r="C56" t="s">
        <v>6</v>
      </c>
      <c r="D56" t="s">
        <v>369</v>
      </c>
    </row>
    <row r="57" spans="1:4">
      <c r="A57" t="s">
        <v>408</v>
      </c>
      <c r="B57" t="s">
        <v>5</v>
      </c>
      <c r="C57" t="s">
        <v>6</v>
      </c>
      <c r="D57" t="s">
        <v>406</v>
      </c>
    </row>
  </sheetData>
  <phoneticPr fontId="2" type="noConversion"/>
  <hyperlinks>
    <hyperlink ref="E5" r:id="rId1" display="https://www.eia.gov/analysis/studies/powerplants/generationcost/pdf/full_report.pdf"/>
    <hyperlink ref="E6" r:id="rId2" display="https://www.eia.gov/analysis/studies/powerplants/generationcost/pdf/full_report.pdf"/>
    <hyperlink ref="E7" r:id="rId3" display="https://www.eia.gov/analysis/studies/powerplants/generationcost/pdf/full_report.pdf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J37" sqref="J37"/>
    </sheetView>
  </sheetViews>
  <sheetFormatPr defaultRowHeight="15"/>
  <sheetData>
    <row r="1" spans="1:1">
      <c r="A1" t="s">
        <v>42</v>
      </c>
    </row>
    <row r="2" spans="1:1">
      <c r="A2" t="s">
        <v>252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0" workbookViewId="0">
      <selection activeCell="C7" sqref="C7"/>
    </sheetView>
  </sheetViews>
  <sheetFormatPr defaultRowHeight="15"/>
  <cols>
    <col min="1" max="1" width="26.5703125" customWidth="1"/>
    <col min="2" max="4" width="18" customWidth="1"/>
  </cols>
  <sheetData>
    <row r="1" spans="1:5">
      <c r="A1" t="s">
        <v>58</v>
      </c>
    </row>
    <row r="2" spans="1:5">
      <c r="A2" s="6" t="s">
        <v>101</v>
      </c>
      <c r="B2" s="6" t="s">
        <v>100</v>
      </c>
      <c r="C2" s="1" t="s">
        <v>102</v>
      </c>
      <c r="D2" s="1" t="s">
        <v>103</v>
      </c>
      <c r="E2" t="s">
        <v>104</v>
      </c>
    </row>
    <row r="3" spans="1:5">
      <c r="A3" t="s">
        <v>64</v>
      </c>
      <c r="B3" s="2">
        <v>350</v>
      </c>
      <c r="C3">
        <v>3870</v>
      </c>
      <c r="D3">
        <v>150</v>
      </c>
      <c r="E3" t="s">
        <v>105</v>
      </c>
    </row>
    <row r="4" spans="1:5">
      <c r="A4" t="s">
        <v>83</v>
      </c>
      <c r="B4" s="2">
        <v>254.7</v>
      </c>
      <c r="C4" s="7">
        <v>9800</v>
      </c>
      <c r="D4" s="7">
        <v>433</v>
      </c>
      <c r="E4" t="s">
        <v>106</v>
      </c>
    </row>
    <row r="5" spans="1:5">
      <c r="A5" t="s">
        <v>79</v>
      </c>
      <c r="B5" s="2">
        <v>177.6</v>
      </c>
      <c r="C5">
        <v>8000</v>
      </c>
      <c r="D5">
        <v>105</v>
      </c>
      <c r="E5" t="s">
        <v>107</v>
      </c>
    </row>
    <row r="6" spans="1:5">
      <c r="A6" t="s">
        <v>98</v>
      </c>
      <c r="B6" s="2">
        <v>140</v>
      </c>
    </row>
    <row r="7" spans="1:5">
      <c r="A7" t="s">
        <v>93</v>
      </c>
      <c r="B7" s="2">
        <v>108.8</v>
      </c>
    </row>
    <row r="8" spans="1:5">
      <c r="A8" t="s">
        <v>62</v>
      </c>
      <c r="B8" s="2">
        <v>108</v>
      </c>
    </row>
    <row r="9" spans="1:5">
      <c r="A9" t="s">
        <v>80</v>
      </c>
      <c r="B9" s="2">
        <v>100</v>
      </c>
    </row>
    <row r="10" spans="1:5">
      <c r="A10" t="s">
        <v>61</v>
      </c>
      <c r="B10" s="2">
        <v>84</v>
      </c>
    </row>
    <row r="11" spans="1:5">
      <c r="A11" t="s">
        <v>84</v>
      </c>
      <c r="B11" s="2">
        <v>70.599999999999994</v>
      </c>
    </row>
    <row r="12" spans="1:5">
      <c r="A12" t="s">
        <v>66</v>
      </c>
      <c r="B12" s="2">
        <v>60</v>
      </c>
    </row>
    <row r="13" spans="1:5">
      <c r="A13" t="s">
        <v>97</v>
      </c>
      <c r="B13" s="2">
        <v>45</v>
      </c>
      <c r="C13" s="2">
        <v>1000</v>
      </c>
      <c r="D13" s="2">
        <v>212</v>
      </c>
    </row>
    <row r="14" spans="1:5">
      <c r="A14" t="s">
        <v>75</v>
      </c>
      <c r="B14" s="2">
        <v>43.2</v>
      </c>
      <c r="C14" s="2"/>
      <c r="D14" s="2"/>
    </row>
    <row r="15" spans="1:5">
      <c r="A15" t="s">
        <v>96</v>
      </c>
      <c r="B15" s="2">
        <v>42</v>
      </c>
      <c r="C15" s="2"/>
      <c r="D15" s="2"/>
    </row>
    <row r="16" spans="1:5">
      <c r="A16" t="s">
        <v>67</v>
      </c>
      <c r="B16" s="2">
        <v>36</v>
      </c>
      <c r="C16" s="2"/>
      <c r="D16" s="2"/>
    </row>
    <row r="17" spans="1:5">
      <c r="A17" t="s">
        <v>95</v>
      </c>
      <c r="B17" s="2">
        <v>33</v>
      </c>
      <c r="C17" s="2"/>
      <c r="D17" s="2"/>
    </row>
    <row r="18" spans="1:5">
      <c r="A18" t="s">
        <v>63</v>
      </c>
      <c r="B18" s="2">
        <v>27.7</v>
      </c>
      <c r="C18" s="2"/>
      <c r="D18" s="2"/>
    </row>
    <row r="19" spans="1:5">
      <c r="A19" t="s">
        <v>65</v>
      </c>
      <c r="B19" s="2">
        <v>25.8</v>
      </c>
      <c r="C19" s="2"/>
      <c r="D19" s="2"/>
    </row>
    <row r="20" spans="1:5">
      <c r="A20" t="s">
        <v>68</v>
      </c>
      <c r="B20" s="2">
        <v>25.5</v>
      </c>
      <c r="C20" s="2"/>
      <c r="D20" s="2"/>
    </row>
    <row r="21" spans="1:5">
      <c r="A21" t="s">
        <v>94</v>
      </c>
      <c r="B21" s="2">
        <v>22.4</v>
      </c>
      <c r="C21" s="2"/>
      <c r="D21" s="2"/>
    </row>
    <row r="22" spans="1:5">
      <c r="A22" t="s">
        <v>77</v>
      </c>
      <c r="B22" s="2">
        <v>21.6</v>
      </c>
      <c r="C22" s="2" t="s">
        <v>109</v>
      </c>
      <c r="D22" s="8" t="s">
        <v>108</v>
      </c>
      <c r="E22" t="s">
        <v>106</v>
      </c>
    </row>
    <row r="23" spans="1:5">
      <c r="A23" t="s">
        <v>59</v>
      </c>
      <c r="B23" s="2">
        <v>15</v>
      </c>
    </row>
    <row r="24" spans="1:5">
      <c r="A24" t="s">
        <v>82</v>
      </c>
      <c r="B24" s="2">
        <v>13.2</v>
      </c>
    </row>
    <row r="25" spans="1:5">
      <c r="A25" t="s">
        <v>76</v>
      </c>
      <c r="B25" s="2">
        <v>10.8</v>
      </c>
    </row>
    <row r="26" spans="1:5">
      <c r="A26" t="s">
        <v>59</v>
      </c>
      <c r="B26" s="2">
        <v>9.6</v>
      </c>
    </row>
    <row r="27" spans="1:5">
      <c r="A27" t="s">
        <v>71</v>
      </c>
      <c r="B27" s="2">
        <v>9</v>
      </c>
    </row>
    <row r="28" spans="1:5">
      <c r="A28" t="s">
        <v>72</v>
      </c>
      <c r="B28" s="2">
        <v>6.4</v>
      </c>
    </row>
    <row r="29" spans="1:5">
      <c r="A29" t="s">
        <v>69</v>
      </c>
      <c r="B29" s="2">
        <v>5.4</v>
      </c>
    </row>
    <row r="30" spans="1:5">
      <c r="A30" t="s">
        <v>60</v>
      </c>
      <c r="B30" s="2">
        <v>5</v>
      </c>
    </row>
    <row r="31" spans="1:5">
      <c r="A31" t="s">
        <v>70</v>
      </c>
      <c r="B31" s="2">
        <v>5</v>
      </c>
    </row>
    <row r="32" spans="1:5">
      <c r="A32" t="s">
        <v>99</v>
      </c>
      <c r="B32" s="2">
        <v>4.4000000000000004</v>
      </c>
    </row>
    <row r="33" spans="1:2">
      <c r="A33" t="s">
        <v>81</v>
      </c>
      <c r="B33" s="2">
        <v>3.6</v>
      </c>
    </row>
    <row r="34" spans="1:2">
      <c r="A34" t="s">
        <v>78</v>
      </c>
      <c r="B34" s="2">
        <v>3</v>
      </c>
    </row>
    <row r="35" spans="1:2">
      <c r="A35" t="s">
        <v>87</v>
      </c>
      <c r="B35" s="2">
        <v>2.4</v>
      </c>
    </row>
    <row r="36" spans="1:2">
      <c r="A36" t="s">
        <v>74</v>
      </c>
      <c r="B36" s="2">
        <v>1.8</v>
      </c>
    </row>
    <row r="37" spans="1:2">
      <c r="A37" t="s">
        <v>89</v>
      </c>
      <c r="B37" s="2">
        <v>1.8</v>
      </c>
    </row>
    <row r="38" spans="1:2">
      <c r="A38" t="s">
        <v>90</v>
      </c>
      <c r="B38" s="2">
        <v>1.6</v>
      </c>
    </row>
    <row r="39" spans="1:2">
      <c r="A39" t="s">
        <v>88</v>
      </c>
      <c r="B39" s="2">
        <v>1.5</v>
      </c>
    </row>
    <row r="40" spans="1:2">
      <c r="A40" t="s">
        <v>85</v>
      </c>
      <c r="B40" s="2">
        <v>1.4</v>
      </c>
    </row>
    <row r="41" spans="1:2">
      <c r="A41" t="s">
        <v>86</v>
      </c>
      <c r="B41" s="2">
        <v>1.2</v>
      </c>
    </row>
    <row r="42" spans="1:2">
      <c r="A42" t="s">
        <v>91</v>
      </c>
      <c r="B42" s="2">
        <v>1.2</v>
      </c>
    </row>
    <row r="43" spans="1:2">
      <c r="A43" t="s">
        <v>92</v>
      </c>
      <c r="B43" s="2">
        <v>1.2</v>
      </c>
    </row>
    <row r="44" spans="1:2">
      <c r="A44" t="s">
        <v>73</v>
      </c>
      <c r="B44" s="2">
        <v>1</v>
      </c>
    </row>
  </sheetData>
  <sortState ref="A3:B108">
    <sortCondition descending="1" ref="B108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zoomScaleNormal="100" workbookViewId="0">
      <selection activeCell="F31" sqref="F31"/>
    </sheetView>
  </sheetViews>
  <sheetFormatPr defaultRowHeight="15"/>
  <cols>
    <col min="1" max="1" width="19.85546875" customWidth="1"/>
    <col min="2" max="2" width="21.5703125" customWidth="1"/>
    <col min="3" max="3" width="16.42578125" customWidth="1"/>
    <col min="4" max="4" width="84.28515625" customWidth="1"/>
    <col min="5" max="5" width="13" customWidth="1"/>
    <col min="6" max="8" width="29.140625" customWidth="1"/>
  </cols>
  <sheetData>
    <row r="1" spans="1:8" s="2" customFormat="1" ht="47.25" customHeight="1">
      <c r="A1" s="22" t="s">
        <v>22</v>
      </c>
      <c r="B1" s="23"/>
      <c r="C1" s="23"/>
      <c r="D1" s="23"/>
      <c r="E1" s="1"/>
      <c r="F1" s="24" t="s">
        <v>26</v>
      </c>
      <c r="G1" s="24"/>
      <c r="H1" s="24"/>
    </row>
    <row r="2" spans="1:8">
      <c r="A2" s="2" t="s">
        <v>11</v>
      </c>
      <c r="B2" s="1" t="s">
        <v>14</v>
      </c>
      <c r="C2" s="1" t="s">
        <v>10</v>
      </c>
      <c r="D2" s="1" t="s">
        <v>13</v>
      </c>
      <c r="F2" s="1" t="s">
        <v>11</v>
      </c>
      <c r="G2" s="1" t="s">
        <v>14</v>
      </c>
      <c r="H2" s="1" t="s">
        <v>10</v>
      </c>
    </row>
    <row r="3" spans="1:8">
      <c r="A3" s="1" t="s">
        <v>12</v>
      </c>
      <c r="B3">
        <v>473.11559999999997</v>
      </c>
      <c r="C3">
        <v>2017</v>
      </c>
      <c r="D3" s="2" t="s">
        <v>17</v>
      </c>
      <c r="F3" t="s">
        <v>12</v>
      </c>
      <c r="G3">
        <f>$B$6*B32</f>
        <v>469.404</v>
      </c>
      <c r="H3">
        <v>2020</v>
      </c>
    </row>
    <row r="4" spans="1:8">
      <c r="A4" s="1" t="s">
        <v>12</v>
      </c>
      <c r="B4">
        <v>497.83319999999998</v>
      </c>
      <c r="C4">
        <v>2018</v>
      </c>
      <c r="D4" s="2" t="s">
        <v>18</v>
      </c>
      <c r="F4" t="s">
        <v>12</v>
      </c>
      <c r="G4">
        <v>488.4948</v>
      </c>
      <c r="H4">
        <v>2021</v>
      </c>
    </row>
    <row r="5" spans="1:8">
      <c r="A5" s="1" t="s">
        <v>12</v>
      </c>
      <c r="B5">
        <v>491.166</v>
      </c>
      <c r="C5">
        <v>2019</v>
      </c>
      <c r="D5" s="2" t="s">
        <v>19</v>
      </c>
      <c r="F5" t="s">
        <v>12</v>
      </c>
      <c r="G5">
        <f t="shared" ref="G5:G20" si="0">$B$6*B34</f>
        <v>501.40492350355947</v>
      </c>
      <c r="H5">
        <v>2022</v>
      </c>
    </row>
    <row r="6" spans="1:8">
      <c r="A6" s="1" t="s">
        <v>12</v>
      </c>
      <c r="B6">
        <v>469.404</v>
      </c>
      <c r="C6">
        <v>2020</v>
      </c>
      <c r="D6" s="2" t="s">
        <v>20</v>
      </c>
      <c r="F6" t="s">
        <v>12</v>
      </c>
      <c r="G6">
        <f>$B$6*B35</f>
        <v>518.30917530434294</v>
      </c>
      <c r="H6">
        <v>2023</v>
      </c>
    </row>
    <row r="7" spans="1:8">
      <c r="A7" s="1" t="s">
        <v>12</v>
      </c>
      <c r="B7">
        <v>488.4948</v>
      </c>
      <c r="C7">
        <v>2021</v>
      </c>
      <c r="D7" s="2" t="s">
        <v>21</v>
      </c>
      <c r="F7" t="s">
        <v>12</v>
      </c>
      <c r="G7">
        <f t="shared" si="0"/>
        <v>522.87673412993718</v>
      </c>
      <c r="H7">
        <v>2024</v>
      </c>
    </row>
    <row r="8" spans="1:8">
      <c r="F8" t="s">
        <v>12</v>
      </c>
      <c r="G8">
        <f t="shared" si="0"/>
        <v>524.93312425055115</v>
      </c>
      <c r="H8">
        <v>2025</v>
      </c>
    </row>
    <row r="9" spans="1:8">
      <c r="F9" t="s">
        <v>12</v>
      </c>
      <c r="G9">
        <f t="shared" si="0"/>
        <v>527.82986610314663</v>
      </c>
      <c r="H9">
        <v>2026</v>
      </c>
    </row>
    <row r="10" spans="1:8">
      <c r="A10" s="1" t="s">
        <v>23</v>
      </c>
      <c r="B10" s="1" t="s">
        <v>15</v>
      </c>
      <c r="C10" s="1" t="s">
        <v>10</v>
      </c>
      <c r="D10" s="1" t="s">
        <v>13</v>
      </c>
      <c r="F10" t="s">
        <v>12</v>
      </c>
      <c r="G10">
        <f t="shared" si="0"/>
        <v>531.70207506423856</v>
      </c>
      <c r="H10">
        <v>2027</v>
      </c>
    </row>
    <row r="11" spans="1:8">
      <c r="A11" s="3">
        <v>59315</v>
      </c>
      <c r="B11" s="3">
        <v>83123</v>
      </c>
      <c r="C11">
        <v>2020</v>
      </c>
      <c r="D11" s="2" t="s">
        <v>16</v>
      </c>
      <c r="F11" t="s">
        <v>12</v>
      </c>
      <c r="G11">
        <f t="shared" si="0"/>
        <v>537.01441620915773</v>
      </c>
      <c r="H11">
        <v>2028</v>
      </c>
    </row>
    <row r="12" spans="1:8">
      <c r="A12" s="3">
        <v>60139</v>
      </c>
      <c r="B12" s="3">
        <v>86880</v>
      </c>
      <c r="C12">
        <v>2021</v>
      </c>
      <c r="D12" s="2" t="s">
        <v>16</v>
      </c>
      <c r="F12" t="s">
        <v>12</v>
      </c>
      <c r="G12">
        <f t="shared" si="0"/>
        <v>542.58051062216543</v>
      </c>
      <c r="H12">
        <v>2029</v>
      </c>
    </row>
    <row r="13" spans="1:8">
      <c r="A13">
        <f>(A12+A14)/2</f>
        <v>62387.5</v>
      </c>
      <c r="B13">
        <f>(B12+B14)/2</f>
        <v>89761</v>
      </c>
      <c r="C13">
        <v>2022</v>
      </c>
      <c r="D13" s="2" t="s">
        <v>30</v>
      </c>
      <c r="F13" t="s">
        <v>12</v>
      </c>
      <c r="G13">
        <f t="shared" si="0"/>
        <v>548.0642176104692</v>
      </c>
      <c r="H13">
        <v>2030</v>
      </c>
    </row>
    <row r="14" spans="1:8">
      <c r="A14" s="3">
        <v>64636</v>
      </c>
      <c r="B14" s="3">
        <v>92642</v>
      </c>
      <c r="C14">
        <v>2023</v>
      </c>
      <c r="D14" s="2" t="s">
        <v>16</v>
      </c>
      <c r="F14" t="s">
        <v>12</v>
      </c>
      <c r="G14">
        <f t="shared" si="0"/>
        <v>554.2465699602634</v>
      </c>
      <c r="H14">
        <v>2031</v>
      </c>
    </row>
    <row r="15" spans="1:8">
      <c r="A15" s="3">
        <v>65263</v>
      </c>
      <c r="B15" s="3">
        <v>93401</v>
      </c>
      <c r="C15">
        <v>2024</v>
      </c>
      <c r="D15" s="2" t="s">
        <v>16</v>
      </c>
      <c r="F15" t="s">
        <v>12</v>
      </c>
      <c r="G15">
        <f t="shared" si="0"/>
        <v>560.56074218958418</v>
      </c>
      <c r="H15">
        <v>2032</v>
      </c>
    </row>
    <row r="16" spans="1:8">
      <c r="A16" s="3">
        <v>65402</v>
      </c>
      <c r="B16" s="3">
        <v>93886</v>
      </c>
      <c r="C16">
        <v>2025</v>
      </c>
      <c r="D16" s="2" t="s">
        <v>16</v>
      </c>
      <c r="F16" t="s">
        <v>12</v>
      </c>
      <c r="G16">
        <f t="shared" si="0"/>
        <v>566.21911051826055</v>
      </c>
      <c r="H16">
        <v>2033</v>
      </c>
    </row>
    <row r="17" spans="1:8">
      <c r="A17" s="3">
        <v>65533</v>
      </c>
      <c r="B17" s="3">
        <v>94634</v>
      </c>
      <c r="C17">
        <v>2026</v>
      </c>
      <c r="D17" s="2" t="s">
        <v>16</v>
      </c>
      <c r="F17" t="s">
        <v>12</v>
      </c>
      <c r="G17">
        <f t="shared" si="0"/>
        <v>571.94009328971208</v>
      </c>
      <c r="H17">
        <v>2034</v>
      </c>
    </row>
    <row r="18" spans="1:8">
      <c r="A18" s="3">
        <v>65855</v>
      </c>
      <c r="B18" s="3">
        <v>95487</v>
      </c>
      <c r="C18">
        <v>2027</v>
      </c>
      <c r="D18" s="2" t="s">
        <v>16</v>
      </c>
      <c r="F18" t="s">
        <v>12</v>
      </c>
      <c r="G18">
        <f t="shared" si="0"/>
        <v>577.75334997683206</v>
      </c>
      <c r="H18">
        <v>2035</v>
      </c>
    </row>
    <row r="19" spans="1:8">
      <c r="A19" s="3">
        <v>66350</v>
      </c>
      <c r="B19" s="3">
        <v>96604</v>
      </c>
      <c r="C19">
        <v>2028</v>
      </c>
      <c r="D19" s="2" t="s">
        <v>16</v>
      </c>
      <c r="F19" t="s">
        <v>12</v>
      </c>
      <c r="G19">
        <f t="shared" si="0"/>
        <v>583.6885400525141</v>
      </c>
      <c r="H19">
        <v>2036</v>
      </c>
    </row>
    <row r="20" spans="1:8">
      <c r="A20" s="3">
        <v>66851</v>
      </c>
      <c r="B20" s="3">
        <v>97792</v>
      </c>
      <c r="C20">
        <v>2029</v>
      </c>
      <c r="D20" s="2" t="s">
        <v>16</v>
      </c>
      <c r="F20" t="s">
        <v>12</v>
      </c>
      <c r="G20">
        <f t="shared" si="0"/>
        <v>589.23156598660466</v>
      </c>
      <c r="H20">
        <v>2037</v>
      </c>
    </row>
    <row r="21" spans="1:8">
      <c r="A21" s="3">
        <v>67352</v>
      </c>
      <c r="B21" s="3">
        <v>98955</v>
      </c>
      <c r="C21">
        <v>2030</v>
      </c>
      <c r="D21" s="2" t="s">
        <v>16</v>
      </c>
      <c r="F21" t="s">
        <v>12</v>
      </c>
      <c r="G21">
        <f>G20*(100+$B$52)/100</f>
        <v>595.13935448852465</v>
      </c>
      <c r="H21">
        <v>2038</v>
      </c>
    </row>
    <row r="22" spans="1:8">
      <c r="A22" s="3">
        <v>67917</v>
      </c>
      <c r="B22" s="3">
        <v>100266</v>
      </c>
      <c r="C22">
        <v>2031</v>
      </c>
      <c r="D22" s="2" t="s">
        <v>16</v>
      </c>
      <c r="F22" t="s">
        <v>12</v>
      </c>
      <c r="G22">
        <f>G21*(100+$B$52)/100</f>
        <v>601.10637601019118</v>
      </c>
      <c r="H22">
        <v>2039</v>
      </c>
    </row>
    <row r="23" spans="1:8">
      <c r="A23" s="3">
        <v>68613</v>
      </c>
      <c r="B23" s="3">
        <v>101486</v>
      </c>
      <c r="C23">
        <v>2032</v>
      </c>
      <c r="D23" s="2" t="s">
        <v>16</v>
      </c>
      <c r="F23" t="s">
        <v>12</v>
      </c>
      <c r="G23">
        <f t="shared" ref="G23:G35" si="1">G22*(100+$B$52)/100</f>
        <v>607.13322443722291</v>
      </c>
      <c r="H23">
        <v>2040</v>
      </c>
    </row>
    <row r="24" spans="1:8">
      <c r="A24" s="3">
        <v>69219</v>
      </c>
      <c r="B24" s="3">
        <v>102597</v>
      </c>
      <c r="C24">
        <v>2033</v>
      </c>
      <c r="D24" s="2" t="s">
        <v>16</v>
      </c>
      <c r="F24" t="s">
        <v>12</v>
      </c>
      <c r="G24">
        <f t="shared" si="1"/>
        <v>613.22049960968945</v>
      </c>
      <c r="H24">
        <v>2041</v>
      </c>
    </row>
    <row r="25" spans="1:8">
      <c r="A25" s="3">
        <v>69885</v>
      </c>
      <c r="B25" s="3">
        <v>103667</v>
      </c>
      <c r="C25">
        <v>2034</v>
      </c>
      <c r="D25" s="2" t="s">
        <v>16</v>
      </c>
      <c r="F25" t="s">
        <v>12</v>
      </c>
      <c r="G25">
        <f t="shared" si="1"/>
        <v>619.36880738181253</v>
      </c>
      <c r="H25">
        <v>2042</v>
      </c>
    </row>
    <row r="26" spans="1:8">
      <c r="A26" s="3">
        <v>70587</v>
      </c>
      <c r="B26" s="3">
        <v>104729</v>
      </c>
      <c r="C26">
        <v>2035</v>
      </c>
      <c r="D26" s="2" t="s">
        <v>16</v>
      </c>
      <c r="F26" t="s">
        <v>12</v>
      </c>
      <c r="G26">
        <f t="shared" si="1"/>
        <v>625.57875968226574</v>
      </c>
      <c r="H26">
        <v>2043</v>
      </c>
    </row>
    <row r="27" spans="1:8">
      <c r="A27" s="3">
        <v>71351</v>
      </c>
      <c r="B27" s="3">
        <v>105766</v>
      </c>
      <c r="C27">
        <v>2036</v>
      </c>
      <c r="D27" s="2" t="s">
        <v>16</v>
      </c>
      <c r="F27" t="s">
        <v>12</v>
      </c>
      <c r="G27">
        <f t="shared" si="1"/>
        <v>631.85097457507788</v>
      </c>
      <c r="H27">
        <v>2044</v>
      </c>
    </row>
    <row r="28" spans="1:8">
      <c r="A28" s="3">
        <v>72073</v>
      </c>
      <c r="B28" s="3">
        <v>106726</v>
      </c>
      <c r="C28">
        <v>2037</v>
      </c>
      <c r="D28" s="2" t="s">
        <v>16</v>
      </c>
      <c r="F28" t="s">
        <v>12</v>
      </c>
      <c r="G28">
        <f t="shared" si="1"/>
        <v>638.18607632114833</v>
      </c>
      <c r="H28">
        <v>2045</v>
      </c>
    </row>
    <row r="29" spans="1:8">
      <c r="F29" t="s">
        <v>12</v>
      </c>
      <c r="G29">
        <f t="shared" si="1"/>
        <v>644.58469544037803</v>
      </c>
      <c r="H29">
        <v>2046</v>
      </c>
    </row>
    <row r="30" spans="1:8">
      <c r="F30" t="s">
        <v>12</v>
      </c>
      <c r="G30">
        <f t="shared" si="1"/>
        <v>651.04746877442381</v>
      </c>
      <c r="H30">
        <v>2047</v>
      </c>
    </row>
    <row r="31" spans="1:8">
      <c r="A31" s="2" t="s">
        <v>24</v>
      </c>
      <c r="B31" s="2" t="s">
        <v>29</v>
      </c>
      <c r="C31" s="2" t="s">
        <v>25</v>
      </c>
      <c r="F31" t="s">
        <v>12</v>
      </c>
      <c r="G31">
        <f t="shared" si="1"/>
        <v>657.57503955008224</v>
      </c>
      <c r="H31">
        <v>2048</v>
      </c>
    </row>
    <row r="32" spans="1:8">
      <c r="A32" s="3">
        <f>A11+B11</f>
        <v>142438</v>
      </c>
      <c r="B32">
        <f>A32/$A$32</f>
        <v>1</v>
      </c>
      <c r="C32">
        <v>2020</v>
      </c>
      <c r="F32" t="s">
        <v>12</v>
      </c>
      <c r="G32">
        <f t="shared" si="1"/>
        <v>664.16805744330884</v>
      </c>
      <c r="H32">
        <v>2049</v>
      </c>
    </row>
    <row r="33" spans="1:8">
      <c r="A33" s="3">
        <f t="shared" ref="A33:A49" si="2">A12+B12</f>
        <v>147019</v>
      </c>
      <c r="B33">
        <f t="shared" ref="B33:B49" si="3">A33/$A$32</f>
        <v>1.0321613614344487</v>
      </c>
      <c r="C33">
        <v>2021</v>
      </c>
      <c r="F33" t="s">
        <v>12</v>
      </c>
      <c r="G33">
        <f t="shared" si="1"/>
        <v>670.82717864387826</v>
      </c>
      <c r="H33">
        <v>2050</v>
      </c>
    </row>
    <row r="34" spans="1:8">
      <c r="A34" s="3">
        <f t="shared" si="2"/>
        <v>152148.5</v>
      </c>
      <c r="B34">
        <f t="shared" si="3"/>
        <v>1.0681735211109396</v>
      </c>
      <c r="C34">
        <v>2022</v>
      </c>
      <c r="F34" t="s">
        <v>12</v>
      </c>
      <c r="G34">
        <f t="shared" si="1"/>
        <v>677.55306592069439</v>
      </c>
      <c r="H34">
        <v>2051</v>
      </c>
    </row>
    <row r="35" spans="1:8">
      <c r="A35" s="3">
        <f t="shared" si="2"/>
        <v>157278</v>
      </c>
      <c r="B35">
        <f>A35/$A$32</f>
        <v>1.1041856807874304</v>
      </c>
      <c r="C35">
        <v>2023</v>
      </c>
      <c r="F35" t="s">
        <v>12</v>
      </c>
      <c r="G35">
        <f t="shared" si="1"/>
        <v>684.3463886877538</v>
      </c>
      <c r="H35">
        <v>2052</v>
      </c>
    </row>
    <row r="36" spans="1:8">
      <c r="A36" s="3">
        <f t="shared" si="2"/>
        <v>158664</v>
      </c>
      <c r="B36">
        <f t="shared" si="3"/>
        <v>1.1139162302194638</v>
      </c>
      <c r="C36">
        <v>2024</v>
      </c>
      <c r="F36" t="s">
        <v>12</v>
      </c>
      <c r="G36">
        <f>G35*(100+$B$52)/100</f>
        <v>691.20782307077172</v>
      </c>
      <c r="H36">
        <v>2053</v>
      </c>
    </row>
    <row r="37" spans="1:8">
      <c r="A37" s="3">
        <f t="shared" si="2"/>
        <v>159288</v>
      </c>
      <c r="B37">
        <f t="shared" si="3"/>
        <v>1.1182970836434099</v>
      </c>
      <c r="C37">
        <v>2025</v>
      </c>
      <c r="F37" t="s">
        <v>12</v>
      </c>
      <c r="G37">
        <f>G36*(100+$B$52)/100</f>
        <v>698.13805197447482</v>
      </c>
      <c r="H37">
        <v>2054</v>
      </c>
    </row>
    <row r="38" spans="1:8">
      <c r="A38" s="3">
        <f t="shared" si="2"/>
        <v>160167</v>
      </c>
      <c r="B38">
        <f t="shared" si="3"/>
        <v>1.1244681896684874</v>
      </c>
      <c r="C38">
        <v>2026</v>
      </c>
      <c r="F38" t="s">
        <v>12</v>
      </c>
      <c r="G38">
        <f>G37*(100+$B$52)/100</f>
        <v>705.13776515056986</v>
      </c>
      <c r="H38">
        <v>2055</v>
      </c>
    </row>
    <row r="39" spans="1:8">
      <c r="A39" s="3">
        <f t="shared" si="2"/>
        <v>161342</v>
      </c>
      <c r="B39">
        <f t="shared" si="3"/>
        <v>1.1327173928305649</v>
      </c>
      <c r="C39">
        <v>2027</v>
      </c>
    </row>
    <row r="40" spans="1:8">
      <c r="A40" s="3">
        <f t="shared" si="2"/>
        <v>162954</v>
      </c>
      <c r="B40">
        <f t="shared" si="3"/>
        <v>1.1440345975090918</v>
      </c>
      <c r="C40">
        <v>2028</v>
      </c>
    </row>
    <row r="41" spans="1:8">
      <c r="A41" s="3">
        <f t="shared" si="2"/>
        <v>164643</v>
      </c>
      <c r="B41">
        <f t="shared" si="3"/>
        <v>1.1558923882671759</v>
      </c>
      <c r="C41">
        <v>2029</v>
      </c>
    </row>
    <row r="42" spans="1:8">
      <c r="A42" s="3">
        <f t="shared" si="2"/>
        <v>166307</v>
      </c>
      <c r="B42">
        <f t="shared" si="3"/>
        <v>1.1675746640643649</v>
      </c>
      <c r="C42">
        <v>2030</v>
      </c>
    </row>
    <row r="43" spans="1:8">
      <c r="A43" s="3">
        <f t="shared" si="2"/>
        <v>168183</v>
      </c>
      <c r="B43">
        <f t="shared" si="3"/>
        <v>1.1807453067299456</v>
      </c>
      <c r="C43">
        <v>2031</v>
      </c>
    </row>
    <row r="44" spans="1:8">
      <c r="A44" s="3">
        <f t="shared" si="2"/>
        <v>170099</v>
      </c>
      <c r="B44">
        <f t="shared" si="3"/>
        <v>1.1941967733329588</v>
      </c>
      <c r="C44">
        <v>2032</v>
      </c>
    </row>
    <row r="45" spans="1:8">
      <c r="A45" s="3">
        <f t="shared" si="2"/>
        <v>171816</v>
      </c>
      <c r="B45">
        <f t="shared" si="3"/>
        <v>1.2062511408472458</v>
      </c>
      <c r="C45">
        <v>2033</v>
      </c>
    </row>
    <row r="46" spans="1:8">
      <c r="A46" s="3">
        <f t="shared" si="2"/>
        <v>173552</v>
      </c>
      <c r="B46">
        <f t="shared" si="3"/>
        <v>1.2184388997318132</v>
      </c>
      <c r="C46">
        <v>2034</v>
      </c>
    </row>
    <row r="47" spans="1:8">
      <c r="A47" s="3">
        <f t="shared" si="2"/>
        <v>175316</v>
      </c>
      <c r="B47">
        <f t="shared" si="3"/>
        <v>1.2308232353725832</v>
      </c>
      <c r="C47">
        <v>2035</v>
      </c>
    </row>
    <row r="48" spans="1:8">
      <c r="A48" s="3">
        <f t="shared" si="2"/>
        <v>177117</v>
      </c>
      <c r="B48">
        <f t="shared" si="3"/>
        <v>1.2434673331554782</v>
      </c>
      <c r="C48">
        <v>2036</v>
      </c>
    </row>
    <row r="49" spans="1:3">
      <c r="A49" s="3">
        <f t="shared" si="2"/>
        <v>178799</v>
      </c>
      <c r="B49">
        <f t="shared" si="3"/>
        <v>1.2552759797245117</v>
      </c>
      <c r="C49">
        <v>2037</v>
      </c>
    </row>
    <row r="52" spans="1:3" ht="30">
      <c r="A52" s="4" t="s">
        <v>31</v>
      </c>
      <c r="B52">
        <f>(((A49/A44))^(1/5)-1)*100</f>
        <v>1.0026259357011957</v>
      </c>
    </row>
  </sheetData>
  <mergeCells count="2">
    <mergeCell ref="A1:D1"/>
    <mergeCell ref="F1:H1"/>
  </mergeCells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E15" sqref="E15"/>
    </sheetView>
  </sheetViews>
  <sheetFormatPr defaultRowHeight="15"/>
  <cols>
    <col min="1" max="1" width="18" customWidth="1"/>
    <col min="2" max="2" width="16.28515625" customWidth="1"/>
    <col min="3" max="3" width="19.140625" customWidth="1"/>
    <col min="4" max="4" width="24" customWidth="1"/>
    <col min="5" max="5" width="16.85546875" customWidth="1"/>
    <col min="9" max="9" width="12" bestFit="1" customWidth="1"/>
  </cols>
  <sheetData>
    <row r="1" spans="1:4">
      <c r="A1" t="s">
        <v>263</v>
      </c>
    </row>
    <row r="2" spans="1:4">
      <c r="A2" t="s">
        <v>260</v>
      </c>
    </row>
    <row r="3" spans="1:4">
      <c r="A3" t="s">
        <v>267</v>
      </c>
    </row>
    <row r="4" spans="1:4">
      <c r="A4" t="s">
        <v>259</v>
      </c>
      <c r="B4" t="s">
        <v>264</v>
      </c>
      <c r="C4" t="s">
        <v>261</v>
      </c>
      <c r="D4" t="s">
        <v>262</v>
      </c>
    </row>
    <row r="5" spans="1:4">
      <c r="A5" t="s">
        <v>265</v>
      </c>
      <c r="B5">
        <f>5941.27*1.55</f>
        <v>9208.9685000000009</v>
      </c>
      <c r="C5">
        <f>2752+133</f>
        <v>2885</v>
      </c>
      <c r="D5">
        <f>C5/SUM($C$5:$C$8)</f>
        <v>0.1498000934627966</v>
      </c>
    </row>
    <row r="6" spans="1:4">
      <c r="A6">
        <v>138</v>
      </c>
      <c r="B6">
        <f>3553.52*1.55</f>
        <v>5507.9560000000001</v>
      </c>
      <c r="C6">
        <v>9417</v>
      </c>
      <c r="D6">
        <f t="shared" ref="D6:D8" si="0">C6/SUM($C$5:$C$8)</f>
        <v>0.48896619762189109</v>
      </c>
    </row>
    <row r="7" spans="1:4">
      <c r="A7">
        <v>230</v>
      </c>
      <c r="B7">
        <f>2900.44*1.55</f>
        <v>4495.6819999999998</v>
      </c>
      <c r="C7">
        <v>6089</v>
      </c>
      <c r="D7">
        <f t="shared" si="0"/>
        <v>0.31616387143673086</v>
      </c>
    </row>
    <row r="8" spans="1:4">
      <c r="A8">
        <v>500</v>
      </c>
      <c r="B8">
        <f>2001.36*1.55</f>
        <v>3102.1079999999997</v>
      </c>
      <c r="C8">
        <v>868</v>
      </c>
      <c r="D8">
        <f t="shared" si="0"/>
        <v>4.506983747858144E-2</v>
      </c>
    </row>
    <row r="10" spans="1:4" ht="46.5" customHeight="1">
      <c r="A10" s="4" t="s">
        <v>269</v>
      </c>
      <c r="B10">
        <f>SUM(D5*B5+B6*D6+B7*D7+B8*D8)</f>
        <v>5633.8923732540625</v>
      </c>
      <c r="C10" t="s">
        <v>266</v>
      </c>
    </row>
    <row r="11" spans="1:4" ht="43.5" customHeight="1">
      <c r="A11" s="4" t="s">
        <v>272</v>
      </c>
      <c r="B11">
        <v>170</v>
      </c>
      <c r="C11" t="s">
        <v>268</v>
      </c>
    </row>
    <row r="12" spans="1:4" ht="14.25" customHeight="1"/>
    <row r="13" spans="1:4" ht="29.25" customHeight="1">
      <c r="A13" s="4"/>
    </row>
    <row r="14" spans="1:4">
      <c r="A14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zoomScale="85" zoomScaleNormal="85" workbookViewId="0">
      <pane ySplit="1" topLeftCell="A2" activePane="bottomLeft" state="frozen"/>
      <selection pane="bottomLeft" activeCell="A36" sqref="A36"/>
    </sheetView>
  </sheetViews>
  <sheetFormatPr defaultRowHeight="15"/>
  <cols>
    <col min="1" max="1" width="28.42578125" customWidth="1"/>
    <col min="2" max="4" width="14.5703125" customWidth="1"/>
    <col min="5" max="5" width="112.85546875" customWidth="1"/>
    <col min="6" max="8" width="9.140625" customWidth="1"/>
  </cols>
  <sheetData>
    <row r="1" spans="1:5">
      <c r="A1" s="1" t="s">
        <v>0</v>
      </c>
      <c r="B1" s="1" t="s">
        <v>43</v>
      </c>
      <c r="C1" s="1" t="s">
        <v>255</v>
      </c>
      <c r="D1" s="1" t="s">
        <v>256</v>
      </c>
      <c r="E1" s="1" t="s">
        <v>273</v>
      </c>
    </row>
    <row r="2" spans="1:5">
      <c r="A2" t="s">
        <v>322</v>
      </c>
      <c r="B2">
        <v>1</v>
      </c>
      <c r="C2">
        <v>1</v>
      </c>
      <c r="D2">
        <v>1</v>
      </c>
    </row>
    <row r="3" spans="1:5">
      <c r="A3" t="s">
        <v>321</v>
      </c>
      <c r="B3">
        <v>1</v>
      </c>
      <c r="C3">
        <v>1</v>
      </c>
      <c r="D3">
        <v>1</v>
      </c>
    </row>
    <row r="4" spans="1:5">
      <c r="A4" t="s">
        <v>324</v>
      </c>
      <c r="B4">
        <v>1</v>
      </c>
      <c r="C4">
        <v>1</v>
      </c>
      <c r="D4">
        <v>1</v>
      </c>
    </row>
    <row r="5" spans="1:5">
      <c r="A5" t="s">
        <v>323</v>
      </c>
      <c r="B5">
        <v>1</v>
      </c>
      <c r="C5">
        <v>1</v>
      </c>
      <c r="D5">
        <v>1</v>
      </c>
    </row>
    <row r="6" spans="1:5">
      <c r="A6" t="s">
        <v>341</v>
      </c>
      <c r="B6">
        <v>1</v>
      </c>
      <c r="C6">
        <v>1</v>
      </c>
      <c r="D6">
        <v>1</v>
      </c>
    </row>
    <row r="7" spans="1:5">
      <c r="A7" t="s">
        <v>337</v>
      </c>
      <c r="B7">
        <v>1</v>
      </c>
      <c r="C7">
        <v>1</v>
      </c>
      <c r="D7">
        <v>1</v>
      </c>
    </row>
    <row r="8" spans="1:5">
      <c r="A8" t="s">
        <v>325</v>
      </c>
      <c r="B8">
        <v>1</v>
      </c>
      <c r="C8">
        <v>1</v>
      </c>
      <c r="D8">
        <v>1</v>
      </c>
    </row>
    <row r="9" spans="1:5">
      <c r="A9" t="s">
        <v>326</v>
      </c>
      <c r="B9">
        <v>1</v>
      </c>
      <c r="C9">
        <v>1</v>
      </c>
      <c r="D9">
        <v>1</v>
      </c>
    </row>
    <row r="10" spans="1:5">
      <c r="A10" t="s">
        <v>338</v>
      </c>
      <c r="B10">
        <v>1</v>
      </c>
      <c r="C10">
        <v>0</v>
      </c>
      <c r="D10">
        <v>0</v>
      </c>
    </row>
    <row r="11" spans="1:5">
      <c r="A11" t="s">
        <v>327</v>
      </c>
      <c r="B11">
        <v>1</v>
      </c>
      <c r="C11">
        <v>1</v>
      </c>
      <c r="D11">
        <v>1</v>
      </c>
    </row>
    <row r="12" spans="1:5">
      <c r="A12" t="s">
        <v>328</v>
      </c>
      <c r="B12">
        <v>1</v>
      </c>
      <c r="C12">
        <v>1</v>
      </c>
      <c r="D12">
        <v>1</v>
      </c>
    </row>
    <row r="13" spans="1:5">
      <c r="A13" t="s">
        <v>329</v>
      </c>
      <c r="B13">
        <v>1</v>
      </c>
      <c r="C13">
        <v>1</v>
      </c>
      <c r="D13">
        <v>1</v>
      </c>
    </row>
    <row r="14" spans="1:5">
      <c r="A14" t="s">
        <v>330</v>
      </c>
      <c r="B14">
        <v>1</v>
      </c>
      <c r="C14">
        <v>1</v>
      </c>
      <c r="D14">
        <v>1</v>
      </c>
    </row>
    <row r="15" spans="1:5">
      <c r="A15" t="s">
        <v>308</v>
      </c>
      <c r="B15">
        <v>1</v>
      </c>
      <c r="C15">
        <v>1</v>
      </c>
      <c r="D15">
        <v>1</v>
      </c>
      <c r="E15" t="s">
        <v>372</v>
      </c>
    </row>
    <row r="16" spans="1:5">
      <c r="A16" t="s">
        <v>309</v>
      </c>
      <c r="B16">
        <v>1</v>
      </c>
      <c r="C16">
        <v>1</v>
      </c>
      <c r="D16">
        <v>1</v>
      </c>
    </row>
    <row r="17" spans="1:4">
      <c r="A17" t="s">
        <v>310</v>
      </c>
      <c r="B17">
        <v>1</v>
      </c>
      <c r="C17">
        <v>1</v>
      </c>
      <c r="D17">
        <v>1</v>
      </c>
    </row>
    <row r="18" spans="1:4">
      <c r="A18" t="s">
        <v>314</v>
      </c>
      <c r="B18">
        <v>1</v>
      </c>
      <c r="C18">
        <v>1</v>
      </c>
      <c r="D18">
        <v>1</v>
      </c>
    </row>
    <row r="19" spans="1:4">
      <c r="A19" t="s">
        <v>316</v>
      </c>
      <c r="B19">
        <v>1</v>
      </c>
      <c r="C19">
        <v>1</v>
      </c>
      <c r="D19">
        <v>1</v>
      </c>
    </row>
    <row r="20" spans="1:4">
      <c r="A20" t="s">
        <v>312</v>
      </c>
      <c r="B20">
        <v>1</v>
      </c>
      <c r="C20">
        <v>1</v>
      </c>
      <c r="D20">
        <v>1</v>
      </c>
    </row>
    <row r="21" spans="1:4">
      <c r="A21" t="s">
        <v>311</v>
      </c>
      <c r="B21">
        <v>1</v>
      </c>
      <c r="C21">
        <v>1</v>
      </c>
      <c r="D21">
        <v>1</v>
      </c>
    </row>
    <row r="22" spans="1:4">
      <c r="A22" t="s">
        <v>315</v>
      </c>
      <c r="B22">
        <v>1</v>
      </c>
      <c r="C22">
        <v>1</v>
      </c>
      <c r="D22">
        <v>1</v>
      </c>
    </row>
    <row r="23" spans="1:4">
      <c r="A23" t="s">
        <v>317</v>
      </c>
      <c r="B23">
        <v>1</v>
      </c>
      <c r="C23">
        <v>1</v>
      </c>
      <c r="D23">
        <v>1</v>
      </c>
    </row>
    <row r="24" spans="1:4">
      <c r="A24" t="s">
        <v>313</v>
      </c>
      <c r="B24">
        <v>1</v>
      </c>
      <c r="C24">
        <v>1</v>
      </c>
      <c r="D24">
        <v>1</v>
      </c>
    </row>
    <row r="25" spans="1:4">
      <c r="A25" t="s">
        <v>318</v>
      </c>
      <c r="B25">
        <v>1</v>
      </c>
      <c r="C25">
        <v>1</v>
      </c>
      <c r="D25">
        <v>1</v>
      </c>
    </row>
    <row r="26" spans="1:4">
      <c r="A26" t="s">
        <v>319</v>
      </c>
      <c r="B26">
        <v>1</v>
      </c>
      <c r="C26">
        <v>1</v>
      </c>
      <c r="D26">
        <v>1</v>
      </c>
    </row>
    <row r="27" spans="1:4">
      <c r="A27" t="s">
        <v>320</v>
      </c>
      <c r="B27">
        <v>1</v>
      </c>
      <c r="C27">
        <v>1</v>
      </c>
      <c r="D27">
        <v>1</v>
      </c>
    </row>
    <row r="28" spans="1:4">
      <c r="A28" t="s">
        <v>288</v>
      </c>
      <c r="B28">
        <v>1</v>
      </c>
      <c r="C28">
        <v>1</v>
      </c>
      <c r="D28">
        <v>1</v>
      </c>
    </row>
    <row r="29" spans="1:4">
      <c r="A29" t="s">
        <v>331</v>
      </c>
      <c r="B29">
        <v>1</v>
      </c>
      <c r="C29">
        <v>1</v>
      </c>
      <c r="D29">
        <v>1</v>
      </c>
    </row>
    <row r="30" spans="1:4">
      <c r="A30" t="s">
        <v>277</v>
      </c>
      <c r="B30">
        <v>1</v>
      </c>
      <c r="C30">
        <v>1</v>
      </c>
      <c r="D30">
        <v>1</v>
      </c>
    </row>
    <row r="31" spans="1:4">
      <c r="A31" t="s">
        <v>333</v>
      </c>
      <c r="B31">
        <v>1</v>
      </c>
      <c r="C31">
        <v>1</v>
      </c>
      <c r="D31">
        <v>1</v>
      </c>
    </row>
    <row r="32" spans="1:4">
      <c r="A32" t="s">
        <v>332</v>
      </c>
      <c r="B32">
        <v>1</v>
      </c>
      <c r="C32">
        <v>1</v>
      </c>
      <c r="D32">
        <v>1</v>
      </c>
    </row>
    <row r="33" spans="1:4">
      <c r="A33" t="s">
        <v>334</v>
      </c>
      <c r="B33">
        <v>1</v>
      </c>
      <c r="C33">
        <v>1</v>
      </c>
      <c r="D33">
        <v>1</v>
      </c>
    </row>
    <row r="34" spans="1:4">
      <c r="A34" t="s">
        <v>335</v>
      </c>
      <c r="B34">
        <v>1</v>
      </c>
      <c r="C34">
        <v>1</v>
      </c>
      <c r="D34">
        <v>1</v>
      </c>
    </row>
    <row r="35" spans="1:4">
      <c r="A35" t="s">
        <v>336</v>
      </c>
      <c r="B35">
        <v>1</v>
      </c>
      <c r="C35">
        <v>1</v>
      </c>
      <c r="D35">
        <v>1</v>
      </c>
    </row>
    <row r="36" spans="1:4">
      <c r="A36" t="s">
        <v>408</v>
      </c>
      <c r="B36">
        <v>1</v>
      </c>
      <c r="C36">
        <v>0</v>
      </c>
      <c r="D36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zoomScale="85" zoomScaleNormal="85" workbookViewId="0">
      <pane ySplit="1" topLeftCell="A20" activePane="bottomLeft" state="frozen"/>
      <selection pane="bottomLeft" activeCell="A57" sqref="A57"/>
    </sheetView>
  </sheetViews>
  <sheetFormatPr defaultRowHeight="15"/>
  <cols>
    <col min="1" max="1" width="30.140625" customWidth="1"/>
    <col min="2" max="3" width="13.5703125" customWidth="1"/>
    <col min="4" max="4" width="61.140625" customWidth="1"/>
    <col min="5" max="5" width="112.85546875" customWidth="1"/>
  </cols>
  <sheetData>
    <row r="1" spans="1:5">
      <c r="A1" s="1" t="s">
        <v>0</v>
      </c>
      <c r="B1" s="1" t="s">
        <v>114</v>
      </c>
      <c r="C1" s="1" t="s">
        <v>113</v>
      </c>
      <c r="D1" s="1" t="s">
        <v>3</v>
      </c>
      <c r="E1" s="1" t="s">
        <v>32</v>
      </c>
    </row>
    <row r="2" spans="1:5">
      <c r="A2" t="s">
        <v>290</v>
      </c>
      <c r="B2">
        <v>27</v>
      </c>
      <c r="C2">
        <v>20</v>
      </c>
      <c r="D2" t="s">
        <v>342</v>
      </c>
      <c r="E2" t="s">
        <v>398</v>
      </c>
    </row>
    <row r="3" spans="1:5">
      <c r="A3" t="s">
        <v>291</v>
      </c>
      <c r="B3">
        <v>56</v>
      </c>
      <c r="C3">
        <v>20</v>
      </c>
      <c r="D3" t="s">
        <v>347</v>
      </c>
      <c r="E3" t="s">
        <v>398</v>
      </c>
    </row>
    <row r="4" spans="1:5">
      <c r="A4" s="15" t="s">
        <v>289</v>
      </c>
      <c r="B4">
        <v>55</v>
      </c>
      <c r="C4">
        <v>20</v>
      </c>
      <c r="D4" t="s">
        <v>343</v>
      </c>
      <c r="E4" t="s">
        <v>398</v>
      </c>
    </row>
    <row r="5" spans="1:5">
      <c r="A5" t="s">
        <v>292</v>
      </c>
      <c r="B5">
        <v>58</v>
      </c>
      <c r="C5">
        <v>20</v>
      </c>
      <c r="D5" t="s">
        <v>346</v>
      </c>
      <c r="E5" t="s">
        <v>398</v>
      </c>
    </row>
    <row r="6" spans="1:5">
      <c r="A6" t="s">
        <v>293</v>
      </c>
      <c r="B6">
        <v>69</v>
      </c>
      <c r="C6">
        <v>20</v>
      </c>
      <c r="D6" t="s">
        <v>345</v>
      </c>
      <c r="E6" t="s">
        <v>398</v>
      </c>
    </row>
    <row r="7" spans="1:5">
      <c r="A7" t="s">
        <v>294</v>
      </c>
      <c r="B7">
        <v>36</v>
      </c>
      <c r="C7">
        <v>20</v>
      </c>
      <c r="D7" t="s">
        <v>344</v>
      </c>
      <c r="E7" t="s">
        <v>398</v>
      </c>
    </row>
    <row r="8" spans="1:5">
      <c r="A8" t="s">
        <v>295</v>
      </c>
      <c r="B8">
        <v>20</v>
      </c>
      <c r="C8">
        <v>20</v>
      </c>
      <c r="D8" t="s">
        <v>348</v>
      </c>
      <c r="E8" t="s">
        <v>398</v>
      </c>
    </row>
    <row r="9" spans="1:5">
      <c r="A9" t="s">
        <v>296</v>
      </c>
      <c r="B9">
        <v>16</v>
      </c>
      <c r="C9">
        <v>20</v>
      </c>
      <c r="D9" t="s">
        <v>349</v>
      </c>
      <c r="E9" t="s">
        <v>398</v>
      </c>
    </row>
    <row r="10" spans="1:5">
      <c r="A10" t="s">
        <v>339</v>
      </c>
      <c r="B10">
        <v>15</v>
      </c>
      <c r="C10">
        <v>15</v>
      </c>
      <c r="D10" t="s">
        <v>370</v>
      </c>
      <c r="E10" t="s">
        <v>398</v>
      </c>
    </row>
    <row r="11" spans="1:5">
      <c r="A11" t="s">
        <v>340</v>
      </c>
      <c r="B11">
        <v>15</v>
      </c>
      <c r="C11">
        <v>15</v>
      </c>
      <c r="D11" t="s">
        <v>371</v>
      </c>
      <c r="E11" t="s">
        <v>398</v>
      </c>
    </row>
    <row r="12" spans="1:5">
      <c r="A12" t="s">
        <v>297</v>
      </c>
      <c r="B12">
        <v>37</v>
      </c>
      <c r="C12">
        <v>20</v>
      </c>
      <c r="D12" t="s">
        <v>350</v>
      </c>
      <c r="E12" t="s">
        <v>398</v>
      </c>
    </row>
    <row r="13" spans="1:5">
      <c r="A13" t="s">
        <v>298</v>
      </c>
      <c r="B13">
        <v>42</v>
      </c>
      <c r="C13">
        <v>20</v>
      </c>
      <c r="D13" t="s">
        <v>351</v>
      </c>
      <c r="E13" t="s">
        <v>398</v>
      </c>
    </row>
    <row r="14" spans="1:5">
      <c r="A14" t="s">
        <v>299</v>
      </c>
      <c r="B14">
        <v>53</v>
      </c>
      <c r="C14">
        <v>20</v>
      </c>
      <c r="D14" t="s">
        <v>352</v>
      </c>
      <c r="E14" t="s">
        <v>398</v>
      </c>
    </row>
    <row r="15" spans="1:5" ht="13.5" customHeight="1">
      <c r="A15" t="s">
        <v>300</v>
      </c>
      <c r="B15">
        <v>59</v>
      </c>
      <c r="C15">
        <v>20</v>
      </c>
      <c r="D15" t="s">
        <v>353</v>
      </c>
      <c r="E15" t="s">
        <v>254</v>
      </c>
    </row>
    <row r="16" spans="1:5" ht="14.25" customHeight="1">
      <c r="A16" t="s">
        <v>301</v>
      </c>
      <c r="B16">
        <v>15</v>
      </c>
      <c r="C16">
        <v>20</v>
      </c>
      <c r="D16" t="s">
        <v>354</v>
      </c>
      <c r="E16" t="s">
        <v>398</v>
      </c>
    </row>
    <row r="17" spans="1:5" ht="13.5" customHeight="1">
      <c r="A17" t="s">
        <v>302</v>
      </c>
      <c r="B17">
        <v>30</v>
      </c>
      <c r="C17">
        <v>20</v>
      </c>
      <c r="D17" t="s">
        <v>355</v>
      </c>
      <c r="E17" t="s">
        <v>398</v>
      </c>
    </row>
    <row r="18" spans="1:5" ht="13.5" customHeight="1">
      <c r="A18" t="s">
        <v>303</v>
      </c>
      <c r="B18">
        <v>109</v>
      </c>
      <c r="C18">
        <v>20</v>
      </c>
      <c r="D18" t="s">
        <v>356</v>
      </c>
      <c r="E18" t="s">
        <v>253</v>
      </c>
    </row>
    <row r="19" spans="1:5" ht="13.5" customHeight="1">
      <c r="A19" t="s">
        <v>304</v>
      </c>
      <c r="B19">
        <v>109</v>
      </c>
      <c r="C19">
        <v>20</v>
      </c>
      <c r="D19" t="s">
        <v>357</v>
      </c>
      <c r="E19" t="s">
        <v>253</v>
      </c>
    </row>
    <row r="20" spans="1:5" ht="13.5" customHeight="1">
      <c r="A20" t="s">
        <v>305</v>
      </c>
      <c r="B20">
        <v>34</v>
      </c>
      <c r="C20">
        <v>20</v>
      </c>
      <c r="D20" t="s">
        <v>358</v>
      </c>
      <c r="E20" t="s">
        <v>398</v>
      </c>
    </row>
    <row r="21" spans="1:5">
      <c r="A21" t="s">
        <v>306</v>
      </c>
      <c r="B21">
        <v>50</v>
      </c>
      <c r="C21">
        <v>20</v>
      </c>
      <c r="D21" t="s">
        <v>359</v>
      </c>
      <c r="E21" t="s">
        <v>405</v>
      </c>
    </row>
    <row r="22" spans="1:5">
      <c r="A22" t="s">
        <v>307</v>
      </c>
      <c r="B22">
        <v>30</v>
      </c>
      <c r="C22">
        <v>20</v>
      </c>
      <c r="D22" t="s">
        <v>360</v>
      </c>
      <c r="E22" t="s">
        <v>398</v>
      </c>
    </row>
    <row r="23" spans="1:5">
      <c r="A23" t="s">
        <v>322</v>
      </c>
      <c r="B23">
        <v>15</v>
      </c>
      <c r="C23">
        <v>15</v>
      </c>
      <c r="D23" t="s">
        <v>373</v>
      </c>
      <c r="E23" t="s">
        <v>398</v>
      </c>
    </row>
    <row r="24" spans="1:5">
      <c r="A24" t="s">
        <v>321</v>
      </c>
      <c r="B24">
        <v>15</v>
      </c>
      <c r="C24">
        <v>15</v>
      </c>
      <c r="D24" t="s">
        <v>374</v>
      </c>
      <c r="E24" t="s">
        <v>398</v>
      </c>
    </row>
    <row r="25" spans="1:5">
      <c r="A25" t="s">
        <v>324</v>
      </c>
      <c r="B25">
        <v>15</v>
      </c>
      <c r="C25">
        <v>15</v>
      </c>
      <c r="D25" t="s">
        <v>375</v>
      </c>
      <c r="E25" t="s">
        <v>398</v>
      </c>
    </row>
    <row r="26" spans="1:5">
      <c r="A26" t="s">
        <v>323</v>
      </c>
      <c r="B26">
        <v>15</v>
      </c>
      <c r="C26">
        <v>15</v>
      </c>
      <c r="D26" t="s">
        <v>376</v>
      </c>
      <c r="E26" t="s">
        <v>398</v>
      </c>
    </row>
    <row r="27" spans="1:5">
      <c r="A27" t="s">
        <v>335</v>
      </c>
      <c r="B27">
        <v>50</v>
      </c>
      <c r="C27">
        <v>20</v>
      </c>
      <c r="D27" t="s">
        <v>361</v>
      </c>
      <c r="E27" t="s">
        <v>398</v>
      </c>
    </row>
    <row r="28" spans="1:5">
      <c r="A28" t="s">
        <v>336</v>
      </c>
      <c r="B28">
        <v>50</v>
      </c>
      <c r="C28">
        <v>20</v>
      </c>
      <c r="D28" t="s">
        <v>377</v>
      </c>
      <c r="E28" t="s">
        <v>398</v>
      </c>
    </row>
    <row r="29" spans="1:5">
      <c r="A29" t="s">
        <v>318</v>
      </c>
      <c r="B29">
        <v>65</v>
      </c>
      <c r="C29">
        <v>20</v>
      </c>
      <c r="D29" t="s">
        <v>378</v>
      </c>
      <c r="E29" t="s">
        <v>398</v>
      </c>
    </row>
    <row r="30" spans="1:5" ht="15" customHeight="1">
      <c r="A30" t="s">
        <v>319</v>
      </c>
      <c r="B30">
        <v>65</v>
      </c>
      <c r="C30">
        <v>20</v>
      </c>
      <c r="D30" t="s">
        <v>379</v>
      </c>
      <c r="E30" t="s">
        <v>398</v>
      </c>
    </row>
    <row r="31" spans="1:5" ht="15" customHeight="1">
      <c r="A31" t="s">
        <v>320</v>
      </c>
      <c r="B31">
        <v>65</v>
      </c>
      <c r="C31">
        <v>20</v>
      </c>
      <c r="D31" t="s">
        <v>380</v>
      </c>
      <c r="E31" t="s">
        <v>398</v>
      </c>
    </row>
    <row r="32" spans="1:5" ht="15" customHeight="1">
      <c r="A32" t="s">
        <v>314</v>
      </c>
      <c r="B32">
        <v>60</v>
      </c>
      <c r="C32">
        <v>20</v>
      </c>
      <c r="D32" t="s">
        <v>381</v>
      </c>
      <c r="E32" t="s">
        <v>398</v>
      </c>
    </row>
    <row r="33" spans="1:5">
      <c r="A33" t="s">
        <v>316</v>
      </c>
      <c r="B33">
        <v>60</v>
      </c>
      <c r="C33">
        <v>20</v>
      </c>
      <c r="D33" t="s">
        <v>382</v>
      </c>
      <c r="E33" t="s">
        <v>398</v>
      </c>
    </row>
    <row r="34" spans="1:5">
      <c r="A34" t="s">
        <v>312</v>
      </c>
      <c r="B34">
        <v>60</v>
      </c>
      <c r="C34">
        <v>20</v>
      </c>
      <c r="D34" t="s">
        <v>383</v>
      </c>
      <c r="E34" t="s">
        <v>398</v>
      </c>
    </row>
    <row r="35" spans="1:5">
      <c r="A35" t="s">
        <v>311</v>
      </c>
      <c r="B35">
        <v>50</v>
      </c>
      <c r="C35">
        <v>20</v>
      </c>
      <c r="D35" t="s">
        <v>384</v>
      </c>
      <c r="E35" t="s">
        <v>398</v>
      </c>
    </row>
    <row r="36" spans="1:5">
      <c r="A36" t="s">
        <v>315</v>
      </c>
      <c r="B36">
        <v>60</v>
      </c>
      <c r="C36">
        <v>20</v>
      </c>
      <c r="D36" t="s">
        <v>385</v>
      </c>
      <c r="E36" t="s">
        <v>398</v>
      </c>
    </row>
    <row r="37" spans="1:5">
      <c r="A37" t="s">
        <v>317</v>
      </c>
      <c r="B37">
        <v>60</v>
      </c>
      <c r="C37">
        <v>20</v>
      </c>
      <c r="D37" t="s">
        <v>386</v>
      </c>
      <c r="E37" t="s">
        <v>398</v>
      </c>
    </row>
    <row r="38" spans="1:5">
      <c r="A38" t="s">
        <v>313</v>
      </c>
      <c r="B38">
        <v>60</v>
      </c>
      <c r="C38">
        <v>20</v>
      </c>
      <c r="D38" t="s">
        <v>387</v>
      </c>
      <c r="E38" t="s">
        <v>398</v>
      </c>
    </row>
    <row r="39" spans="1:5">
      <c r="A39" t="s">
        <v>325</v>
      </c>
      <c r="B39">
        <v>60</v>
      </c>
      <c r="C39">
        <v>20</v>
      </c>
      <c r="D39" t="s">
        <v>388</v>
      </c>
      <c r="E39" t="s">
        <v>397</v>
      </c>
    </row>
    <row r="40" spans="1:5">
      <c r="A40" t="s">
        <v>326</v>
      </c>
      <c r="B40">
        <v>60</v>
      </c>
      <c r="C40">
        <v>20</v>
      </c>
      <c r="D40" t="s">
        <v>389</v>
      </c>
      <c r="E40" t="s">
        <v>398</v>
      </c>
    </row>
    <row r="41" spans="1:5">
      <c r="A41" t="s">
        <v>341</v>
      </c>
      <c r="B41">
        <v>30</v>
      </c>
      <c r="C41">
        <v>20</v>
      </c>
      <c r="D41" t="s">
        <v>390</v>
      </c>
      <c r="E41" t="s">
        <v>398</v>
      </c>
    </row>
    <row r="42" spans="1:5">
      <c r="A42" t="s">
        <v>327</v>
      </c>
      <c r="B42">
        <v>30</v>
      </c>
      <c r="C42">
        <v>20</v>
      </c>
      <c r="D42" t="s">
        <v>391</v>
      </c>
      <c r="E42" t="s">
        <v>398</v>
      </c>
    </row>
    <row r="43" spans="1:5">
      <c r="A43" t="s">
        <v>328</v>
      </c>
      <c r="B43">
        <v>30</v>
      </c>
      <c r="C43">
        <v>20</v>
      </c>
      <c r="D43" t="s">
        <v>392</v>
      </c>
      <c r="E43" t="s">
        <v>398</v>
      </c>
    </row>
    <row r="44" spans="1:5">
      <c r="A44" t="s">
        <v>329</v>
      </c>
      <c r="B44">
        <v>109</v>
      </c>
      <c r="C44">
        <v>20</v>
      </c>
      <c r="D44" t="s">
        <v>393</v>
      </c>
      <c r="E44" t="s">
        <v>253</v>
      </c>
    </row>
    <row r="45" spans="1:5">
      <c r="A45" t="s">
        <v>330</v>
      </c>
      <c r="B45">
        <v>109</v>
      </c>
      <c r="C45">
        <v>20</v>
      </c>
      <c r="D45" t="s">
        <v>394</v>
      </c>
      <c r="E45" t="s">
        <v>253</v>
      </c>
    </row>
    <row r="46" spans="1:5">
      <c r="A46" t="s">
        <v>337</v>
      </c>
      <c r="B46">
        <v>30</v>
      </c>
      <c r="C46">
        <v>20</v>
      </c>
      <c r="D46" t="s">
        <v>395</v>
      </c>
      <c r="E46" t="s">
        <v>398</v>
      </c>
    </row>
    <row r="47" spans="1:5">
      <c r="A47" t="s">
        <v>338</v>
      </c>
      <c r="B47">
        <v>30</v>
      </c>
      <c r="C47">
        <v>20</v>
      </c>
      <c r="D47" t="s">
        <v>396</v>
      </c>
      <c r="E47" t="s">
        <v>398</v>
      </c>
    </row>
    <row r="48" spans="1:5">
      <c r="A48" t="s">
        <v>334</v>
      </c>
      <c r="B48">
        <v>100</v>
      </c>
      <c r="C48">
        <v>20</v>
      </c>
      <c r="D48" t="s">
        <v>278</v>
      </c>
    </row>
    <row r="49" spans="1:5">
      <c r="A49" t="s">
        <v>310</v>
      </c>
      <c r="B49">
        <v>60</v>
      </c>
      <c r="C49">
        <v>20</v>
      </c>
      <c r="D49" t="s">
        <v>362</v>
      </c>
      <c r="E49" t="s">
        <v>270</v>
      </c>
    </row>
    <row r="50" spans="1:5">
      <c r="A50" t="s">
        <v>288</v>
      </c>
      <c r="B50">
        <v>100</v>
      </c>
      <c r="C50">
        <v>20</v>
      </c>
      <c r="D50" t="s">
        <v>363</v>
      </c>
    </row>
    <row r="51" spans="1:5">
      <c r="A51" t="s">
        <v>331</v>
      </c>
      <c r="B51">
        <v>100</v>
      </c>
      <c r="C51">
        <v>20</v>
      </c>
      <c r="D51" t="s">
        <v>364</v>
      </c>
    </row>
    <row r="52" spans="1:5">
      <c r="A52" t="s">
        <v>277</v>
      </c>
      <c r="B52">
        <v>100</v>
      </c>
      <c r="C52">
        <v>20</v>
      </c>
      <c r="D52" t="s">
        <v>365</v>
      </c>
    </row>
    <row r="53" spans="1:5">
      <c r="A53" t="s">
        <v>333</v>
      </c>
      <c r="B53">
        <v>100</v>
      </c>
      <c r="C53">
        <v>20</v>
      </c>
      <c r="D53" t="s">
        <v>366</v>
      </c>
    </row>
    <row r="54" spans="1:5">
      <c r="A54" t="s">
        <v>332</v>
      </c>
      <c r="B54">
        <v>100</v>
      </c>
      <c r="C54">
        <v>20</v>
      </c>
      <c r="D54" t="s">
        <v>367</v>
      </c>
    </row>
    <row r="55" spans="1:5">
      <c r="A55" t="s">
        <v>308</v>
      </c>
      <c r="B55">
        <v>60</v>
      </c>
      <c r="C55">
        <v>20</v>
      </c>
      <c r="D55" t="s">
        <v>368</v>
      </c>
      <c r="E55" t="s">
        <v>270</v>
      </c>
    </row>
    <row r="56" spans="1:5">
      <c r="A56" t="s">
        <v>309</v>
      </c>
      <c r="B56">
        <v>60</v>
      </c>
      <c r="C56">
        <v>20</v>
      </c>
      <c r="D56" t="s">
        <v>369</v>
      </c>
      <c r="E56" t="s">
        <v>270</v>
      </c>
    </row>
    <row r="57" spans="1:5">
      <c r="A57" t="s">
        <v>408</v>
      </c>
      <c r="B57">
        <v>30</v>
      </c>
      <c r="C57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zoomScale="85" zoomScaleNormal="85" workbookViewId="0">
      <pane ySplit="1" topLeftCell="A55" activePane="bottomLeft" state="frozen"/>
      <selection pane="bottomLeft" activeCell="I1" sqref="I1:I1048576"/>
    </sheetView>
  </sheetViews>
  <sheetFormatPr defaultColWidth="18.140625" defaultRowHeight="15.75" customHeight="1"/>
  <cols>
    <col min="1" max="8" width="18.140625" style="2"/>
    <col min="9" max="9" width="40.28515625" style="2" customWidth="1"/>
    <col min="10" max="16384" width="18.140625" style="2"/>
  </cols>
  <sheetData>
    <row r="1" spans="1:12" ht="15.75" customHeight="1">
      <c r="A1" s="1" t="s">
        <v>251</v>
      </c>
      <c r="B1" s="1" t="s">
        <v>234</v>
      </c>
      <c r="C1" s="1" t="s">
        <v>235</v>
      </c>
      <c r="D1" s="1" t="s">
        <v>237</v>
      </c>
      <c r="E1" s="1" t="s">
        <v>236</v>
      </c>
      <c r="F1" s="10" t="s">
        <v>222</v>
      </c>
      <c r="G1" s="10" t="s">
        <v>223</v>
      </c>
      <c r="H1" s="1" t="s">
        <v>239</v>
      </c>
      <c r="I1" s="1" t="s">
        <v>399</v>
      </c>
      <c r="J1" s="1" t="s">
        <v>238</v>
      </c>
      <c r="K1" s="10" t="s">
        <v>241</v>
      </c>
      <c r="L1" s="10" t="s">
        <v>240</v>
      </c>
    </row>
    <row r="2" spans="1:12" ht="15.75" customHeight="1">
      <c r="A2" s="2">
        <v>2718</v>
      </c>
      <c r="B2" s="2" t="s">
        <v>126</v>
      </c>
      <c r="C2" s="2">
        <v>167</v>
      </c>
      <c r="D2" s="2">
        <v>167</v>
      </c>
      <c r="E2" s="2">
        <v>162</v>
      </c>
      <c r="F2" s="2" t="s">
        <v>224</v>
      </c>
      <c r="G2" s="2" t="s">
        <v>225</v>
      </c>
      <c r="H2" s="2">
        <v>2024</v>
      </c>
      <c r="I2" s="2">
        <v>2023</v>
      </c>
      <c r="J2" s="2">
        <v>1957</v>
      </c>
      <c r="K2" s="18">
        <v>35.189700000000002</v>
      </c>
      <c r="L2" s="18">
        <v>-81.012200000000007</v>
      </c>
    </row>
    <row r="3" spans="1:12" ht="15.75" customHeight="1">
      <c r="A3" s="2">
        <v>2718</v>
      </c>
      <c r="B3" s="2" t="s">
        <v>126</v>
      </c>
      <c r="C3" s="2">
        <v>259</v>
      </c>
      <c r="D3" s="2">
        <v>259</v>
      </c>
      <c r="E3" s="2">
        <v>259</v>
      </c>
      <c r="F3" s="2" t="s">
        <v>224</v>
      </c>
      <c r="G3" s="2" t="s">
        <v>225</v>
      </c>
      <c r="H3" s="2">
        <v>2024</v>
      </c>
      <c r="I3" s="2">
        <v>2023</v>
      </c>
      <c r="J3" s="2">
        <v>1961</v>
      </c>
      <c r="K3" s="18">
        <v>35.189700000000002</v>
      </c>
      <c r="L3" s="18">
        <v>-81.012200000000007</v>
      </c>
    </row>
    <row r="4" spans="1:12" ht="15.75" customHeight="1">
      <c r="A4" s="11">
        <v>8042</v>
      </c>
      <c r="B4" s="2" t="s">
        <v>219</v>
      </c>
      <c r="C4" s="19">
        <v>1245.5999999999999</v>
      </c>
      <c r="D4" s="2">
        <v>1110</v>
      </c>
      <c r="E4" s="2">
        <v>1110</v>
      </c>
      <c r="F4" s="11" t="s">
        <v>224</v>
      </c>
      <c r="G4" s="11" t="s">
        <v>225</v>
      </c>
      <c r="H4" s="2">
        <v>2039</v>
      </c>
      <c r="I4" s="2">
        <v>2038</v>
      </c>
      <c r="J4" s="2">
        <v>1974</v>
      </c>
      <c r="K4" s="18">
        <v>36.281100000000002</v>
      </c>
      <c r="L4" s="18">
        <v>-80.060299999999998</v>
      </c>
    </row>
    <row r="5" spans="1:12" ht="15.75" customHeight="1">
      <c r="A5" s="11">
        <v>8042</v>
      </c>
      <c r="B5" s="2" t="s">
        <v>219</v>
      </c>
      <c r="C5" s="19">
        <v>1245.5999999999999</v>
      </c>
      <c r="D5" s="2">
        <v>1110</v>
      </c>
      <c r="E5" s="2">
        <v>1110</v>
      </c>
      <c r="F5" s="11" t="s">
        <v>224</v>
      </c>
      <c r="G5" s="11" t="s">
        <v>225</v>
      </c>
      <c r="H5" s="2">
        <v>2039</v>
      </c>
      <c r="I5" s="2">
        <v>2038</v>
      </c>
      <c r="J5" s="2">
        <v>1975</v>
      </c>
      <c r="K5" s="18">
        <v>36.281100000000002</v>
      </c>
      <c r="L5" s="18">
        <v>-80.060299999999998</v>
      </c>
    </row>
    <row r="6" spans="1:12" ht="15.75" customHeight="1">
      <c r="A6" s="2">
        <v>2721</v>
      </c>
      <c r="B6" s="2" t="s">
        <v>220</v>
      </c>
      <c r="C6" s="19">
        <v>621</v>
      </c>
      <c r="D6" s="2">
        <v>546</v>
      </c>
      <c r="E6" s="2">
        <v>544</v>
      </c>
      <c r="F6" s="11" t="s">
        <v>224</v>
      </c>
      <c r="G6" s="11" t="s">
        <v>225</v>
      </c>
      <c r="H6" s="2">
        <v>2026</v>
      </c>
      <c r="I6" s="2">
        <v>2025</v>
      </c>
      <c r="J6" s="2">
        <v>1972</v>
      </c>
      <c r="K6" s="18">
        <v>35.22</v>
      </c>
      <c r="L6" s="18">
        <v>-81.759399999999999</v>
      </c>
    </row>
    <row r="7" spans="1:12" ht="15.75" customHeight="1">
      <c r="A7" s="2">
        <v>2721</v>
      </c>
      <c r="B7" s="2" t="s">
        <v>220</v>
      </c>
      <c r="C7" s="19">
        <v>909.5</v>
      </c>
      <c r="D7" s="2">
        <v>849</v>
      </c>
      <c r="E7" s="2">
        <v>844</v>
      </c>
      <c r="F7" s="11" t="s">
        <v>224</v>
      </c>
      <c r="G7" s="11" t="s">
        <v>225</v>
      </c>
      <c r="H7" s="2">
        <v>2049</v>
      </c>
      <c r="I7" s="2">
        <v>2048</v>
      </c>
      <c r="J7" s="2">
        <v>2012</v>
      </c>
      <c r="K7" s="18">
        <v>35.22</v>
      </c>
      <c r="L7" s="18">
        <v>-81.759399999999999</v>
      </c>
    </row>
    <row r="8" spans="1:12" ht="15.75" customHeight="1">
      <c r="A8" s="2">
        <v>2727</v>
      </c>
      <c r="B8" s="2" t="s">
        <v>212</v>
      </c>
      <c r="C8" s="2">
        <v>380</v>
      </c>
      <c r="D8" s="2">
        <v>380</v>
      </c>
      <c r="E8" s="2">
        <v>370</v>
      </c>
      <c r="F8" s="11" t="s">
        <v>224</v>
      </c>
      <c r="G8" s="11" t="s">
        <v>225</v>
      </c>
      <c r="H8" s="2">
        <v>2035</v>
      </c>
      <c r="I8" s="2">
        <v>2034</v>
      </c>
      <c r="J8" s="2">
        <v>1965</v>
      </c>
      <c r="K8" s="18">
        <v>35.597499999999997</v>
      </c>
      <c r="L8" s="18">
        <v>-80.965800000000002</v>
      </c>
    </row>
    <row r="9" spans="1:12" ht="15.75" customHeight="1">
      <c r="A9" s="2">
        <v>2727</v>
      </c>
      <c r="B9" s="2" t="s">
        <v>212</v>
      </c>
      <c r="C9" s="2">
        <v>380</v>
      </c>
      <c r="D9" s="2">
        <v>380</v>
      </c>
      <c r="E9" s="2">
        <v>370</v>
      </c>
      <c r="F9" s="11" t="s">
        <v>224</v>
      </c>
      <c r="G9" s="11" t="s">
        <v>225</v>
      </c>
      <c r="H9" s="2">
        <v>2035</v>
      </c>
      <c r="I9" s="2">
        <v>2034</v>
      </c>
      <c r="J9" s="2">
        <v>1966</v>
      </c>
      <c r="K9" s="18">
        <v>35.597499999999997</v>
      </c>
      <c r="L9" s="18">
        <v>-80.965800000000002</v>
      </c>
    </row>
    <row r="10" spans="1:12" ht="15.75" customHeight="1">
      <c r="A10" s="2">
        <v>2727</v>
      </c>
      <c r="B10" s="2" t="s">
        <v>212</v>
      </c>
      <c r="C10" s="19">
        <v>711</v>
      </c>
      <c r="D10" s="2">
        <v>658</v>
      </c>
      <c r="E10" s="2">
        <v>658</v>
      </c>
      <c r="F10" s="11" t="s">
        <v>224</v>
      </c>
      <c r="G10" s="11" t="s">
        <v>225</v>
      </c>
      <c r="H10" s="2">
        <v>2025</v>
      </c>
      <c r="I10" s="2">
        <v>2024</v>
      </c>
      <c r="J10" s="2">
        <v>1969</v>
      </c>
      <c r="K10" s="18">
        <v>35.597499999999997</v>
      </c>
      <c r="L10" s="18">
        <v>-80.965800000000002</v>
      </c>
    </row>
    <row r="11" spans="1:12" ht="15.75" customHeight="1">
      <c r="A11" s="2">
        <v>2727</v>
      </c>
      <c r="B11" s="2" t="s">
        <v>212</v>
      </c>
      <c r="C11" s="19">
        <v>711</v>
      </c>
      <c r="D11" s="2">
        <v>660</v>
      </c>
      <c r="E11" s="2">
        <v>660</v>
      </c>
      <c r="F11" s="11" t="s">
        <v>224</v>
      </c>
      <c r="G11" s="11" t="s">
        <v>225</v>
      </c>
      <c r="H11" s="2">
        <v>2025</v>
      </c>
      <c r="I11" s="2">
        <v>2024</v>
      </c>
      <c r="J11" s="2">
        <v>1970</v>
      </c>
      <c r="K11" s="18">
        <v>35.597499999999997</v>
      </c>
      <c r="L11" s="18">
        <v>-80.965800000000002</v>
      </c>
    </row>
    <row r="12" spans="1:12" ht="15.75" customHeight="1">
      <c r="A12" s="2">
        <v>6250</v>
      </c>
      <c r="B12" s="20" t="s">
        <v>178</v>
      </c>
      <c r="C12" s="19">
        <v>763.2</v>
      </c>
      <c r="D12" s="20">
        <v>713</v>
      </c>
      <c r="E12" s="20">
        <v>704</v>
      </c>
      <c r="F12" s="11" t="s">
        <v>224</v>
      </c>
      <c r="G12" s="11" t="s">
        <v>225</v>
      </c>
      <c r="H12" s="2">
        <v>2029</v>
      </c>
      <c r="I12" s="20">
        <v>2028</v>
      </c>
      <c r="J12" s="2">
        <v>1983</v>
      </c>
      <c r="K12" s="18">
        <v>36.527799999999999</v>
      </c>
      <c r="L12" s="18">
        <v>-78.8917</v>
      </c>
    </row>
    <row r="13" spans="1:12" ht="15.75" customHeight="1">
      <c r="A13" s="2">
        <v>2712</v>
      </c>
      <c r="B13" s="20" t="s">
        <v>180</v>
      </c>
      <c r="C13" s="19">
        <v>410.8</v>
      </c>
      <c r="D13" s="20">
        <v>380</v>
      </c>
      <c r="E13" s="20">
        <v>379</v>
      </c>
      <c r="F13" s="11" t="s">
        <v>224</v>
      </c>
      <c r="G13" s="11" t="s">
        <v>225</v>
      </c>
      <c r="H13" s="2">
        <v>2029</v>
      </c>
      <c r="I13" s="20">
        <v>2028</v>
      </c>
      <c r="J13" s="2">
        <v>1966</v>
      </c>
      <c r="K13" s="18">
        <v>36.4833</v>
      </c>
      <c r="L13" s="18">
        <v>-79.073099999999997</v>
      </c>
    </row>
    <row r="14" spans="1:12" ht="15.75" customHeight="1">
      <c r="A14" s="2">
        <v>2712</v>
      </c>
      <c r="B14" s="20" t="s">
        <v>180</v>
      </c>
      <c r="C14" s="20">
        <v>673</v>
      </c>
      <c r="D14" s="20">
        <v>673</v>
      </c>
      <c r="E14" s="20">
        <v>668</v>
      </c>
      <c r="F14" s="11" t="s">
        <v>224</v>
      </c>
      <c r="G14" s="11" t="s">
        <v>225</v>
      </c>
      <c r="H14" s="2">
        <v>2029</v>
      </c>
      <c r="I14" s="20">
        <v>2028</v>
      </c>
      <c r="J14" s="2">
        <v>1968</v>
      </c>
      <c r="K14" s="18">
        <v>36.4833</v>
      </c>
      <c r="L14" s="18">
        <v>-79.073099999999997</v>
      </c>
    </row>
    <row r="15" spans="1:12" ht="15.75" customHeight="1">
      <c r="A15" s="2">
        <v>2712</v>
      </c>
      <c r="B15" s="20" t="s">
        <v>180</v>
      </c>
      <c r="C15" s="19">
        <v>745.2</v>
      </c>
      <c r="D15" s="20">
        <v>698</v>
      </c>
      <c r="E15" s="20">
        <v>694</v>
      </c>
      <c r="F15" s="11" t="s">
        <v>224</v>
      </c>
      <c r="G15" s="11" t="s">
        <v>225</v>
      </c>
      <c r="H15" s="2">
        <v>2028</v>
      </c>
      <c r="I15" s="20">
        <v>2027</v>
      </c>
      <c r="J15" s="2">
        <v>1973</v>
      </c>
      <c r="K15" s="18">
        <v>36.4833</v>
      </c>
      <c r="L15" s="18">
        <v>-79.073099999999997</v>
      </c>
    </row>
    <row r="16" spans="1:12" ht="15.75" customHeight="1">
      <c r="A16" s="2">
        <v>2712</v>
      </c>
      <c r="B16" s="20" t="s">
        <v>180</v>
      </c>
      <c r="C16" s="19">
        <v>745.2</v>
      </c>
      <c r="D16" s="20">
        <v>711</v>
      </c>
      <c r="E16" s="20">
        <v>698</v>
      </c>
      <c r="F16" s="11" t="s">
        <v>224</v>
      </c>
      <c r="G16" s="11" t="s">
        <v>225</v>
      </c>
      <c r="H16" s="2">
        <v>2028</v>
      </c>
      <c r="I16" s="20">
        <v>2027</v>
      </c>
      <c r="J16" s="2">
        <v>1980</v>
      </c>
      <c r="K16" s="18">
        <v>36.4833</v>
      </c>
      <c r="L16" s="18">
        <v>-79.073099999999997</v>
      </c>
    </row>
    <row r="17" spans="1:12" ht="15.75" customHeight="1">
      <c r="A17" s="2">
        <v>2707</v>
      </c>
      <c r="B17" s="20" t="s">
        <v>59</v>
      </c>
      <c r="C17" s="19">
        <v>17.5</v>
      </c>
      <c r="D17" s="20">
        <v>17</v>
      </c>
      <c r="E17" s="20">
        <v>13</v>
      </c>
      <c r="F17" s="11" t="s">
        <v>232</v>
      </c>
      <c r="G17" s="11" t="s">
        <v>227</v>
      </c>
      <c r="H17" s="2">
        <v>2040</v>
      </c>
      <c r="I17" s="20">
        <v>2039</v>
      </c>
      <c r="J17" s="2">
        <v>1971</v>
      </c>
      <c r="K17" s="18">
        <v>34.9833</v>
      </c>
      <c r="L17" s="18">
        <v>-79.877499999999998</v>
      </c>
    </row>
    <row r="18" spans="1:12" ht="15.75" customHeight="1">
      <c r="A18" s="2">
        <v>2707</v>
      </c>
      <c r="B18" s="20" t="s">
        <v>59</v>
      </c>
      <c r="C18" s="19">
        <v>17.5</v>
      </c>
      <c r="D18" s="20">
        <v>17</v>
      </c>
      <c r="E18" s="20">
        <v>13</v>
      </c>
      <c r="F18" s="11" t="s">
        <v>232</v>
      </c>
      <c r="G18" s="11" t="s">
        <v>227</v>
      </c>
      <c r="H18" s="2">
        <v>2040</v>
      </c>
      <c r="I18" s="20">
        <v>2039</v>
      </c>
      <c r="J18" s="2">
        <v>1971</v>
      </c>
      <c r="K18" s="18">
        <v>34.9833</v>
      </c>
      <c r="L18" s="18">
        <v>-79.877499999999998</v>
      </c>
    </row>
    <row r="19" spans="1:12" ht="15.75" customHeight="1">
      <c r="A19" s="2">
        <v>2707</v>
      </c>
      <c r="B19" s="20" t="s">
        <v>59</v>
      </c>
      <c r="C19" s="19">
        <v>17.5</v>
      </c>
      <c r="D19" s="20">
        <v>17</v>
      </c>
      <c r="E19" s="20">
        <v>13</v>
      </c>
      <c r="F19" s="11" t="s">
        <v>232</v>
      </c>
      <c r="G19" s="11" t="s">
        <v>227</v>
      </c>
      <c r="H19" s="2">
        <v>2040</v>
      </c>
      <c r="I19" s="20">
        <v>2039</v>
      </c>
      <c r="J19" s="2">
        <v>1971</v>
      </c>
      <c r="K19" s="18">
        <v>34.9833</v>
      </c>
      <c r="L19" s="18">
        <v>-79.877499999999998</v>
      </c>
    </row>
    <row r="20" spans="1:12" ht="15.75" customHeight="1">
      <c r="A20" s="2">
        <v>2707</v>
      </c>
      <c r="B20" s="20" t="s">
        <v>59</v>
      </c>
      <c r="C20" s="19">
        <v>17.5</v>
      </c>
      <c r="D20" s="20">
        <v>17</v>
      </c>
      <c r="E20" s="20">
        <v>13</v>
      </c>
      <c r="F20" s="11" t="s">
        <v>232</v>
      </c>
      <c r="G20" s="11" t="s">
        <v>227</v>
      </c>
      <c r="H20" s="2">
        <v>2040</v>
      </c>
      <c r="I20" s="20">
        <v>2039</v>
      </c>
      <c r="J20" s="2">
        <v>1971</v>
      </c>
      <c r="K20" s="18">
        <v>34.9833</v>
      </c>
      <c r="L20" s="18">
        <v>-79.877499999999998</v>
      </c>
    </row>
    <row r="21" spans="1:12" ht="15.75" customHeight="1">
      <c r="A21" s="2">
        <v>2716</v>
      </c>
      <c r="B21" s="20" t="s">
        <v>198</v>
      </c>
      <c r="C21" s="20">
        <v>41</v>
      </c>
      <c r="D21" s="20">
        <v>41</v>
      </c>
      <c r="E21" s="20">
        <v>31</v>
      </c>
      <c r="F21" s="11" t="s">
        <v>232</v>
      </c>
      <c r="G21" s="11" t="s">
        <v>227</v>
      </c>
      <c r="H21" s="2">
        <v>2040</v>
      </c>
      <c r="I21" s="20">
        <v>2039</v>
      </c>
      <c r="J21" s="11">
        <v>1970</v>
      </c>
      <c r="K21" s="18">
        <v>34.587538000000002</v>
      </c>
      <c r="L21" s="18">
        <v>-78.975520000000003</v>
      </c>
    </row>
    <row r="22" spans="1:12" ht="15.75" customHeight="1">
      <c r="A22" s="2">
        <v>2716</v>
      </c>
      <c r="B22" s="20" t="s">
        <v>198</v>
      </c>
      <c r="C22" s="20">
        <v>41</v>
      </c>
      <c r="D22" s="20">
        <v>41</v>
      </c>
      <c r="E22" s="20">
        <v>31</v>
      </c>
      <c r="F22" s="11" t="s">
        <v>232</v>
      </c>
      <c r="G22" s="11" t="s">
        <v>227</v>
      </c>
      <c r="H22" s="2">
        <v>2040</v>
      </c>
      <c r="I22" s="20">
        <v>2039</v>
      </c>
      <c r="J22" s="11">
        <v>1970</v>
      </c>
      <c r="K22" s="18">
        <v>34.587538000000002</v>
      </c>
      <c r="L22" s="18">
        <v>-78.975520000000003</v>
      </c>
    </row>
    <row r="23" spans="1:12" ht="15.75" customHeight="1">
      <c r="A23" s="2">
        <v>2716</v>
      </c>
      <c r="B23" s="20" t="s">
        <v>198</v>
      </c>
      <c r="C23" s="19">
        <v>41.8</v>
      </c>
      <c r="D23" s="20">
        <v>41</v>
      </c>
      <c r="E23" s="20">
        <v>32</v>
      </c>
      <c r="F23" s="11" t="s">
        <v>232</v>
      </c>
      <c r="G23" s="11" t="s">
        <v>227</v>
      </c>
      <c r="H23" s="2">
        <v>2040</v>
      </c>
      <c r="I23" s="20">
        <v>2039</v>
      </c>
      <c r="J23" s="11">
        <v>1971</v>
      </c>
      <c r="K23" s="18">
        <v>34.587538000000002</v>
      </c>
      <c r="L23" s="18">
        <v>-78.975520000000003</v>
      </c>
    </row>
    <row r="24" spans="1:12" ht="15.75" customHeight="1">
      <c r="A24" s="2">
        <v>2716</v>
      </c>
      <c r="B24" s="20" t="s">
        <v>198</v>
      </c>
      <c r="C24" s="19">
        <v>41.8</v>
      </c>
      <c r="D24" s="20">
        <v>41</v>
      </c>
      <c r="E24" s="20">
        <v>30</v>
      </c>
      <c r="F24" s="11" t="s">
        <v>232</v>
      </c>
      <c r="G24" s="11" t="s">
        <v>227</v>
      </c>
      <c r="H24" s="2">
        <v>2040</v>
      </c>
      <c r="I24" s="20">
        <v>2039</v>
      </c>
      <c r="J24" s="11">
        <v>1971</v>
      </c>
      <c r="K24" s="18">
        <v>34.587538000000002</v>
      </c>
      <c r="L24" s="18">
        <v>-78.975520000000003</v>
      </c>
    </row>
    <row r="25" spans="1:12" ht="15.75" customHeight="1">
      <c r="A25" s="2">
        <v>7277</v>
      </c>
      <c r="B25" s="20" t="s">
        <v>147</v>
      </c>
      <c r="C25" s="19">
        <v>109.6</v>
      </c>
      <c r="D25" s="19">
        <v>94</v>
      </c>
      <c r="E25" s="19">
        <v>73</v>
      </c>
      <c r="F25" s="11" t="s">
        <v>226</v>
      </c>
      <c r="G25" s="11" t="s">
        <v>227</v>
      </c>
      <c r="H25" s="2">
        <v>2041</v>
      </c>
      <c r="I25" s="20">
        <v>2040</v>
      </c>
      <c r="J25" s="11">
        <v>1995</v>
      </c>
      <c r="K25" s="18">
        <v>35.431699999999999</v>
      </c>
      <c r="L25" s="18">
        <v>-81.034700000000001</v>
      </c>
    </row>
    <row r="26" spans="1:12" ht="15.75" customHeight="1">
      <c r="A26" s="2">
        <v>7277</v>
      </c>
      <c r="B26" s="20" t="s">
        <v>147</v>
      </c>
      <c r="C26" s="19">
        <v>109.6</v>
      </c>
      <c r="D26" s="19">
        <v>96</v>
      </c>
      <c r="E26" s="19">
        <v>73</v>
      </c>
      <c r="F26" s="11" t="s">
        <v>226</v>
      </c>
      <c r="G26" s="11" t="s">
        <v>227</v>
      </c>
      <c r="H26" s="2">
        <v>2041</v>
      </c>
      <c r="I26" s="20">
        <v>2040</v>
      </c>
      <c r="J26" s="11">
        <v>1995</v>
      </c>
      <c r="K26" s="18">
        <v>35.431699999999999</v>
      </c>
      <c r="L26" s="18">
        <v>-81.034700000000001</v>
      </c>
    </row>
    <row r="27" spans="1:12" ht="15.75" customHeight="1">
      <c r="A27" s="2">
        <v>7277</v>
      </c>
      <c r="B27" s="20" t="s">
        <v>147</v>
      </c>
      <c r="C27" s="19">
        <v>109.6</v>
      </c>
      <c r="D27" s="19">
        <v>95</v>
      </c>
      <c r="E27" s="19">
        <v>73</v>
      </c>
      <c r="F27" s="11" t="s">
        <v>226</v>
      </c>
      <c r="G27" s="11" t="s">
        <v>227</v>
      </c>
      <c r="H27" s="2">
        <v>2041</v>
      </c>
      <c r="I27" s="20">
        <v>2040</v>
      </c>
      <c r="J27" s="11">
        <v>1995</v>
      </c>
      <c r="K27" s="18">
        <v>35.431699999999999</v>
      </c>
      <c r="L27" s="18">
        <v>-81.034700000000001</v>
      </c>
    </row>
    <row r="28" spans="1:12" ht="15.75" customHeight="1">
      <c r="A28" s="2">
        <v>7277</v>
      </c>
      <c r="B28" s="20" t="s">
        <v>147</v>
      </c>
      <c r="C28" s="19">
        <v>109.6</v>
      </c>
      <c r="D28" s="19">
        <v>94</v>
      </c>
      <c r="E28" s="19">
        <v>73</v>
      </c>
      <c r="F28" s="11" t="s">
        <v>226</v>
      </c>
      <c r="G28" s="11" t="s">
        <v>227</v>
      </c>
      <c r="H28" s="2">
        <v>2041</v>
      </c>
      <c r="I28" s="20">
        <v>2040</v>
      </c>
      <c r="J28" s="11">
        <v>1995</v>
      </c>
      <c r="K28" s="18">
        <v>35.431699999999999</v>
      </c>
      <c r="L28" s="18">
        <v>-81.034700000000001</v>
      </c>
    </row>
    <row r="29" spans="1:12" ht="15.75" customHeight="1">
      <c r="A29" s="2">
        <v>7277</v>
      </c>
      <c r="B29" s="20" t="s">
        <v>147</v>
      </c>
      <c r="C29" s="19">
        <v>109.6</v>
      </c>
      <c r="D29" s="19">
        <v>93</v>
      </c>
      <c r="E29" s="19">
        <v>72</v>
      </c>
      <c r="F29" s="11" t="s">
        <v>226</v>
      </c>
      <c r="G29" s="11" t="s">
        <v>227</v>
      </c>
      <c r="H29" s="2">
        <v>2041</v>
      </c>
      <c r="I29" s="20">
        <v>2040</v>
      </c>
      <c r="J29" s="11">
        <v>1996</v>
      </c>
      <c r="K29" s="18">
        <v>35.431699999999999</v>
      </c>
      <c r="L29" s="18">
        <v>-81.034700000000001</v>
      </c>
    </row>
    <row r="30" spans="1:12" ht="15.75" customHeight="1">
      <c r="A30" s="2">
        <v>7277</v>
      </c>
      <c r="B30" s="20" t="s">
        <v>147</v>
      </c>
      <c r="C30" s="19">
        <v>109.6</v>
      </c>
      <c r="D30" s="19">
        <v>94</v>
      </c>
      <c r="E30" s="19">
        <v>72</v>
      </c>
      <c r="F30" s="11" t="s">
        <v>226</v>
      </c>
      <c r="G30" s="11" t="s">
        <v>227</v>
      </c>
      <c r="H30" s="2">
        <v>2041</v>
      </c>
      <c r="I30" s="20">
        <v>2040</v>
      </c>
      <c r="J30" s="11">
        <v>1996</v>
      </c>
      <c r="K30" s="18">
        <v>35.431699999999999</v>
      </c>
      <c r="L30" s="18">
        <v>-81.034700000000001</v>
      </c>
    </row>
    <row r="31" spans="1:12" ht="15.75" customHeight="1">
      <c r="A31" s="2">
        <v>7277</v>
      </c>
      <c r="B31" s="20" t="s">
        <v>147</v>
      </c>
      <c r="C31" s="19">
        <v>109.6</v>
      </c>
      <c r="D31" s="19">
        <v>94</v>
      </c>
      <c r="E31" s="19">
        <v>73</v>
      </c>
      <c r="F31" s="11" t="s">
        <v>226</v>
      </c>
      <c r="G31" s="11" t="s">
        <v>227</v>
      </c>
      <c r="H31" s="2">
        <v>2041</v>
      </c>
      <c r="I31" s="20">
        <v>2040</v>
      </c>
      <c r="J31" s="11">
        <v>1996</v>
      </c>
      <c r="K31" s="18">
        <v>35.431699999999999</v>
      </c>
      <c r="L31" s="18">
        <v>-81.034700000000001</v>
      </c>
    </row>
    <row r="32" spans="1:12" ht="15.75" customHeight="1">
      <c r="A32" s="2">
        <v>7277</v>
      </c>
      <c r="B32" s="20" t="s">
        <v>147</v>
      </c>
      <c r="C32" s="19">
        <v>109.6</v>
      </c>
      <c r="D32" s="19">
        <v>93</v>
      </c>
      <c r="E32" s="19">
        <v>73</v>
      </c>
      <c r="F32" s="11" t="s">
        <v>226</v>
      </c>
      <c r="G32" s="11" t="s">
        <v>227</v>
      </c>
      <c r="H32" s="2">
        <v>2041</v>
      </c>
      <c r="I32" s="20">
        <v>2040</v>
      </c>
      <c r="J32" s="11">
        <v>1996</v>
      </c>
      <c r="K32" s="18">
        <v>35.431699999999999</v>
      </c>
      <c r="L32" s="18">
        <v>-81.034700000000001</v>
      </c>
    </row>
    <row r="33" spans="1:12" ht="15.75" customHeight="1">
      <c r="A33" s="2">
        <v>7277</v>
      </c>
      <c r="B33" s="20" t="s">
        <v>147</v>
      </c>
      <c r="C33" s="19">
        <v>109.6</v>
      </c>
      <c r="D33" s="19">
        <v>96</v>
      </c>
      <c r="E33" s="19">
        <v>74</v>
      </c>
      <c r="F33" s="11" t="s">
        <v>226</v>
      </c>
      <c r="G33" s="11" t="s">
        <v>227</v>
      </c>
      <c r="H33" s="2">
        <v>2041</v>
      </c>
      <c r="I33" s="20">
        <v>2040</v>
      </c>
      <c r="J33" s="11">
        <v>1995</v>
      </c>
      <c r="K33" s="18">
        <v>35.431699999999999</v>
      </c>
      <c r="L33" s="18">
        <v>-81.034700000000001</v>
      </c>
    </row>
    <row r="34" spans="1:12" ht="15.75" customHeight="1">
      <c r="A34" s="2">
        <v>7277</v>
      </c>
      <c r="B34" s="20" t="s">
        <v>147</v>
      </c>
      <c r="C34" s="19">
        <v>109.6</v>
      </c>
      <c r="D34" s="19">
        <v>95</v>
      </c>
      <c r="E34" s="19">
        <v>73</v>
      </c>
      <c r="F34" s="11" t="s">
        <v>226</v>
      </c>
      <c r="G34" s="11" t="s">
        <v>227</v>
      </c>
      <c r="H34" s="2">
        <v>2041</v>
      </c>
      <c r="I34" s="20">
        <v>2040</v>
      </c>
      <c r="J34" s="11">
        <v>1995</v>
      </c>
      <c r="K34" s="18">
        <v>35.431699999999999</v>
      </c>
      <c r="L34" s="18">
        <v>-81.034700000000001</v>
      </c>
    </row>
    <row r="35" spans="1:12" ht="15.75" customHeight="1">
      <c r="A35" s="2">
        <v>7277</v>
      </c>
      <c r="B35" s="20" t="s">
        <v>147</v>
      </c>
      <c r="C35" s="19">
        <v>109.6</v>
      </c>
      <c r="D35" s="19">
        <v>94</v>
      </c>
      <c r="E35" s="19">
        <v>73</v>
      </c>
      <c r="F35" s="11" t="s">
        <v>226</v>
      </c>
      <c r="G35" s="11" t="s">
        <v>227</v>
      </c>
      <c r="H35" s="2">
        <v>2041</v>
      </c>
      <c r="I35" s="20">
        <v>2040</v>
      </c>
      <c r="J35" s="11">
        <v>1995</v>
      </c>
      <c r="K35" s="18">
        <v>35.431699999999999</v>
      </c>
      <c r="L35" s="18">
        <v>-81.034700000000001</v>
      </c>
    </row>
    <row r="36" spans="1:12" ht="15.75" customHeight="1">
      <c r="A36" s="2">
        <v>7277</v>
      </c>
      <c r="B36" s="20" t="s">
        <v>147</v>
      </c>
      <c r="C36" s="19">
        <v>109.6</v>
      </c>
      <c r="D36" s="19">
        <v>93</v>
      </c>
      <c r="E36" s="19">
        <v>72</v>
      </c>
      <c r="F36" s="11" t="s">
        <v>226</v>
      </c>
      <c r="G36" s="11" t="s">
        <v>227</v>
      </c>
      <c r="H36" s="2">
        <v>2041</v>
      </c>
      <c r="I36" s="20">
        <v>2040</v>
      </c>
      <c r="J36" s="11">
        <v>1995</v>
      </c>
      <c r="K36" s="18">
        <v>35.431699999999999</v>
      </c>
      <c r="L36" s="18">
        <v>-81.034700000000001</v>
      </c>
    </row>
    <row r="37" spans="1:12" ht="15.75" customHeight="1">
      <c r="A37" s="2">
        <v>7277</v>
      </c>
      <c r="B37" s="20" t="s">
        <v>147</v>
      </c>
      <c r="C37" s="19">
        <v>109.6</v>
      </c>
      <c r="D37" s="19">
        <v>93</v>
      </c>
      <c r="E37" s="19">
        <v>72</v>
      </c>
      <c r="F37" s="11" t="s">
        <v>226</v>
      </c>
      <c r="G37" s="11" t="s">
        <v>227</v>
      </c>
      <c r="H37" s="2">
        <v>2041</v>
      </c>
      <c r="I37" s="20">
        <v>2040</v>
      </c>
      <c r="J37" s="11">
        <v>1995</v>
      </c>
      <c r="K37" s="18">
        <v>35.431699999999999</v>
      </c>
      <c r="L37" s="18">
        <v>-81.034700000000001</v>
      </c>
    </row>
    <row r="38" spans="1:12" ht="15.75" customHeight="1">
      <c r="A38" s="2">
        <v>7277</v>
      </c>
      <c r="B38" s="20" t="s">
        <v>147</v>
      </c>
      <c r="C38" s="19">
        <v>109.6</v>
      </c>
      <c r="D38" s="19">
        <v>95</v>
      </c>
      <c r="E38" s="19">
        <v>72</v>
      </c>
      <c r="F38" s="11" t="s">
        <v>226</v>
      </c>
      <c r="G38" s="11" t="s">
        <v>227</v>
      </c>
      <c r="H38" s="2">
        <v>2041</v>
      </c>
      <c r="I38" s="20">
        <v>2040</v>
      </c>
      <c r="J38" s="11">
        <v>1995</v>
      </c>
      <c r="K38" s="18">
        <v>35.431699999999999</v>
      </c>
      <c r="L38" s="18">
        <v>-81.034700000000001</v>
      </c>
    </row>
    <row r="39" spans="1:12" ht="15.75" customHeight="1">
      <c r="A39" s="2">
        <v>7277</v>
      </c>
      <c r="B39" s="20" t="s">
        <v>147</v>
      </c>
      <c r="C39" s="19">
        <v>109.6</v>
      </c>
      <c r="D39" s="19">
        <v>94</v>
      </c>
      <c r="E39" s="19">
        <v>72</v>
      </c>
      <c r="F39" s="11" t="s">
        <v>226</v>
      </c>
      <c r="G39" s="11" t="s">
        <v>227</v>
      </c>
      <c r="H39" s="2">
        <v>2041</v>
      </c>
      <c r="I39" s="20">
        <v>2040</v>
      </c>
      <c r="J39" s="11">
        <v>1995</v>
      </c>
      <c r="K39" s="18">
        <v>35.431699999999999</v>
      </c>
      <c r="L39" s="18">
        <v>-81.034700000000001</v>
      </c>
    </row>
    <row r="40" spans="1:12" ht="15.75" customHeight="1">
      <c r="A40" s="2">
        <v>7277</v>
      </c>
      <c r="B40" s="20" t="s">
        <v>147</v>
      </c>
      <c r="C40" s="19">
        <v>109.6</v>
      </c>
      <c r="D40" s="19">
        <v>94</v>
      </c>
      <c r="E40" s="19">
        <v>71</v>
      </c>
      <c r="F40" s="11" t="s">
        <v>226</v>
      </c>
      <c r="G40" s="11" t="s">
        <v>227</v>
      </c>
      <c r="H40" s="2">
        <v>2041</v>
      </c>
      <c r="I40" s="20">
        <v>2040</v>
      </c>
      <c r="J40" s="11">
        <v>1995</v>
      </c>
      <c r="K40" s="18">
        <v>35.431699999999999</v>
      </c>
      <c r="L40" s="18">
        <v>-81.034700000000001</v>
      </c>
    </row>
    <row r="41" spans="1:12" ht="15.75" customHeight="1">
      <c r="A41" s="2">
        <v>55116</v>
      </c>
      <c r="B41" s="20" t="s">
        <v>155</v>
      </c>
      <c r="C41" s="19">
        <v>195.5</v>
      </c>
      <c r="D41" s="20">
        <v>179</v>
      </c>
      <c r="E41" s="20">
        <v>165</v>
      </c>
      <c r="F41" s="11" t="s">
        <v>226</v>
      </c>
      <c r="G41" s="11" t="s">
        <v>227</v>
      </c>
      <c r="H41" s="2">
        <v>2041</v>
      </c>
      <c r="I41" s="20">
        <v>2040</v>
      </c>
      <c r="J41" s="11">
        <v>2000</v>
      </c>
      <c r="K41" s="18">
        <v>36.329700000000003</v>
      </c>
      <c r="L41" s="18">
        <v>-79.829700000000003</v>
      </c>
    </row>
    <row r="42" spans="1:12" ht="15.75" customHeight="1">
      <c r="A42" s="2">
        <v>55116</v>
      </c>
      <c r="B42" s="20" t="s">
        <v>155</v>
      </c>
      <c r="C42" s="19">
        <v>195.5</v>
      </c>
      <c r="D42" s="20">
        <v>179</v>
      </c>
      <c r="E42" s="20">
        <v>165</v>
      </c>
      <c r="F42" s="11" t="s">
        <v>226</v>
      </c>
      <c r="G42" s="11" t="s">
        <v>227</v>
      </c>
      <c r="H42" s="2">
        <v>2041</v>
      </c>
      <c r="I42" s="20">
        <v>2040</v>
      </c>
      <c r="J42" s="11">
        <v>2000</v>
      </c>
      <c r="K42" s="18">
        <v>36.329700000000003</v>
      </c>
      <c r="L42" s="18">
        <v>-79.829700000000003</v>
      </c>
    </row>
    <row r="43" spans="1:12" ht="15.75" customHeight="1">
      <c r="A43" s="2">
        <v>55116</v>
      </c>
      <c r="B43" s="20" t="s">
        <v>155</v>
      </c>
      <c r="C43" s="19">
        <v>195.5</v>
      </c>
      <c r="D43" s="20">
        <v>179</v>
      </c>
      <c r="E43" s="20">
        <v>165</v>
      </c>
      <c r="F43" s="11" t="s">
        <v>226</v>
      </c>
      <c r="G43" s="11" t="s">
        <v>227</v>
      </c>
      <c r="H43" s="2">
        <v>2041</v>
      </c>
      <c r="I43" s="20">
        <v>2040</v>
      </c>
      <c r="J43" s="11">
        <v>2000</v>
      </c>
      <c r="K43" s="18">
        <v>36.329700000000003</v>
      </c>
      <c r="L43" s="18">
        <v>-79.829700000000003</v>
      </c>
    </row>
    <row r="44" spans="1:12" ht="15.75" customHeight="1">
      <c r="A44" s="2">
        <v>55116</v>
      </c>
      <c r="B44" s="20" t="s">
        <v>155</v>
      </c>
      <c r="C44" s="19">
        <v>195.5</v>
      </c>
      <c r="D44" s="20">
        <v>179</v>
      </c>
      <c r="E44" s="20">
        <v>165</v>
      </c>
      <c r="F44" s="11" t="s">
        <v>226</v>
      </c>
      <c r="G44" s="11" t="s">
        <v>227</v>
      </c>
      <c r="H44" s="2">
        <v>2041</v>
      </c>
      <c r="I44" s="20">
        <v>2040</v>
      </c>
      <c r="J44" s="11">
        <v>2000</v>
      </c>
      <c r="K44" s="18">
        <v>36.329700000000003</v>
      </c>
      <c r="L44" s="18">
        <v>-79.829700000000003</v>
      </c>
    </row>
    <row r="45" spans="1:12" ht="15.75" customHeight="1">
      <c r="A45" s="2">
        <v>55116</v>
      </c>
      <c r="B45" s="20" t="s">
        <v>155</v>
      </c>
      <c r="C45" s="19">
        <v>195.5</v>
      </c>
      <c r="D45" s="20">
        <v>179</v>
      </c>
      <c r="E45" s="20">
        <v>165</v>
      </c>
      <c r="F45" s="11" t="s">
        <v>226</v>
      </c>
      <c r="G45" s="11" t="s">
        <v>227</v>
      </c>
      <c r="H45" s="2">
        <v>2041</v>
      </c>
      <c r="I45" s="20">
        <v>2040</v>
      </c>
      <c r="J45" s="11">
        <v>2000</v>
      </c>
      <c r="K45" s="18">
        <v>36.329700000000003</v>
      </c>
      <c r="L45" s="18">
        <v>-79.829700000000003</v>
      </c>
    </row>
    <row r="46" spans="1:12" ht="15.75" customHeight="1">
      <c r="A46" s="2">
        <v>2720</v>
      </c>
      <c r="B46" s="20" t="s">
        <v>157</v>
      </c>
      <c r="C46" s="20">
        <v>206</v>
      </c>
      <c r="D46" s="20">
        <v>206</v>
      </c>
      <c r="E46" s="20">
        <v>182</v>
      </c>
      <c r="F46" s="11" t="s">
        <v>226</v>
      </c>
      <c r="G46" s="11" t="s">
        <v>228</v>
      </c>
      <c r="H46" s="2">
        <v>2048</v>
      </c>
      <c r="I46" s="20">
        <v>2047</v>
      </c>
      <c r="J46" s="2">
        <v>2011</v>
      </c>
      <c r="K46" s="18">
        <v>35.713299999999997</v>
      </c>
      <c r="L46" s="18">
        <v>-80.3767</v>
      </c>
    </row>
    <row r="47" spans="1:12" ht="15.75" customHeight="1">
      <c r="A47" s="2">
        <v>2720</v>
      </c>
      <c r="B47" s="20" t="s">
        <v>157</v>
      </c>
      <c r="C47" s="20">
        <v>206</v>
      </c>
      <c r="D47" s="20">
        <v>206</v>
      </c>
      <c r="E47" s="20">
        <v>182</v>
      </c>
      <c r="F47" s="11" t="s">
        <v>226</v>
      </c>
      <c r="G47" s="11" t="s">
        <v>228</v>
      </c>
      <c r="H47" s="2">
        <v>2048</v>
      </c>
      <c r="I47" s="20">
        <v>2047</v>
      </c>
      <c r="J47" s="2">
        <v>2011</v>
      </c>
      <c r="K47" s="18">
        <v>35.713299999999997</v>
      </c>
      <c r="L47" s="18">
        <v>-80.3767</v>
      </c>
    </row>
    <row r="48" spans="1:12" ht="15.75" customHeight="1">
      <c r="A48" s="2">
        <v>2720</v>
      </c>
      <c r="B48" s="20" t="s">
        <v>157</v>
      </c>
      <c r="C48" s="19">
        <v>327.3</v>
      </c>
      <c r="D48" s="20">
        <v>306</v>
      </c>
      <c r="E48" s="20">
        <v>304</v>
      </c>
      <c r="F48" s="11" t="s">
        <v>226</v>
      </c>
      <c r="G48" s="11" t="s">
        <v>229</v>
      </c>
      <c r="H48" s="2">
        <v>2048</v>
      </c>
      <c r="I48" s="20">
        <v>2047</v>
      </c>
      <c r="J48" s="2">
        <v>2011</v>
      </c>
      <c r="K48" s="18">
        <v>35.713299999999997</v>
      </c>
      <c r="L48" s="18">
        <v>-80.3767</v>
      </c>
    </row>
    <row r="49" spans="1:12" ht="15.75" customHeight="1">
      <c r="A49" s="2">
        <v>2723</v>
      </c>
      <c r="B49" s="20" t="s">
        <v>163</v>
      </c>
      <c r="C49" s="20">
        <v>206</v>
      </c>
      <c r="D49" s="20">
        <v>206</v>
      </c>
      <c r="E49" s="20">
        <v>177</v>
      </c>
      <c r="F49" s="11" t="s">
        <v>226</v>
      </c>
      <c r="G49" s="11" t="s">
        <v>228</v>
      </c>
      <c r="H49" s="2">
        <v>2053</v>
      </c>
      <c r="I49" s="20">
        <v>2052</v>
      </c>
      <c r="J49" s="2">
        <v>2012</v>
      </c>
      <c r="K49" s="18">
        <v>36.486199999999997</v>
      </c>
      <c r="L49" s="18">
        <v>-79.720799999999997</v>
      </c>
    </row>
    <row r="50" spans="1:12" ht="15.75" customHeight="1">
      <c r="A50" s="2">
        <v>2723</v>
      </c>
      <c r="B50" s="20" t="s">
        <v>163</v>
      </c>
      <c r="C50" s="20">
        <v>206</v>
      </c>
      <c r="D50" s="20">
        <v>206</v>
      </c>
      <c r="E50" s="20">
        <v>177</v>
      </c>
      <c r="F50" s="11" t="s">
        <v>226</v>
      </c>
      <c r="G50" s="11" t="s">
        <v>228</v>
      </c>
      <c r="H50" s="2">
        <v>2053</v>
      </c>
      <c r="I50" s="20">
        <v>2052</v>
      </c>
      <c r="J50" s="2">
        <v>2012</v>
      </c>
      <c r="K50" s="18">
        <v>36.486199999999997</v>
      </c>
      <c r="L50" s="18">
        <v>-79.720799999999997</v>
      </c>
    </row>
    <row r="51" spans="1:12" ht="15.75" customHeight="1">
      <c r="A51" s="2">
        <v>2723</v>
      </c>
      <c r="B51" s="20" t="s">
        <v>163</v>
      </c>
      <c r="C51" s="19">
        <v>327.3</v>
      </c>
      <c r="D51" s="20">
        <v>306</v>
      </c>
      <c r="E51" s="20">
        <v>308</v>
      </c>
      <c r="F51" s="11" t="s">
        <v>226</v>
      </c>
      <c r="G51" s="11" t="s">
        <v>229</v>
      </c>
      <c r="H51" s="2">
        <v>2053</v>
      </c>
      <c r="I51" s="20">
        <v>2052</v>
      </c>
      <c r="J51" s="2">
        <v>2012</v>
      </c>
      <c r="K51" s="18">
        <v>36.486199999999997</v>
      </c>
      <c r="L51" s="18">
        <v>-79.720799999999997</v>
      </c>
    </row>
    <row r="52" spans="1:12" ht="15.75" customHeight="1">
      <c r="A52" s="2">
        <v>2706</v>
      </c>
      <c r="B52" s="20" t="s">
        <v>182</v>
      </c>
      <c r="C52" s="19">
        <v>211.7</v>
      </c>
      <c r="D52" s="20">
        <v>185</v>
      </c>
      <c r="E52" s="20">
        <v>160</v>
      </c>
      <c r="F52" s="11" t="s">
        <v>226</v>
      </c>
      <c r="G52" s="11" t="s">
        <v>227</v>
      </c>
      <c r="H52" s="2">
        <v>2040</v>
      </c>
      <c r="I52" s="20">
        <v>2039</v>
      </c>
      <c r="J52" s="11">
        <v>1999</v>
      </c>
      <c r="K52" s="18">
        <v>35.473100000000002</v>
      </c>
      <c r="L52" s="18">
        <v>-82.541700000000006</v>
      </c>
    </row>
    <row r="53" spans="1:12" ht="15.75" customHeight="1">
      <c r="A53" s="2">
        <v>2706</v>
      </c>
      <c r="B53" s="20" t="s">
        <v>182</v>
      </c>
      <c r="C53" s="19">
        <v>211.8</v>
      </c>
      <c r="D53" s="20">
        <v>185</v>
      </c>
      <c r="E53" s="20">
        <v>160</v>
      </c>
      <c r="F53" s="11" t="s">
        <v>226</v>
      </c>
      <c r="G53" s="11" t="s">
        <v>227</v>
      </c>
      <c r="H53" s="2">
        <v>2040</v>
      </c>
      <c r="I53" s="20">
        <v>2039</v>
      </c>
      <c r="J53" s="11">
        <v>2000</v>
      </c>
      <c r="K53" s="18">
        <v>35.473100000000002</v>
      </c>
      <c r="L53" s="18">
        <v>-82.541700000000006</v>
      </c>
    </row>
    <row r="54" spans="1:12" ht="15.75" customHeight="1">
      <c r="A54" s="2">
        <v>7805</v>
      </c>
      <c r="B54" s="20" t="s">
        <v>186</v>
      </c>
      <c r="C54" s="19">
        <v>199.4</v>
      </c>
      <c r="D54" s="20">
        <v>192</v>
      </c>
      <c r="E54" s="20">
        <v>157</v>
      </c>
      <c r="F54" s="11" t="s">
        <v>226</v>
      </c>
      <c r="G54" s="11" t="s">
        <v>227</v>
      </c>
      <c r="H54" s="2">
        <v>2042</v>
      </c>
      <c r="I54" s="20">
        <v>2041</v>
      </c>
      <c r="J54" s="2">
        <v>2001</v>
      </c>
      <c r="K54" s="18">
        <v>34.839199999999998</v>
      </c>
      <c r="L54" s="18">
        <v>-79.740600000000001</v>
      </c>
    </row>
    <row r="55" spans="1:12" ht="15.75" customHeight="1">
      <c r="A55" s="2">
        <v>7805</v>
      </c>
      <c r="B55" s="20" t="s">
        <v>186</v>
      </c>
      <c r="C55" s="19">
        <v>199.4</v>
      </c>
      <c r="D55" s="20">
        <v>192</v>
      </c>
      <c r="E55" s="20">
        <v>156</v>
      </c>
      <c r="F55" s="11" t="s">
        <v>226</v>
      </c>
      <c r="G55" s="11" t="s">
        <v>227</v>
      </c>
      <c r="H55" s="2">
        <v>2042</v>
      </c>
      <c r="I55" s="20">
        <v>2041</v>
      </c>
      <c r="J55" s="2">
        <v>2001</v>
      </c>
      <c r="K55" s="18">
        <v>34.839199999999998</v>
      </c>
      <c r="L55" s="18">
        <v>-79.740600000000001</v>
      </c>
    </row>
    <row r="56" spans="1:12" ht="15.75" customHeight="1">
      <c r="A56" s="2">
        <v>7805</v>
      </c>
      <c r="B56" s="20" t="s">
        <v>186</v>
      </c>
      <c r="C56" s="19">
        <v>199.4</v>
      </c>
      <c r="D56" s="20">
        <v>192</v>
      </c>
      <c r="E56" s="20">
        <v>155</v>
      </c>
      <c r="F56" s="11" t="s">
        <v>226</v>
      </c>
      <c r="G56" s="11" t="s">
        <v>227</v>
      </c>
      <c r="H56" s="2">
        <v>2042</v>
      </c>
      <c r="I56" s="20">
        <v>2041</v>
      </c>
      <c r="J56" s="2">
        <v>2001</v>
      </c>
      <c r="K56" s="18">
        <v>34.839199999999998</v>
      </c>
      <c r="L56" s="18">
        <v>-79.740600000000001</v>
      </c>
    </row>
    <row r="57" spans="1:12" ht="15.75" customHeight="1">
      <c r="A57" s="2">
        <v>7805</v>
      </c>
      <c r="B57" s="20" t="s">
        <v>186</v>
      </c>
      <c r="C57" s="19">
        <v>199.4</v>
      </c>
      <c r="D57" s="20">
        <v>192</v>
      </c>
      <c r="E57" s="20">
        <v>159</v>
      </c>
      <c r="F57" s="11" t="s">
        <v>226</v>
      </c>
      <c r="G57" s="11" t="s">
        <v>227</v>
      </c>
      <c r="H57" s="2">
        <v>2042</v>
      </c>
      <c r="I57" s="20">
        <v>2041</v>
      </c>
      <c r="J57" s="2">
        <v>2001</v>
      </c>
      <c r="K57" s="18">
        <v>34.839199999999998</v>
      </c>
      <c r="L57" s="18">
        <v>-79.740600000000001</v>
      </c>
    </row>
    <row r="58" spans="1:12" ht="15.75" customHeight="1">
      <c r="A58" s="2">
        <v>7805</v>
      </c>
      <c r="B58" s="20" t="s">
        <v>186</v>
      </c>
      <c r="C58" s="19">
        <v>199.4</v>
      </c>
      <c r="D58" s="20">
        <v>192</v>
      </c>
      <c r="E58" s="20">
        <v>145</v>
      </c>
      <c r="F58" s="11" t="s">
        <v>226</v>
      </c>
      <c r="G58" s="11" t="s">
        <v>227</v>
      </c>
      <c r="H58" s="2">
        <v>2042</v>
      </c>
      <c r="I58" s="20">
        <v>2041</v>
      </c>
      <c r="J58" s="11">
        <v>2002</v>
      </c>
      <c r="K58" s="18">
        <v>34.839199999999998</v>
      </c>
      <c r="L58" s="18">
        <v>-79.740600000000001</v>
      </c>
    </row>
    <row r="59" spans="1:12" ht="15.75" customHeight="1">
      <c r="A59" s="2">
        <v>58697</v>
      </c>
      <c r="B59" s="20" t="s">
        <v>188</v>
      </c>
      <c r="C59" s="19">
        <v>60.5</v>
      </c>
      <c r="D59" s="20">
        <v>49</v>
      </c>
      <c r="E59" s="20">
        <v>42</v>
      </c>
      <c r="F59" s="11" t="s">
        <v>226</v>
      </c>
      <c r="G59" s="11" t="s">
        <v>227</v>
      </c>
      <c r="H59" s="2">
        <v>2058</v>
      </c>
      <c r="I59" s="20">
        <v>2057</v>
      </c>
      <c r="J59" s="2">
        <v>2017</v>
      </c>
      <c r="K59" s="18">
        <v>34.283056000000002</v>
      </c>
      <c r="L59" s="18">
        <v>-77.985280000000003</v>
      </c>
    </row>
    <row r="60" spans="1:12" ht="15.75" customHeight="1">
      <c r="A60" s="2">
        <v>58697</v>
      </c>
      <c r="B60" s="20" t="s">
        <v>188</v>
      </c>
      <c r="C60" s="19">
        <v>60.5</v>
      </c>
      <c r="D60" s="20">
        <v>48</v>
      </c>
      <c r="E60" s="20">
        <v>42</v>
      </c>
      <c r="F60" s="11" t="s">
        <v>226</v>
      </c>
      <c r="G60" s="11" t="s">
        <v>227</v>
      </c>
      <c r="H60" s="2">
        <v>2058</v>
      </c>
      <c r="I60" s="20">
        <v>2057</v>
      </c>
      <c r="J60" s="2">
        <v>2017</v>
      </c>
      <c r="K60" s="18">
        <v>34.283056000000002</v>
      </c>
      <c r="L60" s="18">
        <v>-77.985280000000003</v>
      </c>
    </row>
    <row r="61" spans="1:12" ht="15.75" customHeight="1">
      <c r="A61" s="2">
        <v>7538</v>
      </c>
      <c r="B61" s="20" t="s">
        <v>190</v>
      </c>
      <c r="C61" s="19">
        <v>195.2</v>
      </c>
      <c r="D61" s="20">
        <v>195</v>
      </c>
      <c r="E61" s="20">
        <v>169</v>
      </c>
      <c r="F61" s="11" t="s">
        <v>226</v>
      </c>
      <c r="G61" s="11" t="s">
        <v>227</v>
      </c>
      <c r="H61" s="2">
        <v>2041</v>
      </c>
      <c r="I61" s="20">
        <v>2040</v>
      </c>
      <c r="J61" s="11">
        <v>2000</v>
      </c>
      <c r="K61" s="18">
        <v>35.375788999999997</v>
      </c>
      <c r="L61" s="18">
        <v>-78.098050000000001</v>
      </c>
    </row>
    <row r="62" spans="1:12" ht="15.75" customHeight="1">
      <c r="A62" s="2">
        <v>7538</v>
      </c>
      <c r="B62" s="20" t="s">
        <v>190</v>
      </c>
      <c r="C62" s="19">
        <v>195.2</v>
      </c>
      <c r="D62" s="20">
        <v>195</v>
      </c>
      <c r="E62" s="20">
        <v>174</v>
      </c>
      <c r="F62" s="11" t="s">
        <v>226</v>
      </c>
      <c r="G62" s="11" t="s">
        <v>227</v>
      </c>
      <c r="H62" s="2">
        <v>2041</v>
      </c>
      <c r="I62" s="20">
        <v>2040</v>
      </c>
      <c r="J62" s="11">
        <v>2000</v>
      </c>
      <c r="K62" s="18">
        <v>35.375788999999997</v>
      </c>
      <c r="L62" s="18">
        <v>-78.098050000000001</v>
      </c>
    </row>
    <row r="63" spans="1:12" ht="15.75" customHeight="1">
      <c r="A63" s="2">
        <v>7538</v>
      </c>
      <c r="B63" s="20" t="s">
        <v>190</v>
      </c>
      <c r="C63" s="19">
        <v>195.2</v>
      </c>
      <c r="D63" s="20">
        <v>195</v>
      </c>
      <c r="E63" s="20">
        <v>164</v>
      </c>
      <c r="F63" s="11" t="s">
        <v>226</v>
      </c>
      <c r="G63" s="11" t="s">
        <v>227</v>
      </c>
      <c r="H63" s="2">
        <v>2041</v>
      </c>
      <c r="I63" s="20">
        <v>2040</v>
      </c>
      <c r="J63" s="11">
        <v>2000</v>
      </c>
      <c r="K63" s="18">
        <v>35.375788999999997</v>
      </c>
      <c r="L63" s="18">
        <v>-78.098050000000001</v>
      </c>
    </row>
    <row r="64" spans="1:12" ht="15.75" customHeight="1">
      <c r="A64" s="2">
        <v>7538</v>
      </c>
      <c r="B64" s="20" t="s">
        <v>190</v>
      </c>
      <c r="C64" s="19">
        <v>195.2</v>
      </c>
      <c r="D64" s="20">
        <v>195</v>
      </c>
      <c r="E64" s="20">
        <v>162</v>
      </c>
      <c r="F64" s="11" t="s">
        <v>226</v>
      </c>
      <c r="G64" s="11" t="s">
        <v>227</v>
      </c>
      <c r="H64" s="2">
        <v>2041</v>
      </c>
      <c r="I64" s="20">
        <v>2040</v>
      </c>
      <c r="J64" s="11">
        <v>2000</v>
      </c>
      <c r="K64" s="18">
        <v>35.375788999999997</v>
      </c>
      <c r="L64" s="18">
        <v>-78.098050000000001</v>
      </c>
    </row>
    <row r="65" spans="1:12" ht="15.75" customHeight="1">
      <c r="A65" s="2">
        <v>7538</v>
      </c>
      <c r="B65" s="20" t="s">
        <v>190</v>
      </c>
      <c r="C65" s="19">
        <v>198.9</v>
      </c>
      <c r="D65" s="20">
        <v>195</v>
      </c>
      <c r="E65" s="20">
        <v>153</v>
      </c>
      <c r="F65" s="11" t="s">
        <v>226</v>
      </c>
      <c r="G65" s="11" t="s">
        <v>227</v>
      </c>
      <c r="H65" s="2">
        <v>2050</v>
      </c>
      <c r="I65" s="20">
        <v>2049</v>
      </c>
      <c r="J65" s="11">
        <v>2009</v>
      </c>
      <c r="K65" s="18">
        <v>35.375788999999997</v>
      </c>
      <c r="L65" s="18">
        <v>-78.098050000000001</v>
      </c>
    </row>
    <row r="66" spans="1:12" ht="15.75" customHeight="1">
      <c r="A66" s="2">
        <v>2706</v>
      </c>
      <c r="B66" s="20" t="s">
        <v>182</v>
      </c>
      <c r="C66" s="19">
        <v>191.2</v>
      </c>
      <c r="D66" s="20">
        <v>190</v>
      </c>
      <c r="E66" s="20">
        <v>153</v>
      </c>
      <c r="F66" s="11" t="s">
        <v>226</v>
      </c>
      <c r="G66" s="11" t="s">
        <v>228</v>
      </c>
      <c r="H66" s="2">
        <v>2060</v>
      </c>
      <c r="I66" s="20">
        <v>2059</v>
      </c>
      <c r="J66" s="2">
        <v>2019</v>
      </c>
      <c r="K66" s="18">
        <v>35.473100000000002</v>
      </c>
      <c r="L66" s="18">
        <v>-82.541700000000006</v>
      </c>
    </row>
    <row r="67" spans="1:12" ht="15.75" customHeight="1">
      <c r="A67" s="2">
        <v>2706</v>
      </c>
      <c r="B67" s="20" t="s">
        <v>182</v>
      </c>
      <c r="C67" s="19">
        <v>102.8</v>
      </c>
      <c r="D67" s="20">
        <v>90</v>
      </c>
      <c r="E67" s="20">
        <v>85</v>
      </c>
      <c r="F67" s="11" t="s">
        <v>226</v>
      </c>
      <c r="G67" s="11" t="s">
        <v>229</v>
      </c>
      <c r="H67" s="2">
        <v>2060</v>
      </c>
      <c r="I67" s="20">
        <v>2059</v>
      </c>
      <c r="J67" s="2">
        <v>2019</v>
      </c>
      <c r="K67" s="18">
        <v>35.473100000000002</v>
      </c>
      <c r="L67" s="18">
        <v>-82.541700000000006</v>
      </c>
    </row>
    <row r="68" spans="1:12" ht="15.75" customHeight="1">
      <c r="A68" s="2">
        <v>2706</v>
      </c>
      <c r="B68" s="20" t="s">
        <v>182</v>
      </c>
      <c r="C68" s="19">
        <v>191.2</v>
      </c>
      <c r="D68" s="20">
        <v>190</v>
      </c>
      <c r="E68" s="20">
        <v>153</v>
      </c>
      <c r="F68" s="11" t="s">
        <v>226</v>
      </c>
      <c r="G68" s="11" t="s">
        <v>228</v>
      </c>
      <c r="H68" s="2">
        <v>2060</v>
      </c>
      <c r="I68" s="20">
        <v>2059</v>
      </c>
      <c r="J68" s="2">
        <v>2020</v>
      </c>
      <c r="K68" s="18">
        <v>35.473100000000002</v>
      </c>
      <c r="L68" s="18">
        <v>-82.541700000000006</v>
      </c>
    </row>
    <row r="69" spans="1:12" ht="15.75" customHeight="1">
      <c r="A69" s="2">
        <v>2706</v>
      </c>
      <c r="B69" s="20" t="s">
        <v>182</v>
      </c>
      <c r="C69" s="19">
        <v>102.8</v>
      </c>
      <c r="D69" s="20">
        <v>90</v>
      </c>
      <c r="E69" s="20">
        <v>85</v>
      </c>
      <c r="F69" s="11" t="s">
        <v>226</v>
      </c>
      <c r="G69" s="11" t="s">
        <v>229</v>
      </c>
      <c r="H69" s="2">
        <v>2060</v>
      </c>
      <c r="I69" s="20">
        <v>2059</v>
      </c>
      <c r="J69" s="2">
        <v>2020</v>
      </c>
      <c r="K69" s="18">
        <v>35.473100000000002</v>
      </c>
      <c r="L69" s="18">
        <v>-82.541700000000006</v>
      </c>
    </row>
    <row r="70" spans="1:12" ht="15.75" customHeight="1">
      <c r="A70" s="2">
        <v>58215</v>
      </c>
      <c r="B70" s="20" t="s">
        <v>144</v>
      </c>
      <c r="C70" s="20">
        <v>225</v>
      </c>
      <c r="D70" s="20">
        <v>225</v>
      </c>
      <c r="E70" s="20">
        <v>170</v>
      </c>
      <c r="F70" s="11" t="s">
        <v>226</v>
      </c>
      <c r="G70" s="11" t="s">
        <v>228</v>
      </c>
      <c r="H70" s="2">
        <v>2049</v>
      </c>
      <c r="I70" s="20">
        <v>2048</v>
      </c>
      <c r="J70" s="2">
        <v>2012</v>
      </c>
      <c r="K70" s="18">
        <v>35.373610999999997</v>
      </c>
      <c r="L70" s="18">
        <v>-78.089439999999996</v>
      </c>
    </row>
    <row r="71" spans="1:12" ht="15.75" customHeight="1">
      <c r="A71" s="2">
        <v>58215</v>
      </c>
      <c r="B71" s="20" t="s">
        <v>144</v>
      </c>
      <c r="C71" s="20">
        <v>225</v>
      </c>
      <c r="D71" s="20">
        <v>225</v>
      </c>
      <c r="E71" s="20">
        <v>170</v>
      </c>
      <c r="F71" s="11" t="s">
        <v>226</v>
      </c>
      <c r="G71" s="11" t="s">
        <v>228</v>
      </c>
      <c r="H71" s="2">
        <v>2049</v>
      </c>
      <c r="I71" s="20">
        <v>2048</v>
      </c>
      <c r="J71" s="2">
        <v>2012</v>
      </c>
      <c r="K71" s="18">
        <v>35.373610999999997</v>
      </c>
      <c r="L71" s="18">
        <v>-78.089439999999996</v>
      </c>
    </row>
    <row r="72" spans="1:12" ht="15.75" customHeight="1">
      <c r="A72" s="2">
        <v>58215</v>
      </c>
      <c r="B72" s="20" t="s">
        <v>144</v>
      </c>
      <c r="C72" s="20">
        <v>225</v>
      </c>
      <c r="D72" s="20">
        <v>225</v>
      </c>
      <c r="E72" s="20">
        <v>170</v>
      </c>
      <c r="F72" s="11" t="s">
        <v>226</v>
      </c>
      <c r="G72" s="11" t="s">
        <v>228</v>
      </c>
      <c r="H72" s="2">
        <v>2049</v>
      </c>
      <c r="I72" s="20">
        <v>2048</v>
      </c>
      <c r="J72" s="2">
        <v>2012</v>
      </c>
      <c r="K72" s="18">
        <v>35.373610999999997</v>
      </c>
      <c r="L72" s="18">
        <v>-78.089439999999996</v>
      </c>
    </row>
    <row r="73" spans="1:12" ht="15.75" customHeight="1">
      <c r="A73" s="2">
        <v>58215</v>
      </c>
      <c r="B73" s="20" t="s">
        <v>144</v>
      </c>
      <c r="C73" s="19">
        <v>405</v>
      </c>
      <c r="D73" s="20">
        <v>379</v>
      </c>
      <c r="E73" s="20">
        <v>378</v>
      </c>
      <c r="F73" s="11" t="s">
        <v>226</v>
      </c>
      <c r="G73" s="11" t="s">
        <v>229</v>
      </c>
      <c r="H73" s="2">
        <v>2049</v>
      </c>
      <c r="I73" s="20">
        <v>2048</v>
      </c>
      <c r="J73" s="2">
        <v>2012</v>
      </c>
      <c r="K73" s="18">
        <v>35.373610999999997</v>
      </c>
      <c r="L73" s="18">
        <v>-78.089439999999996</v>
      </c>
    </row>
    <row r="74" spans="1:12" ht="15.75" customHeight="1">
      <c r="A74" s="2">
        <v>7805</v>
      </c>
      <c r="B74" s="20" t="s">
        <v>186</v>
      </c>
      <c r="C74" s="19">
        <v>199.4</v>
      </c>
      <c r="D74" s="20">
        <v>193</v>
      </c>
      <c r="E74" s="20">
        <v>152</v>
      </c>
      <c r="F74" s="11" t="s">
        <v>226</v>
      </c>
      <c r="G74" s="11" t="s">
        <v>228</v>
      </c>
      <c r="H74" s="2">
        <v>2043</v>
      </c>
      <c r="I74" s="20">
        <v>2042</v>
      </c>
      <c r="J74" s="2">
        <v>2002</v>
      </c>
      <c r="K74" s="18">
        <v>34.839199999999998</v>
      </c>
      <c r="L74" s="18">
        <v>-79.740600000000001</v>
      </c>
    </row>
    <row r="75" spans="1:12" ht="15.75" customHeight="1">
      <c r="A75" s="2">
        <v>7805</v>
      </c>
      <c r="B75" s="20" t="s">
        <v>186</v>
      </c>
      <c r="C75" s="19">
        <v>199.4</v>
      </c>
      <c r="D75" s="20">
        <v>193</v>
      </c>
      <c r="E75" s="20">
        <v>152</v>
      </c>
      <c r="F75" s="11" t="s">
        <v>226</v>
      </c>
      <c r="G75" s="11" t="s">
        <v>228</v>
      </c>
      <c r="H75" s="2">
        <v>2043</v>
      </c>
      <c r="I75" s="20">
        <v>2042</v>
      </c>
      <c r="J75" s="2">
        <v>2002</v>
      </c>
      <c r="K75" s="18">
        <v>34.839199999999998</v>
      </c>
      <c r="L75" s="18">
        <v>-79.740600000000001</v>
      </c>
    </row>
    <row r="76" spans="1:12" ht="15.75" customHeight="1">
      <c r="A76" s="2">
        <v>7805</v>
      </c>
      <c r="B76" s="20" t="s">
        <v>186</v>
      </c>
      <c r="C76" s="19">
        <v>195.5</v>
      </c>
      <c r="D76" s="20">
        <v>184</v>
      </c>
      <c r="E76" s="20">
        <v>171</v>
      </c>
      <c r="F76" s="11" t="s">
        <v>226</v>
      </c>
      <c r="G76" s="11" t="s">
        <v>229</v>
      </c>
      <c r="H76" s="2">
        <v>2043</v>
      </c>
      <c r="I76" s="20">
        <v>2042</v>
      </c>
      <c r="J76" s="2">
        <v>2002</v>
      </c>
      <c r="K76" s="18">
        <v>34.839199999999998</v>
      </c>
      <c r="L76" s="18">
        <v>-79.740600000000001</v>
      </c>
    </row>
    <row r="77" spans="1:12" ht="15.75" customHeight="1">
      <c r="A77" s="2">
        <v>7805</v>
      </c>
      <c r="B77" s="20" t="s">
        <v>186</v>
      </c>
      <c r="C77" s="20">
        <v>215</v>
      </c>
      <c r="D77" s="20">
        <v>215</v>
      </c>
      <c r="E77" s="20">
        <v>178</v>
      </c>
      <c r="F77" s="11" t="s">
        <v>226</v>
      </c>
      <c r="G77" s="11" t="s">
        <v>228</v>
      </c>
      <c r="H77" s="2">
        <v>2048</v>
      </c>
      <c r="I77" s="20">
        <v>2047</v>
      </c>
      <c r="J77" s="2">
        <v>2011</v>
      </c>
      <c r="K77" s="18">
        <v>34.839199999999998</v>
      </c>
      <c r="L77" s="18">
        <v>-79.740600000000001</v>
      </c>
    </row>
    <row r="78" spans="1:12" ht="15.75" customHeight="1">
      <c r="A78" s="2">
        <v>7805</v>
      </c>
      <c r="B78" s="20" t="s">
        <v>186</v>
      </c>
      <c r="C78" s="20">
        <v>215</v>
      </c>
      <c r="D78" s="20">
        <v>215</v>
      </c>
      <c r="E78" s="20">
        <v>178</v>
      </c>
      <c r="F78" s="11" t="s">
        <v>226</v>
      </c>
      <c r="G78" s="11" t="s">
        <v>228</v>
      </c>
      <c r="H78" s="2">
        <v>2048</v>
      </c>
      <c r="I78" s="20">
        <v>2047</v>
      </c>
      <c r="J78" s="2">
        <v>2011</v>
      </c>
      <c r="K78" s="18">
        <v>34.839199999999998</v>
      </c>
      <c r="L78" s="18">
        <v>-79.740600000000001</v>
      </c>
    </row>
    <row r="79" spans="1:12" ht="15.75" customHeight="1">
      <c r="A79" s="2">
        <v>7805</v>
      </c>
      <c r="B79" s="20" t="s">
        <v>186</v>
      </c>
      <c r="C79" s="19">
        <v>271.10000000000002</v>
      </c>
      <c r="D79" s="20">
        <v>250</v>
      </c>
      <c r="E79" s="20">
        <v>252</v>
      </c>
      <c r="F79" s="11" t="s">
        <v>226</v>
      </c>
      <c r="G79" s="11" t="s">
        <v>229</v>
      </c>
      <c r="H79" s="2">
        <v>2048</v>
      </c>
      <c r="I79" s="20">
        <v>2047</v>
      </c>
      <c r="J79" s="2">
        <v>2011</v>
      </c>
      <c r="K79" s="18">
        <v>34.839199999999998</v>
      </c>
      <c r="L79" s="18">
        <v>-79.740600000000001</v>
      </c>
    </row>
    <row r="80" spans="1:12" ht="15.75" customHeight="1">
      <c r="A80" s="2">
        <v>58697</v>
      </c>
      <c r="B80" s="20" t="s">
        <v>188</v>
      </c>
      <c r="C80" s="20">
        <v>224</v>
      </c>
      <c r="D80" s="20">
        <v>224</v>
      </c>
      <c r="E80" s="20">
        <v>170</v>
      </c>
      <c r="F80" s="11" t="s">
        <v>226</v>
      </c>
      <c r="G80" s="11" t="s">
        <v>228</v>
      </c>
      <c r="H80" s="2">
        <v>2050</v>
      </c>
      <c r="I80" s="20">
        <v>2049</v>
      </c>
      <c r="J80" s="2">
        <v>2013</v>
      </c>
      <c r="K80" s="18">
        <v>34.283056000000002</v>
      </c>
      <c r="L80" s="18">
        <v>-77.985280000000003</v>
      </c>
    </row>
    <row r="81" spans="1:12" ht="15.75" customHeight="1">
      <c r="A81" s="2">
        <v>58697</v>
      </c>
      <c r="B81" s="20" t="s">
        <v>188</v>
      </c>
      <c r="C81" s="20">
        <v>224</v>
      </c>
      <c r="D81" s="20">
        <v>224</v>
      </c>
      <c r="E81" s="20">
        <v>171</v>
      </c>
      <c r="F81" s="11" t="s">
        <v>226</v>
      </c>
      <c r="G81" s="11" t="s">
        <v>228</v>
      </c>
      <c r="H81" s="2">
        <v>2050</v>
      </c>
      <c r="I81" s="20">
        <v>2049</v>
      </c>
      <c r="J81" s="2">
        <v>2013</v>
      </c>
      <c r="K81" s="18">
        <v>34.283056000000002</v>
      </c>
      <c r="L81" s="18">
        <v>-77.985280000000003</v>
      </c>
    </row>
    <row r="82" spans="1:12" ht="15.75" customHeight="1">
      <c r="A82" s="2">
        <v>58697</v>
      </c>
      <c r="B82" s="20" t="s">
        <v>188</v>
      </c>
      <c r="C82" s="19">
        <v>288</v>
      </c>
      <c r="D82" s="20">
        <v>271</v>
      </c>
      <c r="E82" s="20">
        <v>266</v>
      </c>
      <c r="F82" s="11" t="s">
        <v>226</v>
      </c>
      <c r="G82" s="11" t="s">
        <v>229</v>
      </c>
      <c r="H82" s="2">
        <v>2050</v>
      </c>
      <c r="I82" s="20">
        <v>2049</v>
      </c>
      <c r="J82" s="2">
        <v>2013</v>
      </c>
      <c r="K82" s="18">
        <v>34.283056000000002</v>
      </c>
      <c r="L82" s="18">
        <v>-77.985280000000003</v>
      </c>
    </row>
    <row r="83" spans="1:12" ht="15.75" customHeight="1">
      <c r="A83" s="2">
        <v>6014</v>
      </c>
      <c r="B83" s="20" t="s">
        <v>215</v>
      </c>
      <c r="C83" s="19">
        <v>1001.6</v>
      </c>
      <c r="D83" s="20">
        <v>975</v>
      </c>
      <c r="E83" s="20">
        <v>938</v>
      </c>
      <c r="F83" s="11" t="s">
        <v>233</v>
      </c>
      <c r="G83" s="11" t="s">
        <v>225</v>
      </c>
      <c r="H83" s="2">
        <v>2037</v>
      </c>
      <c r="I83" s="20">
        <v>2036</v>
      </c>
      <c r="J83" s="2">
        <v>1977</v>
      </c>
      <c r="K83" s="18">
        <v>33.959699999999998</v>
      </c>
      <c r="L83" s="18">
        <v>-78.011399999999995</v>
      </c>
    </row>
    <row r="84" spans="1:12" ht="15.75" customHeight="1">
      <c r="A84" s="2">
        <v>6014</v>
      </c>
      <c r="B84" s="20" t="s">
        <v>215</v>
      </c>
      <c r="C84" s="19">
        <v>1001.6</v>
      </c>
      <c r="D84" s="20">
        <v>953</v>
      </c>
      <c r="E84" s="20">
        <v>932</v>
      </c>
      <c r="F84" s="11" t="s">
        <v>233</v>
      </c>
      <c r="G84" s="11" t="s">
        <v>225</v>
      </c>
      <c r="H84" s="2">
        <v>2035</v>
      </c>
      <c r="I84" s="20">
        <v>2034</v>
      </c>
      <c r="J84" s="2">
        <v>1975</v>
      </c>
      <c r="K84" s="18">
        <v>33.959699999999998</v>
      </c>
      <c r="L84" s="18">
        <v>-78.011399999999995</v>
      </c>
    </row>
    <row r="85" spans="1:12" ht="15.75" customHeight="1">
      <c r="A85" s="2">
        <v>6015</v>
      </c>
      <c r="B85" s="20" t="s">
        <v>217</v>
      </c>
      <c r="C85" s="20">
        <v>1009</v>
      </c>
      <c r="D85" s="20">
        <v>1009</v>
      </c>
      <c r="E85" s="20">
        <v>964</v>
      </c>
      <c r="F85" s="11" t="s">
        <v>233</v>
      </c>
      <c r="G85" s="11" t="s">
        <v>225</v>
      </c>
      <c r="H85" s="2">
        <v>2047</v>
      </c>
      <c r="I85" s="20">
        <v>2046</v>
      </c>
      <c r="J85" s="2">
        <v>1987</v>
      </c>
      <c r="K85" s="18">
        <v>35.633400000000002</v>
      </c>
      <c r="L85" s="18">
        <v>-78.955600000000004</v>
      </c>
    </row>
    <row r="86" spans="1:12" ht="15.75" customHeight="1">
      <c r="A86" s="2">
        <v>2741</v>
      </c>
      <c r="B86" s="20" t="s">
        <v>169</v>
      </c>
      <c r="C86" s="20">
        <v>9.5</v>
      </c>
      <c r="D86" s="20">
        <v>9.5</v>
      </c>
      <c r="E86" s="20">
        <v>9.5</v>
      </c>
      <c r="F86" s="11" t="s">
        <v>230</v>
      </c>
      <c r="G86" s="11" t="s">
        <v>231</v>
      </c>
      <c r="H86" s="2">
        <v>2042</v>
      </c>
      <c r="I86" s="20">
        <v>2041</v>
      </c>
      <c r="J86" s="2">
        <v>1954</v>
      </c>
      <c r="K86" s="18">
        <v>35.242677</v>
      </c>
      <c r="L86" s="18">
        <v>-83.072010000000006</v>
      </c>
    </row>
    <row r="87" spans="1:12" ht="15.75" customHeight="1">
      <c r="A87" s="2">
        <v>2719</v>
      </c>
      <c r="B87" s="20" t="s">
        <v>63</v>
      </c>
      <c r="C87" s="20">
        <v>15</v>
      </c>
      <c r="D87" s="20">
        <v>15</v>
      </c>
      <c r="E87" s="20">
        <v>15</v>
      </c>
      <c r="F87" s="11" t="s">
        <v>230</v>
      </c>
      <c r="G87" s="11" t="s">
        <v>231</v>
      </c>
      <c r="H87" s="2">
        <v>2056</v>
      </c>
      <c r="I87" s="20">
        <v>2055</v>
      </c>
      <c r="J87" s="2">
        <v>1919</v>
      </c>
      <c r="K87" s="18">
        <v>35.742800000000003</v>
      </c>
      <c r="L87" s="18">
        <v>-81.837199999999996</v>
      </c>
    </row>
    <row r="88" spans="1:12" ht="15.75" customHeight="1">
      <c r="A88" s="2">
        <v>2719</v>
      </c>
      <c r="B88" s="20" t="s">
        <v>63</v>
      </c>
      <c r="C88" s="20">
        <v>15</v>
      </c>
      <c r="D88" s="20">
        <v>15</v>
      </c>
      <c r="E88" s="20">
        <v>15</v>
      </c>
      <c r="F88" s="11" t="s">
        <v>230</v>
      </c>
      <c r="G88" s="11" t="s">
        <v>231</v>
      </c>
      <c r="H88" s="2">
        <v>2056</v>
      </c>
      <c r="I88" s="20">
        <v>2055</v>
      </c>
      <c r="J88" s="2">
        <v>1919</v>
      </c>
      <c r="K88" s="18">
        <v>35.742800000000003</v>
      </c>
      <c r="L88" s="18">
        <v>-81.837199999999996</v>
      </c>
    </row>
    <row r="89" spans="1:12" ht="15.75" customHeight="1">
      <c r="A89" s="2">
        <v>2719</v>
      </c>
      <c r="B89" s="20" t="s">
        <v>63</v>
      </c>
      <c r="C89" s="19">
        <v>1.7</v>
      </c>
      <c r="D89" s="20">
        <v>1.5</v>
      </c>
      <c r="E89" s="20">
        <v>1.5</v>
      </c>
      <c r="F89" s="11" t="s">
        <v>230</v>
      </c>
      <c r="G89" s="11" t="s">
        <v>231</v>
      </c>
      <c r="H89" s="2">
        <v>2056</v>
      </c>
      <c r="I89" s="20">
        <v>2055</v>
      </c>
      <c r="J89" s="2">
        <v>2011</v>
      </c>
      <c r="K89" s="18">
        <v>35.742800000000003</v>
      </c>
      <c r="L89" s="18">
        <v>-81.837199999999996</v>
      </c>
    </row>
    <row r="90" spans="1:12" ht="15.75" customHeight="1">
      <c r="A90" s="2">
        <v>2743</v>
      </c>
      <c r="B90" s="20" t="s">
        <v>72</v>
      </c>
      <c r="C90" s="19">
        <v>6.4</v>
      </c>
      <c r="D90" s="20">
        <v>6.4</v>
      </c>
      <c r="E90" s="20">
        <v>6.4</v>
      </c>
      <c r="F90" s="11" t="s">
        <v>230</v>
      </c>
      <c r="G90" s="11" t="s">
        <v>231</v>
      </c>
      <c r="H90" s="2">
        <v>2042</v>
      </c>
      <c r="I90" s="20">
        <v>2041</v>
      </c>
      <c r="J90" s="2">
        <v>1952</v>
      </c>
      <c r="K90" s="18">
        <v>35.253100000000003</v>
      </c>
      <c r="L90" s="18">
        <v>-83.098299999999995</v>
      </c>
    </row>
    <row r="91" spans="1:12" ht="15.75" customHeight="1">
      <c r="A91" s="2">
        <v>2722</v>
      </c>
      <c r="B91" s="20" t="s">
        <v>64</v>
      </c>
      <c r="C91" s="19">
        <v>87.5</v>
      </c>
      <c r="D91" s="20">
        <v>81</v>
      </c>
      <c r="E91" s="20">
        <v>81</v>
      </c>
      <c r="F91" s="11" t="s">
        <v>230</v>
      </c>
      <c r="G91" s="11" t="s">
        <v>231</v>
      </c>
      <c r="H91" s="2">
        <v>2056</v>
      </c>
      <c r="I91" s="20">
        <v>2055</v>
      </c>
      <c r="J91" s="2">
        <v>1963</v>
      </c>
      <c r="K91" s="18">
        <v>35.434600000000003</v>
      </c>
      <c r="L91" s="18">
        <v>-80.958799999999997</v>
      </c>
    </row>
    <row r="92" spans="1:12" ht="15.75" customHeight="1">
      <c r="A92" s="2">
        <v>2722</v>
      </c>
      <c r="B92" s="20" t="s">
        <v>64</v>
      </c>
      <c r="C92" s="19">
        <v>87.5</v>
      </c>
      <c r="D92" s="20">
        <v>81</v>
      </c>
      <c r="E92" s="20">
        <v>81</v>
      </c>
      <c r="F92" s="11" t="s">
        <v>230</v>
      </c>
      <c r="G92" s="11" t="s">
        <v>231</v>
      </c>
      <c r="H92" s="2">
        <v>2056</v>
      </c>
      <c r="I92" s="20">
        <v>2055</v>
      </c>
      <c r="J92" s="2">
        <v>1963</v>
      </c>
      <c r="K92" s="18">
        <v>35.434600000000003</v>
      </c>
      <c r="L92" s="18">
        <v>-80.958799999999997</v>
      </c>
    </row>
    <row r="93" spans="1:12" ht="15.75" customHeight="1">
      <c r="A93" s="2">
        <v>2722</v>
      </c>
      <c r="B93" s="20" t="s">
        <v>64</v>
      </c>
      <c r="C93" s="19">
        <v>87.5</v>
      </c>
      <c r="D93" s="20">
        <v>81</v>
      </c>
      <c r="E93" s="20">
        <v>81</v>
      </c>
      <c r="F93" s="11" t="s">
        <v>230</v>
      </c>
      <c r="G93" s="11" t="s">
        <v>231</v>
      </c>
      <c r="H93" s="2">
        <v>2056</v>
      </c>
      <c r="I93" s="20">
        <v>2055</v>
      </c>
      <c r="J93" s="2">
        <v>1963</v>
      </c>
      <c r="K93" s="18">
        <v>35.434600000000003</v>
      </c>
      <c r="L93" s="18">
        <v>-80.958799999999997</v>
      </c>
    </row>
    <row r="94" spans="1:12" ht="15.75" customHeight="1">
      <c r="A94" s="2">
        <v>2722</v>
      </c>
      <c r="B94" s="20" t="s">
        <v>64</v>
      </c>
      <c r="C94" s="19">
        <v>87.5</v>
      </c>
      <c r="D94" s="20">
        <v>81</v>
      </c>
      <c r="E94" s="20">
        <v>81</v>
      </c>
      <c r="F94" s="11" t="s">
        <v>230</v>
      </c>
      <c r="G94" s="11" t="s">
        <v>231</v>
      </c>
      <c r="H94" s="2">
        <v>2056</v>
      </c>
      <c r="I94" s="20">
        <v>2055</v>
      </c>
      <c r="J94" s="2">
        <v>1967</v>
      </c>
      <c r="K94" s="18">
        <v>35.434600000000003</v>
      </c>
      <c r="L94" s="18">
        <v>-80.958799999999997</v>
      </c>
    </row>
    <row r="95" spans="1:12" ht="15.75" customHeight="1">
      <c r="A95" s="2">
        <v>2726</v>
      </c>
      <c r="B95" s="20" t="s">
        <v>65</v>
      </c>
      <c r="C95" s="19">
        <v>9</v>
      </c>
      <c r="D95" s="20">
        <v>9</v>
      </c>
      <c r="E95" s="20">
        <v>9</v>
      </c>
      <c r="F95" s="11" t="s">
        <v>230</v>
      </c>
      <c r="G95" s="11" t="s">
        <v>231</v>
      </c>
      <c r="H95" s="2">
        <v>2056</v>
      </c>
      <c r="I95" s="20">
        <v>2055</v>
      </c>
      <c r="J95" s="2">
        <v>1915</v>
      </c>
      <c r="K95" s="18">
        <v>35.7575</v>
      </c>
      <c r="L95" s="18">
        <v>-81.089399999999998</v>
      </c>
    </row>
    <row r="96" spans="1:12" ht="15.75" customHeight="1">
      <c r="A96" s="2">
        <v>2726</v>
      </c>
      <c r="B96" s="20" t="s">
        <v>65</v>
      </c>
      <c r="C96" s="19">
        <v>9</v>
      </c>
      <c r="D96" s="20">
        <v>9</v>
      </c>
      <c r="E96" s="20">
        <v>9</v>
      </c>
      <c r="F96" s="11" t="s">
        <v>230</v>
      </c>
      <c r="G96" s="11" t="s">
        <v>231</v>
      </c>
      <c r="H96" s="2">
        <v>2056</v>
      </c>
      <c r="I96" s="20">
        <v>2055</v>
      </c>
      <c r="J96" s="2">
        <v>1915</v>
      </c>
      <c r="K96" s="18">
        <v>35.7575</v>
      </c>
      <c r="L96" s="18">
        <v>-81.089399999999998</v>
      </c>
    </row>
    <row r="97" spans="1:12" ht="15.75" customHeight="1">
      <c r="A97" s="2">
        <v>2726</v>
      </c>
      <c r="B97" s="20" t="s">
        <v>65</v>
      </c>
      <c r="C97" s="19">
        <v>9</v>
      </c>
      <c r="D97" s="20">
        <v>9</v>
      </c>
      <c r="E97" s="20">
        <v>9</v>
      </c>
      <c r="F97" s="11" t="s">
        <v>230</v>
      </c>
      <c r="G97" s="11" t="s">
        <v>231</v>
      </c>
      <c r="H97" s="2">
        <v>2056</v>
      </c>
      <c r="I97" s="20">
        <v>2055</v>
      </c>
      <c r="J97" s="2">
        <v>1915</v>
      </c>
      <c r="K97" s="18">
        <v>35.7575</v>
      </c>
      <c r="L97" s="18">
        <v>-81.089399999999998</v>
      </c>
    </row>
    <row r="98" spans="1:12" ht="15.75" customHeight="1">
      <c r="A98" s="2">
        <v>2728</v>
      </c>
      <c r="B98" s="20" t="s">
        <v>66</v>
      </c>
      <c r="C98" s="20">
        <v>14</v>
      </c>
      <c r="D98" s="20">
        <v>14</v>
      </c>
      <c r="E98" s="20">
        <v>14</v>
      </c>
      <c r="F98" s="11" t="s">
        <v>230</v>
      </c>
      <c r="G98" s="11" t="s">
        <v>231</v>
      </c>
      <c r="H98" s="2">
        <v>2056</v>
      </c>
      <c r="I98" s="20">
        <v>2055</v>
      </c>
      <c r="J98" s="2">
        <v>1923</v>
      </c>
      <c r="K98" s="18">
        <v>35.7575</v>
      </c>
      <c r="L98" s="18">
        <v>-81.089399999999998</v>
      </c>
    </row>
    <row r="99" spans="1:12" ht="15.75" customHeight="1">
      <c r="A99" s="2">
        <v>2728</v>
      </c>
      <c r="B99" s="20" t="s">
        <v>66</v>
      </c>
      <c r="C99" s="20">
        <v>14</v>
      </c>
      <c r="D99" s="20">
        <v>14</v>
      </c>
      <c r="E99" s="20">
        <v>14</v>
      </c>
      <c r="F99" s="11" t="s">
        <v>230</v>
      </c>
      <c r="G99" s="11" t="s">
        <v>231</v>
      </c>
      <c r="H99" s="2">
        <v>2056</v>
      </c>
      <c r="I99" s="20">
        <v>2055</v>
      </c>
      <c r="J99" s="2">
        <v>1923</v>
      </c>
      <c r="K99" s="18">
        <v>35.3339</v>
      </c>
      <c r="L99" s="18">
        <v>-80.986699999999999</v>
      </c>
    </row>
    <row r="100" spans="1:12" ht="15.75" customHeight="1">
      <c r="A100" s="2">
        <v>2728</v>
      </c>
      <c r="B100" s="20" t="s">
        <v>66</v>
      </c>
      <c r="C100" s="20">
        <v>17</v>
      </c>
      <c r="D100" s="20">
        <v>17</v>
      </c>
      <c r="E100" s="20">
        <v>17</v>
      </c>
      <c r="F100" s="11" t="s">
        <v>230</v>
      </c>
      <c r="G100" s="11" t="s">
        <v>231</v>
      </c>
      <c r="H100" s="2">
        <v>2056</v>
      </c>
      <c r="I100" s="20">
        <v>2055</v>
      </c>
      <c r="J100" s="2">
        <v>1923</v>
      </c>
      <c r="K100" s="18">
        <v>35.3339</v>
      </c>
      <c r="L100" s="18">
        <v>-80.986699999999999</v>
      </c>
    </row>
    <row r="101" spans="1:12" ht="15.75" customHeight="1">
      <c r="A101" s="2">
        <v>2728</v>
      </c>
      <c r="B101" s="20" t="s">
        <v>66</v>
      </c>
      <c r="C101" s="20">
        <v>17</v>
      </c>
      <c r="D101" s="20">
        <v>17</v>
      </c>
      <c r="E101" s="20">
        <v>17</v>
      </c>
      <c r="F101" s="11" t="s">
        <v>230</v>
      </c>
      <c r="G101" s="11" t="s">
        <v>231</v>
      </c>
      <c r="H101" s="2">
        <v>2056</v>
      </c>
      <c r="I101" s="20">
        <v>2055</v>
      </c>
      <c r="J101" s="2">
        <v>1923</v>
      </c>
      <c r="K101" s="18">
        <v>35.3339</v>
      </c>
      <c r="L101" s="18">
        <v>-80.986699999999999</v>
      </c>
    </row>
    <row r="102" spans="1:12" ht="15.75" customHeight="1">
      <c r="A102" s="2">
        <v>2747</v>
      </c>
      <c r="B102" s="20" t="s">
        <v>75</v>
      </c>
      <c r="C102" s="20">
        <v>45</v>
      </c>
      <c r="D102" s="20">
        <v>45</v>
      </c>
      <c r="E102" s="20">
        <v>45</v>
      </c>
      <c r="F102" s="11" t="s">
        <v>230</v>
      </c>
      <c r="G102" s="11" t="s">
        <v>231</v>
      </c>
      <c r="H102" s="2">
        <v>2043</v>
      </c>
      <c r="I102" s="20">
        <v>2042</v>
      </c>
      <c r="J102" s="2">
        <v>1942</v>
      </c>
      <c r="K102" s="18">
        <v>35.271500000000003</v>
      </c>
      <c r="L102" s="18">
        <v>-83.676199999999994</v>
      </c>
    </row>
    <row r="103" spans="1:12" ht="15.75" customHeight="1">
      <c r="A103" s="2">
        <v>2729</v>
      </c>
      <c r="B103" s="20" t="s">
        <v>175</v>
      </c>
      <c r="C103" s="20">
        <v>20</v>
      </c>
      <c r="D103" s="20">
        <v>20</v>
      </c>
      <c r="E103" s="20">
        <v>20</v>
      </c>
      <c r="F103" s="11" t="s">
        <v>230</v>
      </c>
      <c r="G103" s="11" t="s">
        <v>231</v>
      </c>
      <c r="H103" s="2">
        <v>2056</v>
      </c>
      <c r="I103" s="20">
        <v>2055</v>
      </c>
      <c r="J103" s="2">
        <v>1928</v>
      </c>
      <c r="K103" s="18">
        <v>35.821399999999997</v>
      </c>
      <c r="L103" s="18">
        <v>-81.1922</v>
      </c>
    </row>
    <row r="104" spans="1:12" ht="15.75" customHeight="1">
      <c r="A104" s="2">
        <v>2729</v>
      </c>
      <c r="B104" s="20" t="s">
        <v>175</v>
      </c>
      <c r="C104" s="20">
        <v>20</v>
      </c>
      <c r="D104" s="20">
        <v>20</v>
      </c>
      <c r="E104" s="20">
        <v>20</v>
      </c>
      <c r="F104" s="11" t="s">
        <v>230</v>
      </c>
      <c r="G104" s="11" t="s">
        <v>231</v>
      </c>
      <c r="H104" s="2">
        <v>2056</v>
      </c>
      <c r="I104" s="20">
        <v>2055</v>
      </c>
      <c r="J104" s="2">
        <v>1928</v>
      </c>
      <c r="K104" s="18">
        <v>35.821399999999997</v>
      </c>
      <c r="L104" s="18">
        <v>-81.1922</v>
      </c>
    </row>
    <row r="105" spans="1:12" ht="15.75" customHeight="1">
      <c r="A105" s="2">
        <v>6438</v>
      </c>
      <c r="B105" s="20" t="s">
        <v>85</v>
      </c>
      <c r="C105" s="20">
        <v>1.4</v>
      </c>
      <c r="D105" s="20">
        <v>1.4</v>
      </c>
      <c r="E105" s="20">
        <v>1.4</v>
      </c>
      <c r="F105" s="11" t="s">
        <v>230</v>
      </c>
      <c r="G105" s="11" t="s">
        <v>231</v>
      </c>
      <c r="H105" s="2">
        <v>2033</v>
      </c>
      <c r="I105" s="20">
        <v>2032</v>
      </c>
      <c r="J105" s="2">
        <v>1949</v>
      </c>
      <c r="K105" s="18">
        <v>35.271270000000001</v>
      </c>
      <c r="L105" s="18">
        <v>-83.676019999999994</v>
      </c>
    </row>
    <row r="106" spans="1:12" ht="15.75" customHeight="1">
      <c r="A106" s="2">
        <v>2730</v>
      </c>
      <c r="B106" s="20" t="s">
        <v>68</v>
      </c>
      <c r="C106" s="20">
        <v>9.5</v>
      </c>
      <c r="D106" s="20">
        <v>9.5</v>
      </c>
      <c r="E106" s="20">
        <v>9.5</v>
      </c>
      <c r="F106" s="11" t="s">
        <v>230</v>
      </c>
      <c r="G106" s="11" t="s">
        <v>231</v>
      </c>
      <c r="H106" s="2">
        <v>2056</v>
      </c>
      <c r="I106" s="20">
        <v>2055</v>
      </c>
      <c r="J106" s="2">
        <v>1925</v>
      </c>
      <c r="K106" s="18">
        <v>35.774234</v>
      </c>
      <c r="L106" s="18">
        <v>-81.43777</v>
      </c>
    </row>
    <row r="107" spans="1:12" ht="15.75" customHeight="1">
      <c r="A107" s="2">
        <v>2730</v>
      </c>
      <c r="B107" s="20" t="s">
        <v>68</v>
      </c>
      <c r="C107" s="20">
        <v>11.5</v>
      </c>
      <c r="D107" s="20">
        <v>11.5</v>
      </c>
      <c r="E107" s="20">
        <v>11.5</v>
      </c>
      <c r="F107" s="11" t="s">
        <v>230</v>
      </c>
      <c r="G107" s="11" t="s">
        <v>231</v>
      </c>
      <c r="H107" s="2">
        <v>2056</v>
      </c>
      <c r="I107" s="20">
        <v>2055</v>
      </c>
      <c r="J107" s="2">
        <v>1925</v>
      </c>
      <c r="K107" s="18">
        <v>35.774234</v>
      </c>
      <c r="L107" s="18">
        <v>-81.43777</v>
      </c>
    </row>
    <row r="108" spans="1:12" ht="15.75" customHeight="1">
      <c r="A108" s="2">
        <v>2730</v>
      </c>
      <c r="B108" s="20" t="s">
        <v>68</v>
      </c>
      <c r="C108" s="20">
        <v>12.4</v>
      </c>
      <c r="D108" s="20">
        <v>12.4</v>
      </c>
      <c r="E108" s="20">
        <v>12.4</v>
      </c>
      <c r="F108" s="11" t="s">
        <v>230</v>
      </c>
      <c r="G108" s="11" t="s">
        <v>231</v>
      </c>
      <c r="H108" s="2">
        <v>2056</v>
      </c>
      <c r="I108" s="20">
        <v>2055</v>
      </c>
      <c r="J108" s="2">
        <v>1925</v>
      </c>
      <c r="K108" s="18">
        <v>35.774234</v>
      </c>
      <c r="L108" s="18">
        <v>-81.43777</v>
      </c>
    </row>
    <row r="109" spans="1:12" ht="15.75" customHeight="1">
      <c r="A109" s="2">
        <v>2749</v>
      </c>
      <c r="B109" s="20" t="s">
        <v>76</v>
      </c>
      <c r="C109" s="20">
        <v>11.5</v>
      </c>
      <c r="D109" s="20">
        <v>11.5</v>
      </c>
      <c r="E109" s="20">
        <v>11.5</v>
      </c>
      <c r="F109" s="11" t="s">
        <v>230</v>
      </c>
      <c r="G109" s="11" t="s">
        <v>231</v>
      </c>
      <c r="H109" s="2">
        <v>2042</v>
      </c>
      <c r="I109" s="20">
        <v>2041</v>
      </c>
      <c r="J109" s="2">
        <v>1955</v>
      </c>
      <c r="K109" s="18">
        <v>35.213900000000002</v>
      </c>
      <c r="L109" s="18">
        <v>-83.002799999999993</v>
      </c>
    </row>
    <row r="110" spans="1:12" ht="15.75" customHeight="1">
      <c r="A110" s="2">
        <v>2750</v>
      </c>
      <c r="B110" s="20" t="s">
        <v>77</v>
      </c>
      <c r="C110" s="19">
        <v>21.6</v>
      </c>
      <c r="D110" s="20">
        <v>19.7</v>
      </c>
      <c r="E110" s="20">
        <v>19.7</v>
      </c>
      <c r="F110" s="11" t="s">
        <v>230</v>
      </c>
      <c r="G110" s="11" t="s">
        <v>231</v>
      </c>
      <c r="H110" s="2">
        <v>2042</v>
      </c>
      <c r="I110" s="20">
        <v>2041</v>
      </c>
      <c r="J110" s="2">
        <v>1941</v>
      </c>
      <c r="K110" s="18">
        <v>35.233987999999997</v>
      </c>
      <c r="L110" s="18">
        <v>-83.125399999999999</v>
      </c>
    </row>
    <row r="111" spans="1:12" ht="15.75" customHeight="1">
      <c r="A111" s="2">
        <v>2751</v>
      </c>
      <c r="B111" s="20" t="s">
        <v>78</v>
      </c>
      <c r="C111" s="20">
        <v>3</v>
      </c>
      <c r="D111" s="20">
        <v>2.5</v>
      </c>
      <c r="E111" s="20">
        <v>2.5</v>
      </c>
      <c r="F111" s="11" t="s">
        <v>230</v>
      </c>
      <c r="G111" s="11" t="s">
        <v>231</v>
      </c>
      <c r="H111" s="2">
        <v>2042</v>
      </c>
      <c r="I111" s="20">
        <v>2041</v>
      </c>
      <c r="J111" s="2">
        <v>1950</v>
      </c>
      <c r="K111" s="18">
        <v>35.247011000000001</v>
      </c>
      <c r="L111" s="18">
        <v>-83.128110000000007</v>
      </c>
    </row>
    <row r="112" spans="1:12" ht="15.75" customHeight="1">
      <c r="A112" s="2">
        <v>2707</v>
      </c>
      <c r="B112" s="20" t="s">
        <v>59</v>
      </c>
      <c r="C112" s="20">
        <v>4</v>
      </c>
      <c r="D112" s="20">
        <v>4</v>
      </c>
      <c r="E112" s="20">
        <v>4</v>
      </c>
      <c r="F112" s="11" t="s">
        <v>230</v>
      </c>
      <c r="G112" s="11" t="s">
        <v>231</v>
      </c>
      <c r="H112" s="2">
        <v>2056</v>
      </c>
      <c r="I112" s="20">
        <v>2055</v>
      </c>
      <c r="J112" s="2">
        <v>1912</v>
      </c>
      <c r="K112" s="18">
        <v>34.9833</v>
      </c>
      <c r="L112" s="18">
        <v>-79.877499999999998</v>
      </c>
    </row>
    <row r="113" spans="1:12" ht="15.75" customHeight="1">
      <c r="A113" s="2">
        <v>2707</v>
      </c>
      <c r="B113" s="20" t="s">
        <v>59</v>
      </c>
      <c r="C113" s="20">
        <v>4</v>
      </c>
      <c r="D113" s="20">
        <v>4</v>
      </c>
      <c r="E113" s="20">
        <v>4</v>
      </c>
      <c r="F113" s="11" t="s">
        <v>230</v>
      </c>
      <c r="G113" s="11" t="s">
        <v>231</v>
      </c>
      <c r="H113" s="2">
        <v>2056</v>
      </c>
      <c r="I113" s="20">
        <v>2055</v>
      </c>
      <c r="J113" s="2">
        <v>1912</v>
      </c>
      <c r="K113" s="18">
        <v>34.9833</v>
      </c>
      <c r="L113" s="18">
        <v>-79.877499999999998</v>
      </c>
    </row>
    <row r="114" spans="1:12" ht="15.75" customHeight="1">
      <c r="A114" s="2">
        <v>2707</v>
      </c>
      <c r="B114" s="20" t="s">
        <v>59</v>
      </c>
      <c r="C114" s="20">
        <v>4</v>
      </c>
      <c r="D114" s="20">
        <v>4</v>
      </c>
      <c r="E114" s="20">
        <v>4</v>
      </c>
      <c r="F114" s="11" t="s">
        <v>230</v>
      </c>
      <c r="G114" s="11" t="s">
        <v>231</v>
      </c>
      <c r="H114" s="2">
        <v>2056</v>
      </c>
      <c r="I114" s="20">
        <v>2055</v>
      </c>
      <c r="J114" s="2">
        <v>1912</v>
      </c>
      <c r="K114" s="18">
        <v>34.9833</v>
      </c>
      <c r="L114" s="18">
        <v>-79.877499999999998</v>
      </c>
    </row>
    <row r="115" spans="1:12" ht="15.75" customHeight="1">
      <c r="A115" s="2">
        <v>2707</v>
      </c>
      <c r="B115" s="20" t="s">
        <v>59</v>
      </c>
      <c r="C115" s="20">
        <v>5</v>
      </c>
      <c r="D115" s="20">
        <v>5</v>
      </c>
      <c r="E115" s="20">
        <v>5</v>
      </c>
      <c r="F115" s="11" t="s">
        <v>230</v>
      </c>
      <c r="G115" s="11" t="s">
        <v>231</v>
      </c>
      <c r="H115" s="2">
        <v>2056</v>
      </c>
      <c r="I115" s="20">
        <v>2055</v>
      </c>
      <c r="J115" s="2">
        <v>1912</v>
      </c>
      <c r="K115" s="18">
        <v>34.9833</v>
      </c>
      <c r="L115" s="18">
        <v>-79.877499999999998</v>
      </c>
    </row>
    <row r="116" spans="1:12" ht="15.75" customHeight="1">
      <c r="A116" s="2">
        <v>2707</v>
      </c>
      <c r="B116" s="20" t="s">
        <v>59</v>
      </c>
      <c r="C116" s="20">
        <v>5</v>
      </c>
      <c r="D116" s="20">
        <v>5</v>
      </c>
      <c r="E116" s="20">
        <v>5</v>
      </c>
      <c r="F116" s="11" t="s">
        <v>230</v>
      </c>
      <c r="G116" s="11" t="s">
        <v>231</v>
      </c>
      <c r="H116" s="2">
        <v>2056</v>
      </c>
      <c r="I116" s="20">
        <v>2055</v>
      </c>
      <c r="J116" s="2">
        <v>1912</v>
      </c>
      <c r="K116" s="18">
        <v>34.9833</v>
      </c>
      <c r="L116" s="18">
        <v>-79.877499999999998</v>
      </c>
    </row>
    <row r="117" spans="1:12" ht="15.75" customHeight="1">
      <c r="A117" s="2">
        <v>2707</v>
      </c>
      <c r="B117" s="20" t="s">
        <v>59</v>
      </c>
      <c r="C117" s="20">
        <v>5</v>
      </c>
      <c r="D117" s="20">
        <v>5</v>
      </c>
      <c r="E117" s="20">
        <v>5</v>
      </c>
      <c r="F117" s="11" t="s">
        <v>230</v>
      </c>
      <c r="G117" s="11" t="s">
        <v>231</v>
      </c>
      <c r="H117" s="2">
        <v>2056</v>
      </c>
      <c r="I117" s="20">
        <v>2055</v>
      </c>
      <c r="J117" s="2">
        <v>1912</v>
      </c>
      <c r="K117" s="18">
        <v>34.9833</v>
      </c>
      <c r="L117" s="18">
        <v>-79.877499999999998</v>
      </c>
    </row>
    <row r="118" spans="1:12" ht="15.75" customHeight="1">
      <c r="A118" s="2">
        <v>2714</v>
      </c>
      <c r="B118" s="20" t="s">
        <v>61</v>
      </c>
      <c r="C118" s="19">
        <v>22</v>
      </c>
      <c r="D118" s="20">
        <v>21</v>
      </c>
      <c r="E118" s="20">
        <v>21</v>
      </c>
      <c r="F118" s="11" t="s">
        <v>230</v>
      </c>
      <c r="G118" s="11" t="s">
        <v>231</v>
      </c>
      <c r="H118" s="2">
        <v>2056</v>
      </c>
      <c r="I118" s="20">
        <v>2055</v>
      </c>
      <c r="J118" s="11">
        <v>1928</v>
      </c>
      <c r="K118" s="18">
        <v>35.206741000000001</v>
      </c>
      <c r="L118" s="18">
        <v>-80.064830000000001</v>
      </c>
    </row>
    <row r="119" spans="1:12" ht="15.75" customHeight="1">
      <c r="A119" s="2">
        <v>2714</v>
      </c>
      <c r="B119" s="20" t="s">
        <v>61</v>
      </c>
      <c r="C119" s="20">
        <v>18</v>
      </c>
      <c r="D119" s="20">
        <v>18</v>
      </c>
      <c r="E119" s="20">
        <v>18</v>
      </c>
      <c r="F119" s="11" t="s">
        <v>230</v>
      </c>
      <c r="G119" s="11" t="s">
        <v>231</v>
      </c>
      <c r="H119" s="2">
        <v>2056</v>
      </c>
      <c r="I119" s="20">
        <v>2055</v>
      </c>
      <c r="J119" s="11">
        <v>1928</v>
      </c>
      <c r="K119" s="18">
        <v>35.206741000000001</v>
      </c>
      <c r="L119" s="18">
        <v>-80.064830000000001</v>
      </c>
    </row>
    <row r="120" spans="1:12" ht="15.75" customHeight="1">
      <c r="A120" s="2">
        <v>2714</v>
      </c>
      <c r="B120" s="20" t="s">
        <v>61</v>
      </c>
      <c r="C120" s="19">
        <v>22</v>
      </c>
      <c r="D120" s="20">
        <v>21</v>
      </c>
      <c r="E120" s="20">
        <v>21</v>
      </c>
      <c r="F120" s="11" t="s">
        <v>230</v>
      </c>
      <c r="G120" s="11" t="s">
        <v>231</v>
      </c>
      <c r="H120" s="2">
        <v>2056</v>
      </c>
      <c r="I120" s="20">
        <v>2055</v>
      </c>
      <c r="J120" s="11">
        <v>1928</v>
      </c>
      <c r="K120" s="18">
        <v>35.206741000000001</v>
      </c>
      <c r="L120" s="18">
        <v>-80.064830000000001</v>
      </c>
    </row>
    <row r="121" spans="1:12" ht="15.75" customHeight="1">
      <c r="A121" s="2">
        <v>2714</v>
      </c>
      <c r="B121" s="20" t="s">
        <v>61</v>
      </c>
      <c r="C121" s="20">
        <v>25</v>
      </c>
      <c r="D121" s="20">
        <v>25</v>
      </c>
      <c r="E121" s="20">
        <v>25</v>
      </c>
      <c r="F121" s="11" t="s">
        <v>230</v>
      </c>
      <c r="G121" s="11" t="s">
        <v>231</v>
      </c>
      <c r="H121" s="2">
        <v>2056</v>
      </c>
      <c r="I121" s="20">
        <v>2055</v>
      </c>
      <c r="J121" s="11">
        <v>1960</v>
      </c>
      <c r="K121" s="18">
        <v>35.206741000000001</v>
      </c>
      <c r="L121" s="18">
        <v>-80.064830000000001</v>
      </c>
    </row>
    <row r="122" spans="1:12" ht="15.75" customHeight="1">
      <c r="A122" s="2">
        <v>2715</v>
      </c>
      <c r="B122" s="20" t="s">
        <v>62</v>
      </c>
      <c r="C122" s="20">
        <v>36</v>
      </c>
      <c r="D122" s="20">
        <v>36</v>
      </c>
      <c r="E122" s="20">
        <v>36</v>
      </c>
      <c r="F122" s="11" t="s">
        <v>230</v>
      </c>
      <c r="G122" s="11" t="s">
        <v>231</v>
      </c>
      <c r="H122" s="2">
        <v>2035</v>
      </c>
      <c r="I122" s="20">
        <v>2034</v>
      </c>
      <c r="J122" s="2">
        <v>1930</v>
      </c>
      <c r="K122" s="18">
        <v>35.694600000000001</v>
      </c>
      <c r="L122" s="18">
        <v>-83.050299999999993</v>
      </c>
    </row>
    <row r="123" spans="1:12" ht="15.75" customHeight="1">
      <c r="A123" s="2">
        <v>2715</v>
      </c>
      <c r="B123" s="20" t="s">
        <v>62</v>
      </c>
      <c r="C123" s="20">
        <v>40</v>
      </c>
      <c r="D123" s="20">
        <v>40</v>
      </c>
      <c r="E123" s="20">
        <v>40</v>
      </c>
      <c r="F123" s="11" t="s">
        <v>230</v>
      </c>
      <c r="G123" s="11" t="s">
        <v>231</v>
      </c>
      <c r="H123" s="2">
        <v>2035</v>
      </c>
      <c r="I123" s="20">
        <v>2034</v>
      </c>
      <c r="J123" s="2">
        <v>1930</v>
      </c>
      <c r="K123" s="18">
        <v>35.694600000000001</v>
      </c>
      <c r="L123" s="18">
        <v>-83.050299999999993</v>
      </c>
    </row>
    <row r="124" spans="1:12" ht="15.75" customHeight="1">
      <c r="A124" s="2">
        <v>2715</v>
      </c>
      <c r="B124" s="20" t="s">
        <v>62</v>
      </c>
      <c r="C124" s="20">
        <v>36</v>
      </c>
      <c r="D124" s="20">
        <v>36</v>
      </c>
      <c r="E124" s="20">
        <v>36</v>
      </c>
      <c r="F124" s="11" t="s">
        <v>230</v>
      </c>
      <c r="G124" s="11" t="s">
        <v>231</v>
      </c>
      <c r="H124" s="2">
        <v>2035</v>
      </c>
      <c r="I124" s="20">
        <v>2034</v>
      </c>
      <c r="J124" s="2">
        <v>1930</v>
      </c>
      <c r="K124" s="18">
        <v>35.694600000000001</v>
      </c>
      <c r="L124" s="18">
        <v>-83.050299999999993</v>
      </c>
    </row>
  </sheetData>
  <sortState ref="B2:L124">
    <sortCondition ref="F2:F124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5"/>
  <sheetViews>
    <sheetView topLeftCell="E1" zoomScale="85" zoomScaleNormal="85" workbookViewId="0">
      <pane ySplit="1" topLeftCell="A2" activePane="bottomLeft" state="frozen"/>
      <selection pane="bottomLeft" activeCell="O22" sqref="O22"/>
    </sheetView>
  </sheetViews>
  <sheetFormatPr defaultColWidth="18.140625" defaultRowHeight="15.75" customHeight="1"/>
  <cols>
    <col min="8" max="9" width="23.85546875" customWidth="1"/>
    <col min="11" max="12" width="18.140625" style="2"/>
    <col min="18" max="18" width="36.42578125" customWidth="1"/>
  </cols>
  <sheetData>
    <row r="1" spans="1:18" ht="15.75" customHeight="1">
      <c r="A1" s="1" t="s">
        <v>117</v>
      </c>
      <c r="B1" s="1" t="s">
        <v>118</v>
      </c>
      <c r="C1" s="1" t="s">
        <v>119</v>
      </c>
      <c r="D1" s="1" t="s">
        <v>120</v>
      </c>
      <c r="E1" s="1" t="s">
        <v>121</v>
      </c>
      <c r="F1" t="s">
        <v>122</v>
      </c>
      <c r="G1" t="s">
        <v>123</v>
      </c>
      <c r="H1" s="4" t="s">
        <v>124</v>
      </c>
      <c r="I1" t="s">
        <v>125</v>
      </c>
      <c r="J1" t="s">
        <v>221</v>
      </c>
      <c r="K1" s="10" t="s">
        <v>222</v>
      </c>
      <c r="L1" s="10" t="s">
        <v>223</v>
      </c>
      <c r="M1" s="1" t="s">
        <v>242</v>
      </c>
      <c r="N1" t="s">
        <v>400</v>
      </c>
      <c r="P1" s="21" t="s">
        <v>243</v>
      </c>
      <c r="Q1" s="21" t="s">
        <v>401</v>
      </c>
      <c r="R1" s="21" t="s">
        <v>402</v>
      </c>
    </row>
    <row r="2" spans="1:18" ht="15.75" customHeight="1">
      <c r="A2" t="s">
        <v>126</v>
      </c>
      <c r="B2" t="s">
        <v>127</v>
      </c>
      <c r="C2">
        <v>167</v>
      </c>
      <c r="D2">
        <v>162</v>
      </c>
      <c r="E2" t="s">
        <v>128</v>
      </c>
      <c r="F2" t="s">
        <v>116</v>
      </c>
      <c r="G2" t="s">
        <v>129</v>
      </c>
      <c r="H2">
        <v>65</v>
      </c>
      <c r="I2">
        <v>1</v>
      </c>
      <c r="J2">
        <f t="shared" ref="J2:J33" si="0">H2+I2</f>
        <v>66</v>
      </c>
      <c r="K2" s="2" t="s">
        <v>224</v>
      </c>
      <c r="L2" s="2" t="s">
        <v>225</v>
      </c>
      <c r="M2" t="str">
        <f t="shared" ref="M2:M33" si="1">_xlfn.CONCAT(K2, "_",L2)</f>
        <v>BIT_ST</v>
      </c>
      <c r="N2">
        <f>J2*C2</f>
        <v>11022</v>
      </c>
      <c r="P2" s="21" t="s">
        <v>244</v>
      </c>
      <c r="Q2" s="21">
        <f>SUMIF($M$2:$M$125, P2, $C$2:$C$125)</f>
        <v>9294</v>
      </c>
      <c r="R2" s="21">
        <f>SUMIF($M$2:$M$125, P2, $N$2:$N$125)/Q2</f>
        <v>55.796858188078332</v>
      </c>
    </row>
    <row r="3" spans="1:18" ht="15.75" customHeight="1">
      <c r="A3" t="s">
        <v>126</v>
      </c>
      <c r="B3" t="s">
        <v>130</v>
      </c>
      <c r="C3">
        <v>259</v>
      </c>
      <c r="D3">
        <v>259</v>
      </c>
      <c r="E3" t="s">
        <v>128</v>
      </c>
      <c r="F3" t="s">
        <v>116</v>
      </c>
      <c r="G3" t="s">
        <v>129</v>
      </c>
      <c r="H3">
        <v>61</v>
      </c>
      <c r="I3">
        <v>1</v>
      </c>
      <c r="J3">
        <f t="shared" si="0"/>
        <v>62</v>
      </c>
      <c r="K3" s="2" t="s">
        <v>224</v>
      </c>
      <c r="L3" s="2" t="s">
        <v>225</v>
      </c>
      <c r="M3" t="str">
        <f t="shared" si="1"/>
        <v>BIT_ST</v>
      </c>
      <c r="N3">
        <f t="shared" ref="N3:N66" si="2">J3*C3</f>
        <v>16058</v>
      </c>
      <c r="P3" s="21" t="s">
        <v>246</v>
      </c>
      <c r="Q3" s="21">
        <f t="shared" ref="Q3:Q8" si="3">SUMIF($M$2:$M$125, P3, $C$2:$C$125)</f>
        <v>5184</v>
      </c>
      <c r="R3" s="21">
        <f t="shared" ref="R3:R8" si="4">SUMIF($M$2:$M$125, P3, $N$2:$N$125)/Q3</f>
        <v>41.582754629629626</v>
      </c>
    </row>
    <row r="4" spans="1:18" ht="15.75" customHeight="1">
      <c r="A4" s="9" t="s">
        <v>182</v>
      </c>
      <c r="B4" s="9" t="s">
        <v>137</v>
      </c>
      <c r="C4" s="9">
        <v>185</v>
      </c>
      <c r="D4" s="9">
        <v>160</v>
      </c>
      <c r="E4" s="9" t="s">
        <v>183</v>
      </c>
      <c r="F4" s="9" t="s">
        <v>145</v>
      </c>
      <c r="G4" s="9" t="s">
        <v>129</v>
      </c>
      <c r="H4" s="9">
        <v>23</v>
      </c>
      <c r="I4" s="9">
        <v>17</v>
      </c>
      <c r="J4">
        <f t="shared" si="0"/>
        <v>40</v>
      </c>
      <c r="K4" s="11" t="s">
        <v>226</v>
      </c>
      <c r="L4" s="11" t="s">
        <v>227</v>
      </c>
      <c r="M4" t="str">
        <f t="shared" si="1"/>
        <v>NG_GT</v>
      </c>
      <c r="N4">
        <f t="shared" si="2"/>
        <v>7400</v>
      </c>
      <c r="P4" s="21" t="s">
        <v>248</v>
      </c>
      <c r="Q4" s="21">
        <f t="shared" si="3"/>
        <v>1876</v>
      </c>
      <c r="R4" s="21">
        <f t="shared" si="4"/>
        <v>37.380597014925371</v>
      </c>
    </row>
    <row r="5" spans="1:18" ht="15.75" customHeight="1">
      <c r="A5" s="9" t="s">
        <v>182</v>
      </c>
      <c r="B5" s="9" t="s">
        <v>143</v>
      </c>
      <c r="C5" s="9">
        <v>185</v>
      </c>
      <c r="D5" s="9">
        <v>160</v>
      </c>
      <c r="E5" s="9" t="s">
        <v>183</v>
      </c>
      <c r="F5" s="9" t="s">
        <v>145</v>
      </c>
      <c r="G5" s="9" t="s">
        <v>129</v>
      </c>
      <c r="H5" s="9">
        <v>23</v>
      </c>
      <c r="I5" s="9">
        <v>17</v>
      </c>
      <c r="J5">
        <f t="shared" si="0"/>
        <v>40</v>
      </c>
      <c r="K5" s="11" t="s">
        <v>226</v>
      </c>
      <c r="L5" s="11" t="s">
        <v>227</v>
      </c>
      <c r="M5" t="str">
        <f t="shared" si="1"/>
        <v>NG_GT</v>
      </c>
      <c r="N5">
        <f t="shared" si="2"/>
        <v>7400</v>
      </c>
      <c r="P5" s="21" t="s">
        <v>250</v>
      </c>
      <c r="Q5" s="21">
        <f t="shared" si="3"/>
        <v>838.3</v>
      </c>
      <c r="R5" s="21">
        <f t="shared" si="4"/>
        <v>108.87677442443039</v>
      </c>
    </row>
    <row r="6" spans="1:18" ht="15.75" customHeight="1">
      <c r="A6" s="9" t="s">
        <v>182</v>
      </c>
      <c r="B6" s="9" t="s">
        <v>200</v>
      </c>
      <c r="C6" s="9">
        <v>190</v>
      </c>
      <c r="D6" s="9">
        <v>153</v>
      </c>
      <c r="E6" s="9" t="s">
        <v>183</v>
      </c>
      <c r="F6" s="9" t="s">
        <v>145</v>
      </c>
      <c r="G6" s="9" t="s">
        <v>133</v>
      </c>
      <c r="H6" s="9">
        <v>3</v>
      </c>
      <c r="I6" s="9">
        <v>37</v>
      </c>
      <c r="J6">
        <f t="shared" si="0"/>
        <v>40</v>
      </c>
      <c r="K6" s="11" t="s">
        <v>226</v>
      </c>
      <c r="L6" s="11" t="s">
        <v>227</v>
      </c>
      <c r="M6" t="str">
        <f t="shared" si="1"/>
        <v>NG_GT</v>
      </c>
      <c r="N6">
        <f t="shared" si="2"/>
        <v>7600</v>
      </c>
      <c r="P6" s="21" t="s">
        <v>245</v>
      </c>
      <c r="Q6" s="21">
        <f t="shared" si="3"/>
        <v>232</v>
      </c>
      <c r="R6" s="21">
        <f t="shared" si="4"/>
        <v>68.706896551724142</v>
      </c>
    </row>
    <row r="7" spans="1:18" ht="15.75" customHeight="1">
      <c r="A7" s="9" t="s">
        <v>182</v>
      </c>
      <c r="B7" s="9" t="s">
        <v>201</v>
      </c>
      <c r="C7" s="9">
        <v>90</v>
      </c>
      <c r="D7" s="9">
        <v>85</v>
      </c>
      <c r="E7" s="9" t="s">
        <v>183</v>
      </c>
      <c r="F7" s="9" t="s">
        <v>145</v>
      </c>
      <c r="G7" s="9" t="s">
        <v>133</v>
      </c>
      <c r="H7" s="9">
        <v>3</v>
      </c>
      <c r="I7" s="9">
        <v>37</v>
      </c>
      <c r="J7">
        <f t="shared" si="0"/>
        <v>40</v>
      </c>
      <c r="K7" s="11" t="s">
        <v>226</v>
      </c>
      <c r="L7" s="11" t="s">
        <v>229</v>
      </c>
      <c r="M7" t="str">
        <f t="shared" si="1"/>
        <v>NG_CA</v>
      </c>
      <c r="N7">
        <f t="shared" si="2"/>
        <v>3600</v>
      </c>
      <c r="P7" s="21" t="s">
        <v>249</v>
      </c>
      <c r="Q7" s="21">
        <f t="shared" si="3"/>
        <v>2937</v>
      </c>
      <c r="R7" s="21">
        <f t="shared" si="4"/>
        <v>59.343547837929862</v>
      </c>
    </row>
    <row r="8" spans="1:18" ht="15.75" customHeight="1">
      <c r="A8" s="9" t="s">
        <v>182</v>
      </c>
      <c r="B8" s="9" t="s">
        <v>202</v>
      </c>
      <c r="C8" s="9">
        <v>190</v>
      </c>
      <c r="D8" s="9">
        <v>153</v>
      </c>
      <c r="E8" s="9" t="s">
        <v>183</v>
      </c>
      <c r="F8" s="9" t="s">
        <v>145</v>
      </c>
      <c r="G8" s="9" t="s">
        <v>133</v>
      </c>
      <c r="H8" s="9">
        <v>2</v>
      </c>
      <c r="I8" s="9">
        <v>37</v>
      </c>
      <c r="J8">
        <f t="shared" si="0"/>
        <v>39</v>
      </c>
      <c r="K8" s="11" t="s">
        <v>226</v>
      </c>
      <c r="L8" s="11" t="s">
        <v>227</v>
      </c>
      <c r="M8" t="str">
        <f t="shared" si="1"/>
        <v>NG_GT</v>
      </c>
      <c r="N8">
        <f t="shared" si="2"/>
        <v>7410</v>
      </c>
      <c r="P8" s="21" t="s">
        <v>247</v>
      </c>
      <c r="Q8" s="21">
        <f t="shared" si="3"/>
        <v>2763</v>
      </c>
      <c r="R8" s="21">
        <f t="shared" si="4"/>
        <v>37.155266015200866</v>
      </c>
    </row>
    <row r="9" spans="1:18" ht="15.75" customHeight="1">
      <c r="A9" s="9" t="s">
        <v>182</v>
      </c>
      <c r="B9" s="9" t="s">
        <v>203</v>
      </c>
      <c r="C9" s="9">
        <v>90</v>
      </c>
      <c r="D9" s="9">
        <v>85</v>
      </c>
      <c r="E9" s="9" t="s">
        <v>183</v>
      </c>
      <c r="F9" s="9" t="s">
        <v>145</v>
      </c>
      <c r="G9" s="9" t="s">
        <v>133</v>
      </c>
      <c r="H9" s="9">
        <v>2</v>
      </c>
      <c r="I9" s="9">
        <v>37</v>
      </c>
      <c r="J9">
        <f t="shared" si="0"/>
        <v>39</v>
      </c>
      <c r="K9" s="11" t="s">
        <v>226</v>
      </c>
      <c r="L9" s="11" t="s">
        <v>229</v>
      </c>
      <c r="M9" t="str">
        <f t="shared" si="1"/>
        <v>NG_CA</v>
      </c>
      <c r="N9">
        <f t="shared" si="2"/>
        <v>3510</v>
      </c>
    </row>
    <row r="10" spans="1:18" ht="15.75" customHeight="1">
      <c r="A10" s="9" t="s">
        <v>169</v>
      </c>
      <c r="B10" s="9" t="s">
        <v>127</v>
      </c>
      <c r="C10" s="9">
        <v>9.5</v>
      </c>
      <c r="D10" s="9">
        <v>9.5</v>
      </c>
      <c r="E10" s="9" t="s">
        <v>170</v>
      </c>
      <c r="F10" s="9" t="s">
        <v>168</v>
      </c>
      <c r="G10" s="9" t="s">
        <v>129</v>
      </c>
      <c r="H10" s="9">
        <v>68</v>
      </c>
      <c r="I10" s="9">
        <v>19</v>
      </c>
      <c r="J10">
        <f t="shared" si="0"/>
        <v>87</v>
      </c>
      <c r="K10" s="11" t="s">
        <v>230</v>
      </c>
      <c r="L10" s="11" t="s">
        <v>231</v>
      </c>
      <c r="M10" t="str">
        <f t="shared" si="1"/>
        <v>WAT_HY</v>
      </c>
      <c r="N10">
        <f t="shared" si="2"/>
        <v>826.5</v>
      </c>
    </row>
    <row r="11" spans="1:18" ht="15.75" customHeight="1">
      <c r="A11" t="s">
        <v>219</v>
      </c>
      <c r="B11" t="s">
        <v>127</v>
      </c>
      <c r="C11">
        <v>1110</v>
      </c>
      <c r="D11">
        <v>1110</v>
      </c>
      <c r="E11" t="s">
        <v>131</v>
      </c>
      <c r="F11" t="s">
        <v>132</v>
      </c>
      <c r="G11" t="s">
        <v>133</v>
      </c>
      <c r="H11">
        <v>48</v>
      </c>
      <c r="I11">
        <v>16</v>
      </c>
      <c r="J11">
        <f t="shared" si="0"/>
        <v>64</v>
      </c>
      <c r="K11" s="11" t="s">
        <v>224</v>
      </c>
      <c r="L11" s="11" t="s">
        <v>225</v>
      </c>
      <c r="M11" t="str">
        <f t="shared" si="1"/>
        <v>BIT_ST</v>
      </c>
      <c r="N11">
        <f t="shared" si="2"/>
        <v>71040</v>
      </c>
    </row>
    <row r="12" spans="1:18" ht="15.75" customHeight="1">
      <c r="A12" t="s">
        <v>219</v>
      </c>
      <c r="B12" t="s">
        <v>135</v>
      </c>
      <c r="C12">
        <v>1110</v>
      </c>
      <c r="D12">
        <v>1110</v>
      </c>
      <c r="E12" t="s">
        <v>131</v>
      </c>
      <c r="F12" t="s">
        <v>132</v>
      </c>
      <c r="G12" t="s">
        <v>133</v>
      </c>
      <c r="H12">
        <v>47</v>
      </c>
      <c r="I12">
        <v>16</v>
      </c>
      <c r="J12">
        <f t="shared" si="0"/>
        <v>63</v>
      </c>
      <c r="K12" s="11" t="s">
        <v>224</v>
      </c>
      <c r="L12" s="11" t="s">
        <v>225</v>
      </c>
      <c r="M12" t="str">
        <f t="shared" si="1"/>
        <v>BIT_ST</v>
      </c>
      <c r="N12">
        <f t="shared" si="2"/>
        <v>69930</v>
      </c>
    </row>
    <row r="13" spans="1:18" ht="15.75" customHeight="1">
      <c r="A13" s="9" t="s">
        <v>59</v>
      </c>
      <c r="B13" s="9" t="s">
        <v>127</v>
      </c>
      <c r="C13" s="9">
        <v>17</v>
      </c>
      <c r="D13" s="9">
        <v>13</v>
      </c>
      <c r="E13" s="9" t="s">
        <v>184</v>
      </c>
      <c r="F13" s="9" t="s">
        <v>185</v>
      </c>
      <c r="G13" s="9" t="s">
        <v>129</v>
      </c>
      <c r="H13" s="9">
        <v>51</v>
      </c>
      <c r="I13" s="9">
        <v>17</v>
      </c>
      <c r="J13">
        <f t="shared" si="0"/>
        <v>68</v>
      </c>
      <c r="K13" s="11" t="s">
        <v>232</v>
      </c>
      <c r="L13" s="11" t="s">
        <v>227</v>
      </c>
      <c r="M13" t="str">
        <f t="shared" si="1"/>
        <v>DFO_GT</v>
      </c>
      <c r="N13">
        <f t="shared" si="2"/>
        <v>1156</v>
      </c>
    </row>
    <row r="14" spans="1:18" ht="15.75" customHeight="1">
      <c r="A14" s="9" t="s">
        <v>59</v>
      </c>
      <c r="B14" s="9" t="s">
        <v>135</v>
      </c>
      <c r="C14" s="9">
        <v>17</v>
      </c>
      <c r="D14" s="9">
        <v>13</v>
      </c>
      <c r="E14" s="9" t="s">
        <v>184</v>
      </c>
      <c r="F14" s="9" t="s">
        <v>185</v>
      </c>
      <c r="G14" s="9" t="s">
        <v>129</v>
      </c>
      <c r="H14" s="9">
        <v>51</v>
      </c>
      <c r="I14" s="9">
        <v>17</v>
      </c>
      <c r="J14">
        <f t="shared" si="0"/>
        <v>68</v>
      </c>
      <c r="K14" s="11" t="s">
        <v>232</v>
      </c>
      <c r="L14" s="11" t="s">
        <v>227</v>
      </c>
      <c r="M14" t="str">
        <f t="shared" si="1"/>
        <v>DFO_GT</v>
      </c>
      <c r="N14">
        <f t="shared" si="2"/>
        <v>1156</v>
      </c>
    </row>
    <row r="15" spans="1:18" ht="15.75" customHeight="1">
      <c r="A15" s="9" t="s">
        <v>59</v>
      </c>
      <c r="B15" s="9" t="s">
        <v>137</v>
      </c>
      <c r="C15" s="9">
        <v>17</v>
      </c>
      <c r="D15" s="9">
        <v>13</v>
      </c>
      <c r="E15" s="9" t="s">
        <v>184</v>
      </c>
      <c r="F15" s="9" t="s">
        <v>185</v>
      </c>
      <c r="G15" s="9" t="s">
        <v>129</v>
      </c>
      <c r="H15" s="9">
        <v>51</v>
      </c>
      <c r="I15" s="9">
        <v>17</v>
      </c>
      <c r="J15">
        <f t="shared" si="0"/>
        <v>68</v>
      </c>
      <c r="K15" s="11" t="s">
        <v>232</v>
      </c>
      <c r="L15" s="11" t="s">
        <v>227</v>
      </c>
      <c r="M15" t="str">
        <f t="shared" si="1"/>
        <v>DFO_GT</v>
      </c>
      <c r="N15">
        <f t="shared" si="2"/>
        <v>1156</v>
      </c>
    </row>
    <row r="16" spans="1:18" ht="15.75" customHeight="1">
      <c r="A16" s="9" t="s">
        <v>59</v>
      </c>
      <c r="B16" s="9" t="s">
        <v>143</v>
      </c>
      <c r="C16" s="9">
        <v>17</v>
      </c>
      <c r="D16" s="9">
        <v>13</v>
      </c>
      <c r="E16" s="9" t="s">
        <v>184</v>
      </c>
      <c r="F16" s="9" t="s">
        <v>185</v>
      </c>
      <c r="G16" s="9" t="s">
        <v>129</v>
      </c>
      <c r="H16" s="9">
        <v>51</v>
      </c>
      <c r="I16" s="9">
        <v>17</v>
      </c>
      <c r="J16">
        <f t="shared" si="0"/>
        <v>68</v>
      </c>
      <c r="K16" s="11" t="s">
        <v>232</v>
      </c>
      <c r="L16" s="11" t="s">
        <v>227</v>
      </c>
      <c r="M16" t="str">
        <f t="shared" si="1"/>
        <v>DFO_GT</v>
      </c>
      <c r="N16">
        <f t="shared" si="2"/>
        <v>1156</v>
      </c>
    </row>
    <row r="17" spans="1:14" ht="15.75" customHeight="1">
      <c r="A17" s="9" t="s">
        <v>59</v>
      </c>
      <c r="B17" s="9" t="s">
        <v>127</v>
      </c>
      <c r="C17" s="9">
        <v>4</v>
      </c>
      <c r="D17" s="9">
        <v>4</v>
      </c>
      <c r="E17" s="9" t="s">
        <v>184</v>
      </c>
      <c r="F17" s="9" t="s">
        <v>211</v>
      </c>
      <c r="G17" s="9" t="s">
        <v>139</v>
      </c>
      <c r="H17" s="9">
        <v>110</v>
      </c>
      <c r="I17" s="9">
        <v>33</v>
      </c>
      <c r="J17">
        <f t="shared" si="0"/>
        <v>143</v>
      </c>
      <c r="K17" s="11" t="s">
        <v>230</v>
      </c>
      <c r="L17" s="11" t="s">
        <v>231</v>
      </c>
      <c r="M17" t="str">
        <f t="shared" si="1"/>
        <v>WAT_HY</v>
      </c>
      <c r="N17">
        <f t="shared" si="2"/>
        <v>572</v>
      </c>
    </row>
    <row r="18" spans="1:14" ht="15.75" customHeight="1">
      <c r="A18" s="9" t="s">
        <v>59</v>
      </c>
      <c r="B18" s="9" t="s">
        <v>135</v>
      </c>
      <c r="C18" s="9">
        <v>4</v>
      </c>
      <c r="D18" s="9">
        <v>4</v>
      </c>
      <c r="E18" s="9" t="s">
        <v>184</v>
      </c>
      <c r="F18" s="9" t="s">
        <v>211</v>
      </c>
      <c r="G18" s="9" t="s">
        <v>139</v>
      </c>
      <c r="H18" s="9">
        <v>110</v>
      </c>
      <c r="I18" s="9">
        <v>33</v>
      </c>
      <c r="J18">
        <f t="shared" si="0"/>
        <v>143</v>
      </c>
      <c r="K18" s="11" t="s">
        <v>230</v>
      </c>
      <c r="L18" s="11" t="s">
        <v>231</v>
      </c>
      <c r="M18" t="str">
        <f t="shared" si="1"/>
        <v>WAT_HY</v>
      </c>
      <c r="N18">
        <f t="shared" si="2"/>
        <v>572</v>
      </c>
    </row>
    <row r="19" spans="1:14" ht="15.75" customHeight="1">
      <c r="A19" s="9" t="s">
        <v>59</v>
      </c>
      <c r="B19" s="9" t="s">
        <v>137</v>
      </c>
      <c r="C19" s="9">
        <v>4</v>
      </c>
      <c r="D19" s="9">
        <v>4</v>
      </c>
      <c r="E19" s="9" t="s">
        <v>184</v>
      </c>
      <c r="F19" s="9" t="s">
        <v>211</v>
      </c>
      <c r="G19" s="9" t="s">
        <v>139</v>
      </c>
      <c r="H19" s="9">
        <v>110</v>
      </c>
      <c r="I19" s="9">
        <v>33</v>
      </c>
      <c r="J19">
        <f t="shared" si="0"/>
        <v>143</v>
      </c>
      <c r="K19" s="11" t="s">
        <v>230</v>
      </c>
      <c r="L19" s="11" t="s">
        <v>231</v>
      </c>
      <c r="M19" t="str">
        <f t="shared" si="1"/>
        <v>WAT_HY</v>
      </c>
      <c r="N19">
        <f t="shared" si="2"/>
        <v>572</v>
      </c>
    </row>
    <row r="20" spans="1:14" ht="15.75" customHeight="1">
      <c r="A20" s="9" t="s">
        <v>59</v>
      </c>
      <c r="B20" s="9" t="s">
        <v>143</v>
      </c>
      <c r="C20" s="9">
        <v>5</v>
      </c>
      <c r="D20" s="9">
        <v>5</v>
      </c>
      <c r="E20" s="9" t="s">
        <v>184</v>
      </c>
      <c r="F20" s="9" t="s">
        <v>211</v>
      </c>
      <c r="G20" s="9" t="s">
        <v>139</v>
      </c>
      <c r="H20" s="9">
        <v>110</v>
      </c>
      <c r="I20" s="9">
        <v>33</v>
      </c>
      <c r="J20">
        <f t="shared" si="0"/>
        <v>143</v>
      </c>
      <c r="K20" s="11" t="s">
        <v>230</v>
      </c>
      <c r="L20" s="11" t="s">
        <v>231</v>
      </c>
      <c r="M20" t="str">
        <f t="shared" si="1"/>
        <v>WAT_HY</v>
      </c>
      <c r="N20">
        <f t="shared" si="2"/>
        <v>715</v>
      </c>
    </row>
    <row r="21" spans="1:14" ht="15.75" customHeight="1">
      <c r="A21" s="9" t="s">
        <v>59</v>
      </c>
      <c r="B21" s="9" t="s">
        <v>130</v>
      </c>
      <c r="C21" s="9">
        <v>5</v>
      </c>
      <c r="D21" s="9">
        <v>5</v>
      </c>
      <c r="E21" s="9" t="s">
        <v>184</v>
      </c>
      <c r="F21" s="9" t="s">
        <v>211</v>
      </c>
      <c r="G21" s="9" t="s">
        <v>139</v>
      </c>
      <c r="H21" s="9">
        <v>110</v>
      </c>
      <c r="I21" s="9">
        <v>33</v>
      </c>
      <c r="J21">
        <f t="shared" si="0"/>
        <v>143</v>
      </c>
      <c r="K21" s="11" t="s">
        <v>230</v>
      </c>
      <c r="L21" s="11" t="s">
        <v>231</v>
      </c>
      <c r="M21" t="str">
        <f t="shared" si="1"/>
        <v>WAT_HY</v>
      </c>
      <c r="N21">
        <f t="shared" si="2"/>
        <v>715</v>
      </c>
    </row>
    <row r="22" spans="1:14" ht="15.75" customHeight="1">
      <c r="A22" s="9" t="s">
        <v>59</v>
      </c>
      <c r="B22" s="9" t="s">
        <v>138</v>
      </c>
      <c r="C22" s="9">
        <v>5</v>
      </c>
      <c r="D22" s="9">
        <v>5</v>
      </c>
      <c r="E22" s="9" t="s">
        <v>184</v>
      </c>
      <c r="F22" s="9" t="s">
        <v>211</v>
      </c>
      <c r="G22" s="9" t="s">
        <v>139</v>
      </c>
      <c r="H22" s="9">
        <v>110</v>
      </c>
      <c r="I22" s="9">
        <v>33</v>
      </c>
      <c r="J22">
        <f t="shared" si="0"/>
        <v>143</v>
      </c>
      <c r="K22" s="11" t="s">
        <v>230</v>
      </c>
      <c r="L22" s="11" t="s">
        <v>231</v>
      </c>
      <c r="M22" t="str">
        <f t="shared" si="1"/>
        <v>WAT_HY</v>
      </c>
      <c r="N22">
        <f t="shared" si="2"/>
        <v>715</v>
      </c>
    </row>
    <row r="23" spans="1:14" ht="15.75" customHeight="1">
      <c r="A23" s="9" t="s">
        <v>63</v>
      </c>
      <c r="B23" s="9" t="s">
        <v>127</v>
      </c>
      <c r="C23" s="9">
        <v>15</v>
      </c>
      <c r="D23" s="9">
        <v>15</v>
      </c>
      <c r="E23" s="9" t="s">
        <v>171</v>
      </c>
      <c r="F23" s="9" t="s">
        <v>168</v>
      </c>
      <c r="G23" s="9" t="s">
        <v>129</v>
      </c>
      <c r="H23" s="9">
        <v>103</v>
      </c>
      <c r="I23" s="9">
        <v>33</v>
      </c>
      <c r="J23">
        <f t="shared" si="0"/>
        <v>136</v>
      </c>
      <c r="K23" s="11" t="s">
        <v>230</v>
      </c>
      <c r="L23" s="11" t="s">
        <v>231</v>
      </c>
      <c r="M23" t="str">
        <f t="shared" si="1"/>
        <v>WAT_HY</v>
      </c>
      <c r="N23">
        <f t="shared" si="2"/>
        <v>2040</v>
      </c>
    </row>
    <row r="24" spans="1:14" ht="15.75" customHeight="1">
      <c r="A24" s="9" t="s">
        <v>63</v>
      </c>
      <c r="B24" s="9" t="s">
        <v>135</v>
      </c>
      <c r="C24" s="9">
        <v>15</v>
      </c>
      <c r="D24" s="9">
        <v>15</v>
      </c>
      <c r="E24" s="9" t="s">
        <v>171</v>
      </c>
      <c r="F24" s="9" t="s">
        <v>168</v>
      </c>
      <c r="G24" s="9" t="s">
        <v>129</v>
      </c>
      <c r="H24" s="9">
        <v>103</v>
      </c>
      <c r="I24" s="9">
        <v>33</v>
      </c>
      <c r="J24">
        <f t="shared" si="0"/>
        <v>136</v>
      </c>
      <c r="K24" s="11" t="s">
        <v>230</v>
      </c>
      <c r="L24" s="11" t="s">
        <v>231</v>
      </c>
      <c r="M24" t="str">
        <f t="shared" si="1"/>
        <v>WAT_HY</v>
      </c>
      <c r="N24">
        <f t="shared" si="2"/>
        <v>2040</v>
      </c>
    </row>
    <row r="25" spans="1:14" ht="15.75" customHeight="1">
      <c r="A25" s="9" t="s">
        <v>63</v>
      </c>
      <c r="B25" s="9" t="s">
        <v>137</v>
      </c>
      <c r="C25" s="9">
        <v>1.5</v>
      </c>
      <c r="D25" s="9">
        <v>1.5</v>
      </c>
      <c r="E25" s="9" t="s">
        <v>171</v>
      </c>
      <c r="F25" s="9" t="s">
        <v>168</v>
      </c>
      <c r="G25" s="9" t="s">
        <v>129</v>
      </c>
      <c r="H25" s="9">
        <v>103</v>
      </c>
      <c r="I25" s="9">
        <v>33</v>
      </c>
      <c r="J25">
        <f t="shared" si="0"/>
        <v>136</v>
      </c>
      <c r="K25" s="11" t="s">
        <v>230</v>
      </c>
      <c r="L25" s="11" t="s">
        <v>231</v>
      </c>
      <c r="M25" t="str">
        <f t="shared" si="1"/>
        <v>WAT_HY</v>
      </c>
      <c r="N25">
        <f t="shared" si="2"/>
        <v>204</v>
      </c>
    </row>
    <row r="26" spans="1:14" ht="15.75" customHeight="1">
      <c r="A26" s="9" t="s">
        <v>215</v>
      </c>
      <c r="B26" s="9" t="s">
        <v>127</v>
      </c>
      <c r="C26" s="9">
        <v>975</v>
      </c>
      <c r="D26" s="9">
        <v>938</v>
      </c>
      <c r="E26" s="9" t="s">
        <v>216</v>
      </c>
      <c r="F26" s="9" t="s">
        <v>4</v>
      </c>
      <c r="G26" s="9" t="s">
        <v>133</v>
      </c>
      <c r="H26" s="9">
        <v>45</v>
      </c>
      <c r="I26" s="9">
        <v>14</v>
      </c>
      <c r="J26">
        <f t="shared" si="0"/>
        <v>59</v>
      </c>
      <c r="K26" s="11" t="s">
        <v>233</v>
      </c>
      <c r="L26" s="11" t="s">
        <v>225</v>
      </c>
      <c r="M26" t="str">
        <f t="shared" si="1"/>
        <v>NUC_ST</v>
      </c>
      <c r="N26">
        <f t="shared" si="2"/>
        <v>57525</v>
      </c>
    </row>
    <row r="27" spans="1:14" ht="15.75" customHeight="1">
      <c r="A27" s="9" t="s">
        <v>215</v>
      </c>
      <c r="B27" s="9" t="s">
        <v>135</v>
      </c>
      <c r="C27" s="9">
        <v>953</v>
      </c>
      <c r="D27" s="9">
        <v>932</v>
      </c>
      <c r="E27" s="9" t="s">
        <v>216</v>
      </c>
      <c r="F27" s="9" t="s">
        <v>4</v>
      </c>
      <c r="G27" s="9" t="s">
        <v>133</v>
      </c>
      <c r="H27" s="9">
        <v>47</v>
      </c>
      <c r="I27" s="9">
        <v>12</v>
      </c>
      <c r="J27">
        <f t="shared" si="0"/>
        <v>59</v>
      </c>
      <c r="K27" s="11" t="s">
        <v>233</v>
      </c>
      <c r="L27" s="11" t="s">
        <v>225</v>
      </c>
      <c r="M27" t="str">
        <f t="shared" si="1"/>
        <v>NUC_ST</v>
      </c>
      <c r="N27">
        <f t="shared" si="2"/>
        <v>56227</v>
      </c>
    </row>
    <row r="28" spans="1:14" ht="15.75" customHeight="1">
      <c r="A28" s="9" t="s">
        <v>157</v>
      </c>
      <c r="B28" s="9" t="s">
        <v>158</v>
      </c>
      <c r="C28" s="9">
        <v>206</v>
      </c>
      <c r="D28" s="9">
        <v>182</v>
      </c>
      <c r="E28" s="9" t="s">
        <v>159</v>
      </c>
      <c r="F28" s="9" t="s">
        <v>160</v>
      </c>
      <c r="G28" s="9" t="s">
        <v>133</v>
      </c>
      <c r="H28" s="9">
        <v>11</v>
      </c>
      <c r="I28" s="9">
        <v>25</v>
      </c>
      <c r="J28">
        <f t="shared" si="0"/>
        <v>36</v>
      </c>
      <c r="K28" s="11" t="s">
        <v>226</v>
      </c>
      <c r="L28" s="11" t="s">
        <v>228</v>
      </c>
      <c r="M28" t="str">
        <f t="shared" si="1"/>
        <v>NG_CT</v>
      </c>
      <c r="N28">
        <f t="shared" si="2"/>
        <v>7416</v>
      </c>
    </row>
    <row r="29" spans="1:14" ht="15.75" customHeight="1">
      <c r="A29" s="9" t="s">
        <v>157</v>
      </c>
      <c r="B29" s="9" t="s">
        <v>161</v>
      </c>
      <c r="C29" s="9">
        <v>206</v>
      </c>
      <c r="D29" s="9">
        <v>182</v>
      </c>
      <c r="E29" s="9" t="s">
        <v>159</v>
      </c>
      <c r="F29" s="9" t="s">
        <v>160</v>
      </c>
      <c r="G29" s="9" t="s">
        <v>133</v>
      </c>
      <c r="H29" s="9">
        <v>11</v>
      </c>
      <c r="I29" s="9">
        <v>25</v>
      </c>
      <c r="J29">
        <f t="shared" si="0"/>
        <v>36</v>
      </c>
      <c r="K29" s="11" t="s">
        <v>226</v>
      </c>
      <c r="L29" s="11" t="s">
        <v>228</v>
      </c>
      <c r="M29" t="str">
        <f t="shared" si="1"/>
        <v>NG_CT</v>
      </c>
      <c r="N29">
        <f t="shared" si="2"/>
        <v>7416</v>
      </c>
    </row>
    <row r="30" spans="1:14" ht="15.75" customHeight="1">
      <c r="A30" s="9" t="s">
        <v>157</v>
      </c>
      <c r="B30" s="9" t="s">
        <v>162</v>
      </c>
      <c r="C30" s="9">
        <v>306</v>
      </c>
      <c r="D30" s="9">
        <v>304</v>
      </c>
      <c r="E30" s="9" t="s">
        <v>159</v>
      </c>
      <c r="F30" s="9" t="s">
        <v>160</v>
      </c>
      <c r="G30" s="9" t="s">
        <v>133</v>
      </c>
      <c r="H30" s="9">
        <v>11</v>
      </c>
      <c r="I30" s="9">
        <v>25</v>
      </c>
      <c r="J30">
        <f t="shared" si="0"/>
        <v>36</v>
      </c>
      <c r="K30" s="11" t="s">
        <v>226</v>
      </c>
      <c r="L30" s="11" t="s">
        <v>229</v>
      </c>
      <c r="M30" t="str">
        <f t="shared" si="1"/>
        <v>NG_CA</v>
      </c>
      <c r="N30">
        <f t="shared" si="2"/>
        <v>11016</v>
      </c>
    </row>
    <row r="31" spans="1:14" ht="15.75" customHeight="1">
      <c r="A31" s="9" t="s">
        <v>72</v>
      </c>
      <c r="B31" s="9" t="s">
        <v>127</v>
      </c>
      <c r="C31" s="9">
        <v>6.4</v>
      </c>
      <c r="D31" s="9">
        <v>6.4</v>
      </c>
      <c r="E31" s="9" t="s">
        <v>170</v>
      </c>
      <c r="F31" s="9" t="s">
        <v>168</v>
      </c>
      <c r="G31" s="9" t="s">
        <v>129</v>
      </c>
      <c r="H31" s="9">
        <v>70</v>
      </c>
      <c r="I31" s="9">
        <v>19</v>
      </c>
      <c r="J31">
        <f t="shared" si="0"/>
        <v>89</v>
      </c>
      <c r="K31" s="11" t="s">
        <v>230</v>
      </c>
      <c r="L31" s="11" t="s">
        <v>231</v>
      </c>
      <c r="M31" t="str">
        <f t="shared" si="1"/>
        <v>WAT_HY</v>
      </c>
      <c r="N31">
        <f t="shared" si="2"/>
        <v>569.6</v>
      </c>
    </row>
    <row r="32" spans="1:14" ht="15.75" customHeight="1">
      <c r="A32" s="9" t="s">
        <v>72</v>
      </c>
      <c r="B32" s="9" t="s">
        <v>135</v>
      </c>
      <c r="C32" s="9">
        <v>0.4</v>
      </c>
      <c r="D32" s="9">
        <v>0.4</v>
      </c>
      <c r="E32" s="9" t="s">
        <v>170</v>
      </c>
      <c r="F32" s="9" t="s">
        <v>168</v>
      </c>
      <c r="G32" s="9" t="s">
        <v>129</v>
      </c>
      <c r="H32" s="9">
        <v>70</v>
      </c>
      <c r="I32" s="9">
        <v>19</v>
      </c>
      <c r="J32">
        <f t="shared" si="0"/>
        <v>89</v>
      </c>
      <c r="K32" s="11" t="s">
        <v>230</v>
      </c>
      <c r="L32" s="11" t="s">
        <v>231</v>
      </c>
      <c r="M32" t="str">
        <f t="shared" si="1"/>
        <v>WAT_HY</v>
      </c>
      <c r="N32">
        <f t="shared" si="2"/>
        <v>35.6</v>
      </c>
    </row>
    <row r="33" spans="1:14" ht="15.75" customHeight="1">
      <c r="A33" t="s">
        <v>220</v>
      </c>
      <c r="B33" t="s">
        <v>130</v>
      </c>
      <c r="C33">
        <v>546</v>
      </c>
      <c r="D33">
        <v>544</v>
      </c>
      <c r="E33" t="s">
        <v>136</v>
      </c>
      <c r="F33" t="s">
        <v>132</v>
      </c>
      <c r="G33" t="s">
        <v>129</v>
      </c>
      <c r="H33">
        <v>50</v>
      </c>
      <c r="I33">
        <v>3</v>
      </c>
      <c r="J33">
        <f t="shared" si="0"/>
        <v>53</v>
      </c>
      <c r="K33" s="11" t="s">
        <v>224</v>
      </c>
      <c r="L33" s="11" t="s">
        <v>225</v>
      </c>
      <c r="M33" t="str">
        <f t="shared" si="1"/>
        <v>BIT_ST</v>
      </c>
      <c r="N33">
        <f t="shared" si="2"/>
        <v>28938</v>
      </c>
    </row>
    <row r="34" spans="1:14" ht="15.75" customHeight="1">
      <c r="A34" t="s">
        <v>220</v>
      </c>
      <c r="B34" t="s">
        <v>138</v>
      </c>
      <c r="C34">
        <v>849</v>
      </c>
      <c r="D34">
        <v>844</v>
      </c>
      <c r="E34" t="s">
        <v>136</v>
      </c>
      <c r="F34" t="s">
        <v>132</v>
      </c>
      <c r="G34" t="s">
        <v>139</v>
      </c>
      <c r="H34">
        <v>10</v>
      </c>
      <c r="I34">
        <v>26</v>
      </c>
      <c r="J34">
        <f t="shared" ref="J34:J65" si="5">H34+I34</f>
        <v>36</v>
      </c>
      <c r="K34" s="11" t="s">
        <v>224</v>
      </c>
      <c r="L34" s="11" t="s">
        <v>225</v>
      </c>
      <c r="M34" t="str">
        <f t="shared" ref="M34:M65" si="6">_xlfn.CONCAT(K34, "_",L34)</f>
        <v>BIT_ST</v>
      </c>
      <c r="N34">
        <f t="shared" si="2"/>
        <v>30564</v>
      </c>
    </row>
    <row r="35" spans="1:14" ht="15.75" customHeight="1">
      <c r="A35" s="9" t="s">
        <v>64</v>
      </c>
      <c r="B35" s="9" t="s">
        <v>127</v>
      </c>
      <c r="C35" s="9">
        <v>81</v>
      </c>
      <c r="D35" s="9">
        <v>81</v>
      </c>
      <c r="E35" s="9" t="s">
        <v>148</v>
      </c>
      <c r="F35" s="9" t="s">
        <v>168</v>
      </c>
      <c r="G35" s="9" t="s">
        <v>129</v>
      </c>
      <c r="H35" s="9">
        <v>59</v>
      </c>
      <c r="I35" s="9">
        <v>33</v>
      </c>
      <c r="J35">
        <f t="shared" si="5"/>
        <v>92</v>
      </c>
      <c r="K35" s="11" t="s">
        <v>230</v>
      </c>
      <c r="L35" s="11" t="s">
        <v>231</v>
      </c>
      <c r="M35" t="str">
        <f t="shared" si="6"/>
        <v>WAT_HY</v>
      </c>
      <c r="N35">
        <f t="shared" si="2"/>
        <v>7452</v>
      </c>
    </row>
    <row r="36" spans="1:14" ht="15.75" customHeight="1">
      <c r="A36" s="9" t="s">
        <v>64</v>
      </c>
      <c r="B36" s="9" t="s">
        <v>135</v>
      </c>
      <c r="C36" s="9">
        <v>81</v>
      </c>
      <c r="D36" s="9">
        <v>81</v>
      </c>
      <c r="E36" s="9" t="s">
        <v>148</v>
      </c>
      <c r="F36" s="9" t="s">
        <v>168</v>
      </c>
      <c r="G36" s="9" t="s">
        <v>129</v>
      </c>
      <c r="H36" s="9">
        <v>59</v>
      </c>
      <c r="I36" s="9">
        <v>33</v>
      </c>
      <c r="J36">
        <f t="shared" si="5"/>
        <v>92</v>
      </c>
      <c r="K36" s="11" t="s">
        <v>230</v>
      </c>
      <c r="L36" s="11" t="s">
        <v>231</v>
      </c>
      <c r="M36" t="str">
        <f t="shared" si="6"/>
        <v>WAT_HY</v>
      </c>
      <c r="N36">
        <f t="shared" si="2"/>
        <v>7452</v>
      </c>
    </row>
    <row r="37" spans="1:14" ht="15.75" customHeight="1">
      <c r="A37" s="9" t="s">
        <v>64</v>
      </c>
      <c r="B37" s="9" t="s">
        <v>137</v>
      </c>
      <c r="C37" s="9">
        <v>81</v>
      </c>
      <c r="D37" s="9">
        <v>81</v>
      </c>
      <c r="E37" s="9" t="s">
        <v>148</v>
      </c>
      <c r="F37" s="9" t="s">
        <v>168</v>
      </c>
      <c r="G37" s="9" t="s">
        <v>129</v>
      </c>
      <c r="H37" s="9">
        <v>59</v>
      </c>
      <c r="I37" s="9">
        <v>33</v>
      </c>
      <c r="J37">
        <f t="shared" si="5"/>
        <v>92</v>
      </c>
      <c r="K37" s="11" t="s">
        <v>230</v>
      </c>
      <c r="L37" s="11" t="s">
        <v>231</v>
      </c>
      <c r="M37" t="str">
        <f t="shared" si="6"/>
        <v>WAT_HY</v>
      </c>
      <c r="N37">
        <f t="shared" si="2"/>
        <v>7452</v>
      </c>
    </row>
    <row r="38" spans="1:14" ht="15.75" customHeight="1">
      <c r="A38" s="9" t="s">
        <v>64</v>
      </c>
      <c r="B38" s="9" t="s">
        <v>143</v>
      </c>
      <c r="C38" s="9">
        <v>81</v>
      </c>
      <c r="D38" s="9">
        <v>81</v>
      </c>
      <c r="E38" s="9" t="s">
        <v>148</v>
      </c>
      <c r="F38" s="9" t="s">
        <v>168</v>
      </c>
      <c r="G38" s="9" t="s">
        <v>129</v>
      </c>
      <c r="H38" s="9">
        <v>59</v>
      </c>
      <c r="I38" s="9">
        <v>33</v>
      </c>
      <c r="J38">
        <f t="shared" si="5"/>
        <v>92</v>
      </c>
      <c r="K38" s="11" t="s">
        <v>230</v>
      </c>
      <c r="L38" s="11" t="s">
        <v>231</v>
      </c>
      <c r="M38" t="str">
        <f t="shared" si="6"/>
        <v>WAT_HY</v>
      </c>
      <c r="N38">
        <f t="shared" si="2"/>
        <v>7452</v>
      </c>
    </row>
    <row r="39" spans="1:14" ht="15.75" customHeight="1">
      <c r="A39" s="9" t="s">
        <v>163</v>
      </c>
      <c r="B39" s="9" t="s">
        <v>164</v>
      </c>
      <c r="C39" s="9">
        <v>206</v>
      </c>
      <c r="D39" s="9">
        <v>177</v>
      </c>
      <c r="E39" s="9" t="s">
        <v>165</v>
      </c>
      <c r="F39" s="9" t="s">
        <v>160</v>
      </c>
      <c r="G39" s="9" t="s">
        <v>133</v>
      </c>
      <c r="H39" s="9">
        <v>10</v>
      </c>
      <c r="I39" s="9">
        <v>30</v>
      </c>
      <c r="J39">
        <f t="shared" si="5"/>
        <v>40</v>
      </c>
      <c r="K39" s="11" t="s">
        <v>226</v>
      </c>
      <c r="L39" s="11" t="s">
        <v>228</v>
      </c>
      <c r="M39" t="str">
        <f t="shared" si="6"/>
        <v>NG_CT</v>
      </c>
      <c r="N39">
        <f t="shared" si="2"/>
        <v>8240</v>
      </c>
    </row>
    <row r="40" spans="1:14" ht="15.75" customHeight="1">
      <c r="A40" s="9" t="s">
        <v>163</v>
      </c>
      <c r="B40" s="9" t="s">
        <v>166</v>
      </c>
      <c r="C40" s="9">
        <v>206</v>
      </c>
      <c r="D40" s="9">
        <v>177</v>
      </c>
      <c r="E40" s="9" t="s">
        <v>165</v>
      </c>
      <c r="F40" s="9" t="s">
        <v>160</v>
      </c>
      <c r="G40" s="9" t="s">
        <v>133</v>
      </c>
      <c r="H40" s="9">
        <v>10</v>
      </c>
      <c r="I40" s="9">
        <v>30</v>
      </c>
      <c r="J40">
        <f t="shared" si="5"/>
        <v>40</v>
      </c>
      <c r="K40" s="11" t="s">
        <v>226</v>
      </c>
      <c r="L40" s="11" t="s">
        <v>228</v>
      </c>
      <c r="M40" t="str">
        <f t="shared" si="6"/>
        <v>NG_CT</v>
      </c>
      <c r="N40">
        <f t="shared" si="2"/>
        <v>8240</v>
      </c>
    </row>
    <row r="41" spans="1:14" ht="15.75" customHeight="1">
      <c r="A41" s="9" t="s">
        <v>163</v>
      </c>
      <c r="B41" s="9" t="s">
        <v>167</v>
      </c>
      <c r="C41" s="9">
        <v>306</v>
      </c>
      <c r="D41" s="9">
        <v>308</v>
      </c>
      <c r="E41" s="9" t="s">
        <v>165</v>
      </c>
      <c r="F41" s="9" t="s">
        <v>160</v>
      </c>
      <c r="G41" s="9" t="s">
        <v>133</v>
      </c>
      <c r="H41" s="9">
        <v>10</v>
      </c>
      <c r="I41" s="9">
        <v>30</v>
      </c>
      <c r="J41">
        <f t="shared" si="5"/>
        <v>40</v>
      </c>
      <c r="K41" s="11" t="s">
        <v>226</v>
      </c>
      <c r="L41" s="11" t="s">
        <v>229</v>
      </c>
      <c r="M41" t="str">
        <f t="shared" si="6"/>
        <v>NG_CA</v>
      </c>
      <c r="N41">
        <f t="shared" si="2"/>
        <v>12240</v>
      </c>
    </row>
    <row r="42" spans="1:14" ht="15.75" customHeight="1">
      <c r="A42" s="9" t="s">
        <v>217</v>
      </c>
      <c r="B42" s="9" t="s">
        <v>127</v>
      </c>
      <c r="C42" s="9">
        <v>1009</v>
      </c>
      <c r="D42" s="9">
        <v>964</v>
      </c>
      <c r="E42" s="9" t="s">
        <v>218</v>
      </c>
      <c r="F42" s="9" t="s">
        <v>4</v>
      </c>
      <c r="G42" s="9" t="s">
        <v>133</v>
      </c>
      <c r="H42" s="9">
        <v>36</v>
      </c>
      <c r="I42" s="9">
        <v>24</v>
      </c>
      <c r="J42">
        <f t="shared" si="5"/>
        <v>60</v>
      </c>
      <c r="K42" s="11" t="s">
        <v>233</v>
      </c>
      <c r="L42" s="11" t="s">
        <v>225</v>
      </c>
      <c r="M42" t="str">
        <f t="shared" si="6"/>
        <v>NUC_ST</v>
      </c>
      <c r="N42">
        <f t="shared" si="2"/>
        <v>60540</v>
      </c>
    </row>
    <row r="43" spans="1:14" ht="15.75" customHeight="1">
      <c r="A43" s="9" t="s">
        <v>144</v>
      </c>
      <c r="B43" s="9" t="s">
        <v>204</v>
      </c>
      <c r="C43" s="9">
        <v>225</v>
      </c>
      <c r="D43" s="9">
        <v>170</v>
      </c>
      <c r="E43" s="9" t="s">
        <v>192</v>
      </c>
      <c r="F43" s="9" t="s">
        <v>145</v>
      </c>
      <c r="G43" s="9" t="s">
        <v>133</v>
      </c>
      <c r="H43" s="9">
        <v>10</v>
      </c>
      <c r="I43" s="9">
        <v>26</v>
      </c>
      <c r="J43">
        <f t="shared" si="5"/>
        <v>36</v>
      </c>
      <c r="K43" s="11" t="s">
        <v>226</v>
      </c>
      <c r="L43" s="11" t="s">
        <v>228</v>
      </c>
      <c r="M43" t="str">
        <f t="shared" si="6"/>
        <v>NG_CT</v>
      </c>
      <c r="N43">
        <f t="shared" si="2"/>
        <v>8100</v>
      </c>
    </row>
    <row r="44" spans="1:14" ht="15.75" customHeight="1">
      <c r="A44" s="9" t="s">
        <v>144</v>
      </c>
      <c r="B44" s="9" t="s">
        <v>205</v>
      </c>
      <c r="C44" s="9">
        <v>225</v>
      </c>
      <c r="D44" s="9">
        <v>170</v>
      </c>
      <c r="E44" s="9" t="s">
        <v>192</v>
      </c>
      <c r="F44" s="9" t="s">
        <v>145</v>
      </c>
      <c r="G44" s="9" t="s">
        <v>133</v>
      </c>
      <c r="H44" s="9">
        <v>10</v>
      </c>
      <c r="I44" s="9">
        <v>26</v>
      </c>
      <c r="J44">
        <f t="shared" si="5"/>
        <v>36</v>
      </c>
      <c r="K44" s="11" t="s">
        <v>226</v>
      </c>
      <c r="L44" s="11" t="s">
        <v>228</v>
      </c>
      <c r="M44" t="str">
        <f t="shared" si="6"/>
        <v>NG_CT</v>
      </c>
      <c r="N44">
        <f t="shared" si="2"/>
        <v>8100</v>
      </c>
    </row>
    <row r="45" spans="1:14" ht="15.75" customHeight="1">
      <c r="A45" s="9" t="s">
        <v>144</v>
      </c>
      <c r="B45" s="9" t="s">
        <v>206</v>
      </c>
      <c r="C45" s="9">
        <v>225</v>
      </c>
      <c r="D45" s="9">
        <v>170</v>
      </c>
      <c r="E45" s="9" t="s">
        <v>192</v>
      </c>
      <c r="F45" s="9" t="s">
        <v>145</v>
      </c>
      <c r="G45" s="9" t="s">
        <v>133</v>
      </c>
      <c r="H45" s="9">
        <v>10</v>
      </c>
      <c r="I45" s="9">
        <v>26</v>
      </c>
      <c r="J45">
        <f t="shared" si="5"/>
        <v>36</v>
      </c>
      <c r="K45" s="11" t="s">
        <v>226</v>
      </c>
      <c r="L45" s="11" t="s">
        <v>228</v>
      </c>
      <c r="M45" t="str">
        <f t="shared" si="6"/>
        <v>NG_CT</v>
      </c>
      <c r="N45">
        <f t="shared" si="2"/>
        <v>8100</v>
      </c>
    </row>
    <row r="46" spans="1:14" ht="15.75" customHeight="1">
      <c r="A46" s="9" t="s">
        <v>144</v>
      </c>
      <c r="B46" s="9" t="s">
        <v>207</v>
      </c>
      <c r="C46" s="9">
        <v>379</v>
      </c>
      <c r="D46" s="9">
        <v>378</v>
      </c>
      <c r="E46" s="9" t="s">
        <v>192</v>
      </c>
      <c r="F46" s="9" t="s">
        <v>145</v>
      </c>
      <c r="G46" s="9" t="s">
        <v>133</v>
      </c>
      <c r="H46" s="9">
        <v>10</v>
      </c>
      <c r="I46" s="9">
        <v>26</v>
      </c>
      <c r="J46">
        <f t="shared" si="5"/>
        <v>36</v>
      </c>
      <c r="K46" s="11" t="s">
        <v>226</v>
      </c>
      <c r="L46" s="11" t="s">
        <v>229</v>
      </c>
      <c r="M46" t="str">
        <f t="shared" si="6"/>
        <v>NG_CA</v>
      </c>
      <c r="N46">
        <f t="shared" si="2"/>
        <v>13644</v>
      </c>
    </row>
    <row r="47" spans="1:14" ht="15.75" customHeight="1">
      <c r="A47" s="9" t="s">
        <v>147</v>
      </c>
      <c r="B47" s="9" t="s">
        <v>127</v>
      </c>
      <c r="C47" s="9">
        <v>94</v>
      </c>
      <c r="D47" s="9">
        <v>73</v>
      </c>
      <c r="E47" s="9" t="s">
        <v>148</v>
      </c>
      <c r="F47" s="9" t="s">
        <v>145</v>
      </c>
      <c r="G47" s="9" t="s">
        <v>129</v>
      </c>
      <c r="H47" s="9">
        <v>27</v>
      </c>
      <c r="I47" s="9">
        <v>18</v>
      </c>
      <c r="J47">
        <f t="shared" si="5"/>
        <v>45</v>
      </c>
      <c r="K47" s="11" t="s">
        <v>226</v>
      </c>
      <c r="L47" s="11" t="s">
        <v>227</v>
      </c>
      <c r="M47" t="str">
        <f t="shared" si="6"/>
        <v>NG_GT</v>
      </c>
      <c r="N47">
        <f t="shared" si="2"/>
        <v>4230</v>
      </c>
    </row>
    <row r="48" spans="1:14" ht="15.75" customHeight="1">
      <c r="A48" s="9" t="s">
        <v>147</v>
      </c>
      <c r="B48" s="9" t="s">
        <v>135</v>
      </c>
      <c r="C48" s="9">
        <v>96</v>
      </c>
      <c r="D48" s="9">
        <v>74</v>
      </c>
      <c r="E48" s="9" t="s">
        <v>148</v>
      </c>
      <c r="F48" s="9" t="s">
        <v>145</v>
      </c>
      <c r="G48" s="9" t="s">
        <v>129</v>
      </c>
      <c r="H48" s="9">
        <v>27</v>
      </c>
      <c r="I48" s="9">
        <v>18</v>
      </c>
      <c r="J48">
        <f t="shared" si="5"/>
        <v>45</v>
      </c>
      <c r="K48" s="11" t="s">
        <v>226</v>
      </c>
      <c r="L48" s="11" t="s">
        <v>227</v>
      </c>
      <c r="M48" t="str">
        <f t="shared" si="6"/>
        <v>NG_GT</v>
      </c>
      <c r="N48">
        <f t="shared" si="2"/>
        <v>4320</v>
      </c>
    </row>
    <row r="49" spans="1:14" ht="15.75" customHeight="1">
      <c r="A49" s="9" t="s">
        <v>147</v>
      </c>
      <c r="B49" s="9" t="s">
        <v>137</v>
      </c>
      <c r="C49" s="9">
        <v>95</v>
      </c>
      <c r="D49" s="9">
        <v>73</v>
      </c>
      <c r="E49" s="9" t="s">
        <v>148</v>
      </c>
      <c r="F49" s="9" t="s">
        <v>145</v>
      </c>
      <c r="G49" s="9" t="s">
        <v>129</v>
      </c>
      <c r="H49" s="9">
        <v>27</v>
      </c>
      <c r="I49" s="9">
        <v>18</v>
      </c>
      <c r="J49">
        <f t="shared" si="5"/>
        <v>45</v>
      </c>
      <c r="K49" s="11" t="s">
        <v>226</v>
      </c>
      <c r="L49" s="11" t="s">
        <v>227</v>
      </c>
      <c r="M49" t="str">
        <f t="shared" si="6"/>
        <v>NG_GT</v>
      </c>
      <c r="N49">
        <f t="shared" si="2"/>
        <v>4275</v>
      </c>
    </row>
    <row r="50" spans="1:14" ht="15.75" customHeight="1">
      <c r="A50" s="9" t="s">
        <v>147</v>
      </c>
      <c r="B50" s="9" t="s">
        <v>143</v>
      </c>
      <c r="C50" s="9">
        <v>94</v>
      </c>
      <c r="D50" s="9">
        <v>73</v>
      </c>
      <c r="E50" s="9" t="s">
        <v>148</v>
      </c>
      <c r="F50" s="9" t="s">
        <v>145</v>
      </c>
      <c r="G50" s="9" t="s">
        <v>129</v>
      </c>
      <c r="H50" s="9">
        <v>27</v>
      </c>
      <c r="I50" s="9">
        <v>18</v>
      </c>
      <c r="J50">
        <f t="shared" si="5"/>
        <v>45</v>
      </c>
      <c r="K50" s="11" t="s">
        <v>226</v>
      </c>
      <c r="L50" s="11" t="s">
        <v>227</v>
      </c>
      <c r="M50" t="str">
        <f t="shared" si="6"/>
        <v>NG_GT</v>
      </c>
      <c r="N50">
        <f t="shared" si="2"/>
        <v>4230</v>
      </c>
    </row>
    <row r="51" spans="1:14" ht="15.75" customHeight="1">
      <c r="A51" s="9" t="s">
        <v>147</v>
      </c>
      <c r="B51" s="9" t="s">
        <v>130</v>
      </c>
      <c r="C51" s="9">
        <v>93</v>
      </c>
      <c r="D51" s="9">
        <v>72</v>
      </c>
      <c r="E51" s="9" t="s">
        <v>148</v>
      </c>
      <c r="F51" s="9" t="s">
        <v>145</v>
      </c>
      <c r="G51" s="9" t="s">
        <v>129</v>
      </c>
      <c r="H51" s="9">
        <v>27</v>
      </c>
      <c r="I51" s="9">
        <v>18</v>
      </c>
      <c r="J51">
        <f t="shared" si="5"/>
        <v>45</v>
      </c>
      <c r="K51" s="11" t="s">
        <v>226</v>
      </c>
      <c r="L51" s="11" t="s">
        <v>227</v>
      </c>
      <c r="M51" t="str">
        <f t="shared" si="6"/>
        <v>NG_GT</v>
      </c>
      <c r="N51">
        <f t="shared" si="2"/>
        <v>4185</v>
      </c>
    </row>
    <row r="52" spans="1:14" ht="15.75" customHeight="1">
      <c r="A52" s="9" t="s">
        <v>147</v>
      </c>
      <c r="B52" s="9" t="s">
        <v>138</v>
      </c>
      <c r="C52" s="9">
        <v>93</v>
      </c>
      <c r="D52" s="9">
        <v>72</v>
      </c>
      <c r="E52" s="9" t="s">
        <v>148</v>
      </c>
      <c r="F52" s="9" t="s">
        <v>145</v>
      </c>
      <c r="G52" s="9" t="s">
        <v>129</v>
      </c>
      <c r="H52" s="9">
        <v>27</v>
      </c>
      <c r="I52" s="9">
        <v>18</v>
      </c>
      <c r="J52">
        <f t="shared" si="5"/>
        <v>45</v>
      </c>
      <c r="K52" s="11" t="s">
        <v>226</v>
      </c>
      <c r="L52" s="11" t="s">
        <v>227</v>
      </c>
      <c r="M52" t="str">
        <f t="shared" si="6"/>
        <v>NG_GT</v>
      </c>
      <c r="N52">
        <f t="shared" si="2"/>
        <v>4185</v>
      </c>
    </row>
    <row r="53" spans="1:14" ht="15.75" customHeight="1">
      <c r="A53" s="9" t="s">
        <v>147</v>
      </c>
      <c r="B53" s="9" t="s">
        <v>149</v>
      </c>
      <c r="C53" s="9">
        <v>95</v>
      </c>
      <c r="D53" s="9">
        <v>72</v>
      </c>
      <c r="E53" s="9" t="s">
        <v>148</v>
      </c>
      <c r="F53" s="9" t="s">
        <v>145</v>
      </c>
      <c r="G53" s="9" t="s">
        <v>129</v>
      </c>
      <c r="H53" s="9">
        <v>27</v>
      </c>
      <c r="I53" s="9">
        <v>18</v>
      </c>
      <c r="J53">
        <f t="shared" si="5"/>
        <v>45</v>
      </c>
      <c r="K53" s="11" t="s">
        <v>226</v>
      </c>
      <c r="L53" s="11" t="s">
        <v>227</v>
      </c>
      <c r="M53" t="str">
        <f t="shared" si="6"/>
        <v>NG_GT</v>
      </c>
      <c r="N53">
        <f t="shared" si="2"/>
        <v>4275</v>
      </c>
    </row>
    <row r="54" spans="1:14" ht="15.75" customHeight="1">
      <c r="A54" s="9" t="s">
        <v>147</v>
      </c>
      <c r="B54" s="9" t="s">
        <v>150</v>
      </c>
      <c r="C54" s="9">
        <v>94</v>
      </c>
      <c r="D54" s="9">
        <v>72</v>
      </c>
      <c r="E54" s="9" t="s">
        <v>148</v>
      </c>
      <c r="F54" s="9" t="s">
        <v>145</v>
      </c>
      <c r="G54" s="9" t="s">
        <v>129</v>
      </c>
      <c r="H54" s="9">
        <v>27</v>
      </c>
      <c r="I54" s="9">
        <v>18</v>
      </c>
      <c r="J54">
        <f t="shared" si="5"/>
        <v>45</v>
      </c>
      <c r="K54" s="11" t="s">
        <v>226</v>
      </c>
      <c r="L54" s="11" t="s">
        <v>227</v>
      </c>
      <c r="M54" t="str">
        <f t="shared" si="6"/>
        <v>NG_GT</v>
      </c>
      <c r="N54">
        <f t="shared" si="2"/>
        <v>4230</v>
      </c>
    </row>
    <row r="55" spans="1:14" ht="15.75" customHeight="1">
      <c r="A55" s="9" t="s">
        <v>147</v>
      </c>
      <c r="B55" s="9" t="s">
        <v>151</v>
      </c>
      <c r="C55" s="9">
        <v>94</v>
      </c>
      <c r="D55" s="9">
        <v>71</v>
      </c>
      <c r="E55" s="9" t="s">
        <v>148</v>
      </c>
      <c r="F55" s="9" t="s">
        <v>145</v>
      </c>
      <c r="G55" s="9" t="s">
        <v>129</v>
      </c>
      <c r="H55" s="9">
        <v>27</v>
      </c>
      <c r="I55" s="9">
        <v>18</v>
      </c>
      <c r="J55">
        <f t="shared" si="5"/>
        <v>45</v>
      </c>
      <c r="K55" s="11" t="s">
        <v>226</v>
      </c>
      <c r="L55" s="11" t="s">
        <v>227</v>
      </c>
      <c r="M55" t="str">
        <f t="shared" si="6"/>
        <v>NG_GT</v>
      </c>
      <c r="N55">
        <f t="shared" si="2"/>
        <v>4230</v>
      </c>
    </row>
    <row r="56" spans="1:14" ht="15.75" customHeight="1">
      <c r="A56" s="9" t="s">
        <v>147</v>
      </c>
      <c r="B56" s="9" t="s">
        <v>140</v>
      </c>
      <c r="C56" s="9">
        <v>96</v>
      </c>
      <c r="D56" s="9">
        <v>73</v>
      </c>
      <c r="E56" s="9" t="s">
        <v>148</v>
      </c>
      <c r="F56" s="9" t="s">
        <v>145</v>
      </c>
      <c r="G56" s="9" t="s">
        <v>129</v>
      </c>
      <c r="H56" s="9">
        <v>27</v>
      </c>
      <c r="I56" s="9">
        <v>18</v>
      </c>
      <c r="J56">
        <f t="shared" si="5"/>
        <v>45</v>
      </c>
      <c r="K56" s="11" t="s">
        <v>226</v>
      </c>
      <c r="L56" s="11" t="s">
        <v>227</v>
      </c>
      <c r="M56" t="str">
        <f t="shared" si="6"/>
        <v>NG_GT</v>
      </c>
      <c r="N56">
        <f t="shared" si="2"/>
        <v>4320</v>
      </c>
    </row>
    <row r="57" spans="1:14" ht="15.75" customHeight="1">
      <c r="A57" s="9" t="s">
        <v>147</v>
      </c>
      <c r="B57" s="9" t="s">
        <v>152</v>
      </c>
      <c r="C57" s="9">
        <v>95</v>
      </c>
      <c r="D57" s="9">
        <v>73</v>
      </c>
      <c r="E57" s="9" t="s">
        <v>148</v>
      </c>
      <c r="F57" s="9" t="s">
        <v>145</v>
      </c>
      <c r="G57" s="9" t="s">
        <v>129</v>
      </c>
      <c r="H57" s="9">
        <v>27</v>
      </c>
      <c r="I57" s="9">
        <v>18</v>
      </c>
      <c r="J57">
        <f t="shared" si="5"/>
        <v>45</v>
      </c>
      <c r="K57" s="11" t="s">
        <v>226</v>
      </c>
      <c r="L57" s="11" t="s">
        <v>227</v>
      </c>
      <c r="M57" t="str">
        <f t="shared" si="6"/>
        <v>NG_GT</v>
      </c>
      <c r="N57">
        <f t="shared" si="2"/>
        <v>4275</v>
      </c>
    </row>
    <row r="58" spans="1:14" ht="15.75" customHeight="1">
      <c r="A58" s="9" t="s">
        <v>147</v>
      </c>
      <c r="B58" s="9" t="s">
        <v>142</v>
      </c>
      <c r="C58" s="9">
        <v>94</v>
      </c>
      <c r="D58" s="9">
        <v>73</v>
      </c>
      <c r="E58" s="9" t="s">
        <v>148</v>
      </c>
      <c r="F58" s="9" t="s">
        <v>145</v>
      </c>
      <c r="G58" s="9" t="s">
        <v>129</v>
      </c>
      <c r="H58" s="9">
        <v>27</v>
      </c>
      <c r="I58" s="9">
        <v>18</v>
      </c>
      <c r="J58">
        <f t="shared" si="5"/>
        <v>45</v>
      </c>
      <c r="K58" s="11" t="s">
        <v>226</v>
      </c>
      <c r="L58" s="11" t="s">
        <v>227</v>
      </c>
      <c r="M58" t="str">
        <f t="shared" si="6"/>
        <v>NG_GT</v>
      </c>
      <c r="N58">
        <f t="shared" si="2"/>
        <v>4230</v>
      </c>
    </row>
    <row r="59" spans="1:14" ht="15.75" customHeight="1">
      <c r="A59" s="9" t="s">
        <v>147</v>
      </c>
      <c r="B59" s="9" t="s">
        <v>153</v>
      </c>
      <c r="C59" s="9">
        <v>93</v>
      </c>
      <c r="D59" s="9">
        <v>72</v>
      </c>
      <c r="E59" s="9" t="s">
        <v>148</v>
      </c>
      <c r="F59" s="9" t="s">
        <v>145</v>
      </c>
      <c r="G59" s="9" t="s">
        <v>129</v>
      </c>
      <c r="H59" s="9">
        <v>27</v>
      </c>
      <c r="I59" s="9">
        <v>18</v>
      </c>
      <c r="J59">
        <f t="shared" si="5"/>
        <v>45</v>
      </c>
      <c r="K59" s="11" t="s">
        <v>226</v>
      </c>
      <c r="L59" s="11" t="s">
        <v>227</v>
      </c>
      <c r="M59" t="str">
        <f t="shared" si="6"/>
        <v>NG_GT</v>
      </c>
      <c r="N59">
        <f t="shared" si="2"/>
        <v>4185</v>
      </c>
    </row>
    <row r="60" spans="1:14" ht="15.75" customHeight="1">
      <c r="A60" s="9" t="s">
        <v>147</v>
      </c>
      <c r="B60" s="9" t="s">
        <v>154</v>
      </c>
      <c r="C60" s="9">
        <v>94</v>
      </c>
      <c r="D60" s="9">
        <v>72</v>
      </c>
      <c r="E60" s="9" t="s">
        <v>148</v>
      </c>
      <c r="F60" s="9" t="s">
        <v>145</v>
      </c>
      <c r="G60" s="9" t="s">
        <v>129</v>
      </c>
      <c r="H60" s="9">
        <v>27</v>
      </c>
      <c r="I60" s="9">
        <v>18</v>
      </c>
      <c r="J60">
        <f t="shared" si="5"/>
        <v>45</v>
      </c>
      <c r="K60" s="11" t="s">
        <v>226</v>
      </c>
      <c r="L60" s="11" t="s">
        <v>227</v>
      </c>
      <c r="M60" t="str">
        <f t="shared" si="6"/>
        <v>NG_GT</v>
      </c>
      <c r="N60">
        <f t="shared" si="2"/>
        <v>4230</v>
      </c>
    </row>
    <row r="61" spans="1:14" ht="15.75" customHeight="1">
      <c r="A61" s="9" t="s">
        <v>147</v>
      </c>
      <c r="B61" s="9" t="s">
        <v>146</v>
      </c>
      <c r="C61" s="9">
        <v>94</v>
      </c>
      <c r="D61" s="9">
        <v>73</v>
      </c>
      <c r="E61" s="9" t="s">
        <v>148</v>
      </c>
      <c r="F61" s="9" t="s">
        <v>145</v>
      </c>
      <c r="G61" s="9" t="s">
        <v>129</v>
      </c>
      <c r="H61" s="9">
        <v>27</v>
      </c>
      <c r="I61" s="9">
        <v>18</v>
      </c>
      <c r="J61">
        <f t="shared" si="5"/>
        <v>45</v>
      </c>
      <c r="K61" s="11" t="s">
        <v>226</v>
      </c>
      <c r="L61" s="11" t="s">
        <v>227</v>
      </c>
      <c r="M61" t="str">
        <f t="shared" si="6"/>
        <v>NG_GT</v>
      </c>
      <c r="N61">
        <f t="shared" si="2"/>
        <v>4230</v>
      </c>
    </row>
    <row r="62" spans="1:14" ht="15.75" customHeight="1">
      <c r="A62" s="9" t="s">
        <v>147</v>
      </c>
      <c r="B62" s="9" t="s">
        <v>134</v>
      </c>
      <c r="C62" s="9">
        <v>93</v>
      </c>
      <c r="D62" s="9">
        <v>73</v>
      </c>
      <c r="E62" s="9" t="s">
        <v>148</v>
      </c>
      <c r="F62" s="9" t="s">
        <v>145</v>
      </c>
      <c r="G62" s="9" t="s">
        <v>129</v>
      </c>
      <c r="H62" s="9">
        <v>27</v>
      </c>
      <c r="I62" s="9">
        <v>18</v>
      </c>
      <c r="J62">
        <f t="shared" si="5"/>
        <v>45</v>
      </c>
      <c r="K62" s="11" t="s">
        <v>226</v>
      </c>
      <c r="L62" s="11" t="s">
        <v>227</v>
      </c>
      <c r="M62" t="str">
        <f t="shared" si="6"/>
        <v>NG_GT</v>
      </c>
      <c r="N62">
        <f t="shared" si="2"/>
        <v>4185</v>
      </c>
    </row>
    <row r="63" spans="1:14" ht="15.75" customHeight="1">
      <c r="A63" s="9" t="s">
        <v>65</v>
      </c>
      <c r="B63" s="9" t="s">
        <v>127</v>
      </c>
      <c r="C63" s="9">
        <v>9</v>
      </c>
      <c r="D63" s="9">
        <v>9</v>
      </c>
      <c r="E63" s="9" t="s">
        <v>172</v>
      </c>
      <c r="F63" s="9" t="s">
        <v>168</v>
      </c>
      <c r="G63" s="9" t="s">
        <v>129</v>
      </c>
      <c r="H63" s="9">
        <v>107</v>
      </c>
      <c r="I63" s="9">
        <v>33</v>
      </c>
      <c r="J63">
        <f t="shared" si="5"/>
        <v>140</v>
      </c>
      <c r="K63" s="11" t="s">
        <v>230</v>
      </c>
      <c r="L63" s="11" t="s">
        <v>231</v>
      </c>
      <c r="M63" t="str">
        <f t="shared" si="6"/>
        <v>WAT_HY</v>
      </c>
      <c r="N63">
        <f t="shared" si="2"/>
        <v>1260</v>
      </c>
    </row>
    <row r="64" spans="1:14" ht="15.75" customHeight="1">
      <c r="A64" s="9" t="s">
        <v>65</v>
      </c>
      <c r="B64" s="9" t="s">
        <v>135</v>
      </c>
      <c r="C64" s="9">
        <v>9</v>
      </c>
      <c r="D64" s="9">
        <v>9</v>
      </c>
      <c r="E64" s="9" t="s">
        <v>172</v>
      </c>
      <c r="F64" s="9" t="s">
        <v>168</v>
      </c>
      <c r="G64" s="9" t="s">
        <v>129</v>
      </c>
      <c r="H64" s="9">
        <v>107</v>
      </c>
      <c r="I64" s="9">
        <v>33</v>
      </c>
      <c r="J64">
        <f t="shared" si="5"/>
        <v>140</v>
      </c>
      <c r="K64" s="11" t="s">
        <v>230</v>
      </c>
      <c r="L64" s="11" t="s">
        <v>231</v>
      </c>
      <c r="M64" t="str">
        <f t="shared" si="6"/>
        <v>WAT_HY</v>
      </c>
      <c r="N64">
        <f t="shared" si="2"/>
        <v>1260</v>
      </c>
    </row>
    <row r="65" spans="1:14" ht="15.75" customHeight="1">
      <c r="A65" s="9" t="s">
        <v>65</v>
      </c>
      <c r="B65" s="9" t="s">
        <v>137</v>
      </c>
      <c r="C65" s="9">
        <v>9</v>
      </c>
      <c r="D65" s="9">
        <v>9</v>
      </c>
      <c r="E65" s="9" t="s">
        <v>172</v>
      </c>
      <c r="F65" s="9" t="s">
        <v>168</v>
      </c>
      <c r="G65" s="9" t="s">
        <v>129</v>
      </c>
      <c r="H65" s="9">
        <v>107</v>
      </c>
      <c r="I65" s="9">
        <v>33</v>
      </c>
      <c r="J65">
        <f t="shared" si="5"/>
        <v>140</v>
      </c>
      <c r="K65" s="11" t="s">
        <v>230</v>
      </c>
      <c r="L65" s="11" t="s">
        <v>231</v>
      </c>
      <c r="M65" t="str">
        <f t="shared" si="6"/>
        <v>WAT_HY</v>
      </c>
      <c r="N65">
        <f t="shared" si="2"/>
        <v>1260</v>
      </c>
    </row>
    <row r="66" spans="1:14" ht="15.75" customHeight="1">
      <c r="A66" t="s">
        <v>212</v>
      </c>
      <c r="B66" t="s">
        <v>127</v>
      </c>
      <c r="C66">
        <v>380</v>
      </c>
      <c r="D66">
        <v>370</v>
      </c>
      <c r="E66" t="s">
        <v>141</v>
      </c>
      <c r="F66" t="s">
        <v>132</v>
      </c>
      <c r="G66" t="s">
        <v>139</v>
      </c>
      <c r="H66">
        <v>57</v>
      </c>
      <c r="I66">
        <v>12</v>
      </c>
      <c r="J66">
        <f t="shared" ref="J66:J97" si="7">H66+I66</f>
        <v>69</v>
      </c>
      <c r="K66" s="11" t="s">
        <v>224</v>
      </c>
      <c r="L66" s="11" t="s">
        <v>225</v>
      </c>
      <c r="M66" t="str">
        <f t="shared" ref="M66:M97" si="8">_xlfn.CONCAT(K66, "_",L66)</f>
        <v>BIT_ST</v>
      </c>
      <c r="N66">
        <f t="shared" si="2"/>
        <v>26220</v>
      </c>
    </row>
    <row r="67" spans="1:14" ht="15.75" customHeight="1">
      <c r="A67" t="s">
        <v>212</v>
      </c>
      <c r="B67" t="s">
        <v>135</v>
      </c>
      <c r="C67">
        <v>380</v>
      </c>
      <c r="D67">
        <v>370</v>
      </c>
      <c r="E67" t="s">
        <v>141</v>
      </c>
      <c r="F67" t="s">
        <v>132</v>
      </c>
      <c r="G67" t="s">
        <v>139</v>
      </c>
      <c r="H67">
        <v>56</v>
      </c>
      <c r="I67">
        <v>12</v>
      </c>
      <c r="J67">
        <f t="shared" si="7"/>
        <v>68</v>
      </c>
      <c r="K67" s="11" t="s">
        <v>224</v>
      </c>
      <c r="L67" s="11" t="s">
        <v>225</v>
      </c>
      <c r="M67" t="str">
        <f t="shared" si="8"/>
        <v>BIT_ST</v>
      </c>
      <c r="N67">
        <f t="shared" ref="N67:N125" si="9">J67*C67</f>
        <v>25840</v>
      </c>
    </row>
    <row r="68" spans="1:14" ht="15.75" customHeight="1">
      <c r="A68" t="s">
        <v>212</v>
      </c>
      <c r="B68" t="s">
        <v>137</v>
      </c>
      <c r="C68">
        <v>658</v>
      </c>
      <c r="D68">
        <v>658</v>
      </c>
      <c r="E68" t="s">
        <v>141</v>
      </c>
      <c r="F68" t="s">
        <v>132</v>
      </c>
      <c r="G68" t="s">
        <v>133</v>
      </c>
      <c r="H68">
        <v>53</v>
      </c>
      <c r="I68">
        <v>2</v>
      </c>
      <c r="J68">
        <f t="shared" si="7"/>
        <v>55</v>
      </c>
      <c r="K68" s="11" t="s">
        <v>224</v>
      </c>
      <c r="L68" s="11" t="s">
        <v>225</v>
      </c>
      <c r="M68" t="str">
        <f t="shared" si="8"/>
        <v>BIT_ST</v>
      </c>
      <c r="N68">
        <f t="shared" si="9"/>
        <v>36190</v>
      </c>
    </row>
    <row r="69" spans="1:14" ht="15.75" customHeight="1">
      <c r="A69" t="s">
        <v>212</v>
      </c>
      <c r="B69" t="s">
        <v>143</v>
      </c>
      <c r="C69">
        <v>660</v>
      </c>
      <c r="D69">
        <v>660</v>
      </c>
      <c r="E69" t="s">
        <v>141</v>
      </c>
      <c r="F69" t="s">
        <v>132</v>
      </c>
      <c r="G69" t="s">
        <v>133</v>
      </c>
      <c r="H69">
        <v>52</v>
      </c>
      <c r="I69">
        <v>2</v>
      </c>
      <c r="J69">
        <f t="shared" si="7"/>
        <v>54</v>
      </c>
      <c r="K69" s="11" t="s">
        <v>224</v>
      </c>
      <c r="L69" s="11" t="s">
        <v>225</v>
      </c>
      <c r="M69" t="str">
        <f t="shared" si="8"/>
        <v>BIT_ST</v>
      </c>
      <c r="N69">
        <f t="shared" si="9"/>
        <v>35640</v>
      </c>
    </row>
    <row r="70" spans="1:14" ht="15.75" customHeight="1">
      <c r="A70" s="9" t="s">
        <v>178</v>
      </c>
      <c r="B70" s="9">
        <v>1</v>
      </c>
      <c r="C70" s="9">
        <v>713</v>
      </c>
      <c r="D70" s="9">
        <v>704</v>
      </c>
      <c r="E70" s="9" t="s">
        <v>179</v>
      </c>
      <c r="F70" s="9" t="s">
        <v>116</v>
      </c>
      <c r="G70" s="9" t="s">
        <v>139</v>
      </c>
      <c r="H70" s="9">
        <v>39</v>
      </c>
      <c r="I70" s="9">
        <v>6</v>
      </c>
      <c r="J70">
        <f t="shared" si="7"/>
        <v>45</v>
      </c>
      <c r="K70" s="11" t="s">
        <v>224</v>
      </c>
      <c r="L70" s="11" t="s">
        <v>225</v>
      </c>
      <c r="M70" t="str">
        <f t="shared" si="8"/>
        <v>BIT_ST</v>
      </c>
      <c r="N70">
        <f t="shared" si="9"/>
        <v>32085</v>
      </c>
    </row>
    <row r="71" spans="1:14" ht="15.75" customHeight="1">
      <c r="A71" s="9" t="s">
        <v>66</v>
      </c>
      <c r="B71" s="9" t="s">
        <v>127</v>
      </c>
      <c r="C71" s="9">
        <v>14</v>
      </c>
      <c r="D71" s="9">
        <v>14</v>
      </c>
      <c r="E71" s="9" t="s">
        <v>173</v>
      </c>
      <c r="F71" s="9" t="s">
        <v>168</v>
      </c>
      <c r="G71" s="9" t="s">
        <v>129</v>
      </c>
      <c r="H71" s="9">
        <v>99</v>
      </c>
      <c r="I71" s="9">
        <v>33</v>
      </c>
      <c r="J71">
        <f t="shared" si="7"/>
        <v>132</v>
      </c>
      <c r="K71" s="11" t="s">
        <v>230</v>
      </c>
      <c r="L71" s="11" t="s">
        <v>231</v>
      </c>
      <c r="M71" t="str">
        <f t="shared" si="8"/>
        <v>WAT_HY</v>
      </c>
      <c r="N71">
        <f t="shared" si="9"/>
        <v>1848</v>
      </c>
    </row>
    <row r="72" spans="1:14" ht="15.75" customHeight="1">
      <c r="A72" s="9" t="s">
        <v>66</v>
      </c>
      <c r="B72" s="9" t="s">
        <v>135</v>
      </c>
      <c r="C72" s="9">
        <v>14</v>
      </c>
      <c r="D72" s="9">
        <v>14</v>
      </c>
      <c r="E72" s="9" t="s">
        <v>173</v>
      </c>
      <c r="F72" s="9" t="s">
        <v>168</v>
      </c>
      <c r="G72" s="9" t="s">
        <v>129</v>
      </c>
      <c r="H72" s="9">
        <v>99</v>
      </c>
      <c r="I72" s="9">
        <v>33</v>
      </c>
      <c r="J72">
        <f t="shared" si="7"/>
        <v>132</v>
      </c>
      <c r="K72" s="11" t="s">
        <v>230</v>
      </c>
      <c r="L72" s="11" t="s">
        <v>231</v>
      </c>
      <c r="M72" t="str">
        <f t="shared" si="8"/>
        <v>WAT_HY</v>
      </c>
      <c r="N72">
        <f t="shared" si="9"/>
        <v>1848</v>
      </c>
    </row>
    <row r="73" spans="1:14" ht="15.75" customHeight="1">
      <c r="A73" s="9" t="s">
        <v>66</v>
      </c>
      <c r="B73" s="9" t="s">
        <v>137</v>
      </c>
      <c r="C73" s="9">
        <v>17</v>
      </c>
      <c r="D73" s="9">
        <v>17</v>
      </c>
      <c r="E73" s="9" t="s">
        <v>173</v>
      </c>
      <c r="F73" s="9" t="s">
        <v>168</v>
      </c>
      <c r="G73" s="9" t="s">
        <v>129</v>
      </c>
      <c r="H73" s="9">
        <v>99</v>
      </c>
      <c r="I73" s="9">
        <v>33</v>
      </c>
      <c r="J73">
        <f t="shared" si="7"/>
        <v>132</v>
      </c>
      <c r="K73" s="11" t="s">
        <v>230</v>
      </c>
      <c r="L73" s="11" t="s">
        <v>231</v>
      </c>
      <c r="M73" t="str">
        <f t="shared" si="8"/>
        <v>WAT_HY</v>
      </c>
      <c r="N73">
        <f t="shared" si="9"/>
        <v>2244</v>
      </c>
    </row>
    <row r="74" spans="1:14" ht="15.75" customHeight="1">
      <c r="A74" s="9" t="s">
        <v>66</v>
      </c>
      <c r="B74" s="9" t="s">
        <v>143</v>
      </c>
      <c r="C74" s="9">
        <v>17</v>
      </c>
      <c r="D74" s="9">
        <v>17</v>
      </c>
      <c r="E74" s="9" t="s">
        <v>173</v>
      </c>
      <c r="F74" s="9" t="s">
        <v>168</v>
      </c>
      <c r="G74" s="9" t="s">
        <v>129</v>
      </c>
      <c r="H74" s="9">
        <v>99</v>
      </c>
      <c r="I74" s="9">
        <v>33</v>
      </c>
      <c r="J74">
        <f t="shared" si="7"/>
        <v>132</v>
      </c>
      <c r="K74" s="11" t="s">
        <v>230</v>
      </c>
      <c r="L74" s="11" t="s">
        <v>231</v>
      </c>
      <c r="M74" t="str">
        <f t="shared" si="8"/>
        <v>WAT_HY</v>
      </c>
      <c r="N74">
        <f t="shared" si="9"/>
        <v>2244</v>
      </c>
    </row>
    <row r="75" spans="1:14" ht="15.75" customHeight="1">
      <c r="A75" s="9" t="s">
        <v>75</v>
      </c>
      <c r="B75" s="9" t="s">
        <v>127</v>
      </c>
      <c r="C75" s="9">
        <v>45</v>
      </c>
      <c r="D75" s="9">
        <v>45</v>
      </c>
      <c r="E75" s="9" t="s">
        <v>174</v>
      </c>
      <c r="F75" s="9" t="s">
        <v>168</v>
      </c>
      <c r="G75" s="9" t="s">
        <v>129</v>
      </c>
      <c r="H75" s="9">
        <v>80</v>
      </c>
      <c r="I75" s="9">
        <v>20</v>
      </c>
      <c r="J75">
        <f t="shared" si="7"/>
        <v>100</v>
      </c>
      <c r="K75" s="11" t="s">
        <v>230</v>
      </c>
      <c r="L75" s="11" t="s">
        <v>231</v>
      </c>
      <c r="M75" t="str">
        <f t="shared" si="8"/>
        <v>WAT_HY</v>
      </c>
      <c r="N75">
        <f t="shared" si="9"/>
        <v>4500</v>
      </c>
    </row>
    <row r="76" spans="1:14" ht="15.75" customHeight="1">
      <c r="A76" s="9" t="s">
        <v>175</v>
      </c>
      <c r="B76" s="9" t="s">
        <v>127</v>
      </c>
      <c r="C76" s="9">
        <v>20</v>
      </c>
      <c r="D76" s="9">
        <v>20</v>
      </c>
      <c r="E76" s="9" t="s">
        <v>176</v>
      </c>
      <c r="F76" s="9" t="s">
        <v>168</v>
      </c>
      <c r="G76" s="9" t="s">
        <v>129</v>
      </c>
      <c r="H76" s="9">
        <v>94</v>
      </c>
      <c r="I76" s="9">
        <v>33</v>
      </c>
      <c r="J76">
        <f t="shared" si="7"/>
        <v>127</v>
      </c>
      <c r="K76" s="11" t="s">
        <v>230</v>
      </c>
      <c r="L76" s="11" t="s">
        <v>231</v>
      </c>
      <c r="M76" t="str">
        <f t="shared" si="8"/>
        <v>WAT_HY</v>
      </c>
      <c r="N76">
        <f t="shared" si="9"/>
        <v>2540</v>
      </c>
    </row>
    <row r="77" spans="1:14" ht="15.75" customHeight="1">
      <c r="A77" s="9" t="s">
        <v>175</v>
      </c>
      <c r="B77" s="9" t="s">
        <v>135</v>
      </c>
      <c r="C77" s="9">
        <v>20</v>
      </c>
      <c r="D77" s="9">
        <v>20</v>
      </c>
      <c r="E77" s="9" t="s">
        <v>176</v>
      </c>
      <c r="F77" s="9" t="s">
        <v>168</v>
      </c>
      <c r="G77" s="9" t="s">
        <v>129</v>
      </c>
      <c r="H77" s="9">
        <v>94</v>
      </c>
      <c r="I77" s="9">
        <v>33</v>
      </c>
      <c r="J77">
        <f t="shared" si="7"/>
        <v>127</v>
      </c>
      <c r="K77" s="11" t="s">
        <v>230</v>
      </c>
      <c r="L77" s="11" t="s">
        <v>231</v>
      </c>
      <c r="M77" t="str">
        <f t="shared" si="8"/>
        <v>WAT_HY</v>
      </c>
      <c r="N77">
        <f t="shared" si="9"/>
        <v>2540</v>
      </c>
    </row>
    <row r="78" spans="1:14" ht="15.75" customHeight="1">
      <c r="A78" s="9" t="s">
        <v>85</v>
      </c>
      <c r="B78" s="9" t="s">
        <v>127</v>
      </c>
      <c r="C78" s="9">
        <v>1.4</v>
      </c>
      <c r="D78" s="9">
        <v>1.4</v>
      </c>
      <c r="E78" s="9" t="s">
        <v>174</v>
      </c>
      <c r="F78" s="9" t="s">
        <v>168</v>
      </c>
      <c r="G78" s="9" t="s">
        <v>129</v>
      </c>
      <c r="H78" s="9">
        <v>73</v>
      </c>
      <c r="I78" s="9">
        <v>10</v>
      </c>
      <c r="J78">
        <f t="shared" si="7"/>
        <v>83</v>
      </c>
      <c r="K78" s="11" t="s">
        <v>230</v>
      </c>
      <c r="L78" s="11" t="s">
        <v>231</v>
      </c>
      <c r="M78" t="str">
        <f t="shared" si="8"/>
        <v>WAT_HY</v>
      </c>
      <c r="N78">
        <f t="shared" si="9"/>
        <v>116.19999999999999</v>
      </c>
    </row>
    <row r="79" spans="1:14" ht="15.75" customHeight="1">
      <c r="A79" s="9" t="s">
        <v>68</v>
      </c>
      <c r="B79" s="9" t="s">
        <v>127</v>
      </c>
      <c r="C79" s="9">
        <v>9.5</v>
      </c>
      <c r="D79" s="9">
        <v>9.5</v>
      </c>
      <c r="E79" s="9" t="s">
        <v>177</v>
      </c>
      <c r="F79" s="9" t="s">
        <v>168</v>
      </c>
      <c r="G79" s="9" t="s">
        <v>129</v>
      </c>
      <c r="H79" s="9">
        <v>97</v>
      </c>
      <c r="I79" s="9">
        <v>33</v>
      </c>
      <c r="J79">
        <f t="shared" si="7"/>
        <v>130</v>
      </c>
      <c r="K79" s="11" t="s">
        <v>230</v>
      </c>
      <c r="L79" s="11" t="s">
        <v>231</v>
      </c>
      <c r="M79" t="str">
        <f t="shared" si="8"/>
        <v>WAT_HY</v>
      </c>
      <c r="N79">
        <f t="shared" si="9"/>
        <v>1235</v>
      </c>
    </row>
    <row r="80" spans="1:14" ht="15.75" customHeight="1">
      <c r="A80" s="9" t="s">
        <v>68</v>
      </c>
      <c r="B80" s="9" t="s">
        <v>135</v>
      </c>
      <c r="C80" s="9">
        <v>11.5</v>
      </c>
      <c r="D80" s="9">
        <v>11.5</v>
      </c>
      <c r="E80" s="9" t="s">
        <v>177</v>
      </c>
      <c r="F80" s="9" t="s">
        <v>168</v>
      </c>
      <c r="G80" s="9" t="s">
        <v>129</v>
      </c>
      <c r="H80" s="9">
        <v>97</v>
      </c>
      <c r="I80" s="9">
        <v>33</v>
      </c>
      <c r="J80">
        <f t="shared" si="7"/>
        <v>130</v>
      </c>
      <c r="K80" s="11" t="s">
        <v>230</v>
      </c>
      <c r="L80" s="11" t="s">
        <v>231</v>
      </c>
      <c r="M80" t="str">
        <f t="shared" si="8"/>
        <v>WAT_HY</v>
      </c>
      <c r="N80">
        <f t="shared" si="9"/>
        <v>1495</v>
      </c>
    </row>
    <row r="81" spans="1:14" ht="15.75" customHeight="1">
      <c r="A81" s="9" t="s">
        <v>68</v>
      </c>
      <c r="B81" s="9" t="s">
        <v>137</v>
      </c>
      <c r="C81" s="9">
        <v>12.4</v>
      </c>
      <c r="D81" s="9">
        <v>12.4</v>
      </c>
      <c r="E81" s="9" t="s">
        <v>177</v>
      </c>
      <c r="F81" s="9" t="s">
        <v>168</v>
      </c>
      <c r="G81" s="9" t="s">
        <v>129</v>
      </c>
      <c r="H81" s="9">
        <v>97</v>
      </c>
      <c r="I81" s="9">
        <v>33</v>
      </c>
      <c r="J81">
        <f t="shared" si="7"/>
        <v>130</v>
      </c>
      <c r="K81" s="11" t="s">
        <v>230</v>
      </c>
      <c r="L81" s="11" t="s">
        <v>231</v>
      </c>
      <c r="M81" t="str">
        <f t="shared" si="8"/>
        <v>WAT_HY</v>
      </c>
      <c r="N81">
        <f t="shared" si="9"/>
        <v>1612</v>
      </c>
    </row>
    <row r="82" spans="1:14" ht="15.75" customHeight="1">
      <c r="A82" s="9" t="s">
        <v>155</v>
      </c>
      <c r="B82" s="9" t="s">
        <v>127</v>
      </c>
      <c r="C82" s="9">
        <v>179</v>
      </c>
      <c r="D82" s="9">
        <v>165</v>
      </c>
      <c r="E82" s="9" t="s">
        <v>156</v>
      </c>
      <c r="F82" s="9" t="s">
        <v>145</v>
      </c>
      <c r="G82" s="9" t="s">
        <v>129</v>
      </c>
      <c r="H82" s="9">
        <v>21</v>
      </c>
      <c r="I82" s="9">
        <v>18</v>
      </c>
      <c r="J82">
        <f t="shared" si="7"/>
        <v>39</v>
      </c>
      <c r="K82" s="11" t="s">
        <v>226</v>
      </c>
      <c r="L82" s="11" t="s">
        <v>227</v>
      </c>
      <c r="M82" t="str">
        <f t="shared" si="8"/>
        <v>NG_GT</v>
      </c>
      <c r="N82">
        <f t="shared" si="9"/>
        <v>6981</v>
      </c>
    </row>
    <row r="83" spans="1:14" ht="15.75" customHeight="1">
      <c r="A83" s="9" t="s">
        <v>155</v>
      </c>
      <c r="B83" s="9" t="s">
        <v>135</v>
      </c>
      <c r="C83" s="9">
        <v>179</v>
      </c>
      <c r="D83" s="9">
        <v>165</v>
      </c>
      <c r="E83" s="9" t="s">
        <v>156</v>
      </c>
      <c r="F83" s="9" t="s">
        <v>145</v>
      </c>
      <c r="G83" s="9" t="s">
        <v>129</v>
      </c>
      <c r="H83" s="9">
        <v>21</v>
      </c>
      <c r="I83" s="9">
        <v>18</v>
      </c>
      <c r="J83">
        <f t="shared" si="7"/>
        <v>39</v>
      </c>
      <c r="K83" s="11" t="s">
        <v>226</v>
      </c>
      <c r="L83" s="11" t="s">
        <v>227</v>
      </c>
      <c r="M83" t="str">
        <f t="shared" si="8"/>
        <v>NG_GT</v>
      </c>
      <c r="N83">
        <f t="shared" si="9"/>
        <v>6981</v>
      </c>
    </row>
    <row r="84" spans="1:14" ht="15.75" customHeight="1">
      <c r="A84" s="9" t="s">
        <v>155</v>
      </c>
      <c r="B84" s="9" t="s">
        <v>137</v>
      </c>
      <c r="C84" s="9">
        <v>179</v>
      </c>
      <c r="D84" s="9">
        <v>165</v>
      </c>
      <c r="E84" s="9" t="s">
        <v>156</v>
      </c>
      <c r="F84" s="9" t="s">
        <v>145</v>
      </c>
      <c r="G84" s="9" t="s">
        <v>129</v>
      </c>
      <c r="H84" s="9">
        <v>21</v>
      </c>
      <c r="I84" s="9">
        <v>18</v>
      </c>
      <c r="J84">
        <f t="shared" si="7"/>
        <v>39</v>
      </c>
      <c r="K84" s="11" t="s">
        <v>226</v>
      </c>
      <c r="L84" s="11" t="s">
        <v>227</v>
      </c>
      <c r="M84" t="str">
        <f t="shared" si="8"/>
        <v>NG_GT</v>
      </c>
      <c r="N84">
        <f t="shared" si="9"/>
        <v>6981</v>
      </c>
    </row>
    <row r="85" spans="1:14" ht="15.75" customHeight="1">
      <c r="A85" s="9" t="s">
        <v>155</v>
      </c>
      <c r="B85" s="9" t="s">
        <v>143</v>
      </c>
      <c r="C85" s="9">
        <v>179</v>
      </c>
      <c r="D85" s="9">
        <v>165</v>
      </c>
      <c r="E85" s="9" t="s">
        <v>156</v>
      </c>
      <c r="F85" s="9" t="s">
        <v>145</v>
      </c>
      <c r="G85" s="9" t="s">
        <v>129</v>
      </c>
      <c r="H85" s="9">
        <v>21</v>
      </c>
      <c r="I85" s="9">
        <v>18</v>
      </c>
      <c r="J85">
        <f t="shared" si="7"/>
        <v>39</v>
      </c>
      <c r="K85" s="11" t="s">
        <v>226</v>
      </c>
      <c r="L85" s="11" t="s">
        <v>227</v>
      </c>
      <c r="M85" t="str">
        <f t="shared" si="8"/>
        <v>NG_GT</v>
      </c>
      <c r="N85">
        <f t="shared" si="9"/>
        <v>6981</v>
      </c>
    </row>
    <row r="86" spans="1:14" ht="15.75" customHeight="1">
      <c r="A86" s="9" t="s">
        <v>155</v>
      </c>
      <c r="B86" s="9" t="s">
        <v>130</v>
      </c>
      <c r="C86" s="9">
        <v>179</v>
      </c>
      <c r="D86" s="9">
        <v>165</v>
      </c>
      <c r="E86" s="9" t="s">
        <v>156</v>
      </c>
      <c r="F86" s="9" t="s">
        <v>145</v>
      </c>
      <c r="G86" s="9" t="s">
        <v>129</v>
      </c>
      <c r="H86" s="9">
        <v>21</v>
      </c>
      <c r="I86" s="9">
        <v>18</v>
      </c>
      <c r="J86">
        <f t="shared" si="7"/>
        <v>39</v>
      </c>
      <c r="K86" s="11" t="s">
        <v>226</v>
      </c>
      <c r="L86" s="11" t="s">
        <v>227</v>
      </c>
      <c r="M86" t="str">
        <f t="shared" si="8"/>
        <v>NG_GT</v>
      </c>
      <c r="N86">
        <f t="shared" si="9"/>
        <v>6981</v>
      </c>
    </row>
    <row r="87" spans="1:14" ht="15.75" customHeight="1">
      <c r="A87" s="9" t="s">
        <v>180</v>
      </c>
      <c r="B87" s="9">
        <v>1</v>
      </c>
      <c r="C87" s="9">
        <v>380</v>
      </c>
      <c r="D87" s="9">
        <v>379</v>
      </c>
      <c r="E87" s="9" t="s">
        <v>181</v>
      </c>
      <c r="F87" s="9" t="s">
        <v>116</v>
      </c>
      <c r="G87" s="9" t="s">
        <v>139</v>
      </c>
      <c r="H87" s="9">
        <v>56</v>
      </c>
      <c r="I87" s="9">
        <v>6</v>
      </c>
      <c r="J87">
        <f t="shared" si="7"/>
        <v>62</v>
      </c>
      <c r="K87" s="11" t="s">
        <v>224</v>
      </c>
      <c r="L87" s="11" t="s">
        <v>225</v>
      </c>
      <c r="M87" t="str">
        <f t="shared" si="8"/>
        <v>BIT_ST</v>
      </c>
      <c r="N87">
        <f t="shared" si="9"/>
        <v>23560</v>
      </c>
    </row>
    <row r="88" spans="1:14" ht="15.75" customHeight="1">
      <c r="A88" s="9" t="s">
        <v>180</v>
      </c>
      <c r="B88" s="9">
        <v>2</v>
      </c>
      <c r="C88" s="9">
        <v>673</v>
      </c>
      <c r="D88" s="9">
        <v>668</v>
      </c>
      <c r="E88" s="9" t="s">
        <v>181</v>
      </c>
      <c r="F88" s="9" t="s">
        <v>116</v>
      </c>
      <c r="G88" s="9" t="s">
        <v>139</v>
      </c>
      <c r="H88" s="9">
        <v>54</v>
      </c>
      <c r="I88" s="9">
        <v>6</v>
      </c>
      <c r="J88">
        <f t="shared" si="7"/>
        <v>60</v>
      </c>
      <c r="K88" s="11" t="s">
        <v>224</v>
      </c>
      <c r="L88" s="11" t="s">
        <v>225</v>
      </c>
      <c r="M88" t="str">
        <f t="shared" si="8"/>
        <v>BIT_ST</v>
      </c>
      <c r="N88">
        <f t="shared" si="9"/>
        <v>40380</v>
      </c>
    </row>
    <row r="89" spans="1:14" ht="15.75" customHeight="1">
      <c r="A89" s="9" t="s">
        <v>180</v>
      </c>
      <c r="B89" s="9">
        <v>3</v>
      </c>
      <c r="C89" s="9">
        <v>698</v>
      </c>
      <c r="D89" s="9">
        <v>694</v>
      </c>
      <c r="E89" s="9" t="s">
        <v>181</v>
      </c>
      <c r="F89" s="9" t="s">
        <v>116</v>
      </c>
      <c r="G89" s="9" t="s">
        <v>139</v>
      </c>
      <c r="H89" s="9">
        <v>49</v>
      </c>
      <c r="I89" s="9">
        <v>5</v>
      </c>
      <c r="J89">
        <f t="shared" si="7"/>
        <v>54</v>
      </c>
      <c r="K89" s="11" t="s">
        <v>224</v>
      </c>
      <c r="L89" s="11" t="s">
        <v>225</v>
      </c>
      <c r="M89" t="str">
        <f t="shared" si="8"/>
        <v>BIT_ST</v>
      </c>
      <c r="N89">
        <f t="shared" si="9"/>
        <v>37692</v>
      </c>
    </row>
    <row r="90" spans="1:14" ht="15.75" customHeight="1">
      <c r="A90" s="9" t="s">
        <v>180</v>
      </c>
      <c r="B90" s="9">
        <v>4</v>
      </c>
      <c r="C90" s="9">
        <v>711</v>
      </c>
      <c r="D90" s="9">
        <v>698</v>
      </c>
      <c r="E90" s="9" t="s">
        <v>181</v>
      </c>
      <c r="F90" s="9" t="s">
        <v>116</v>
      </c>
      <c r="G90" s="9" t="s">
        <v>139</v>
      </c>
      <c r="H90" s="9">
        <v>42</v>
      </c>
      <c r="I90" s="9">
        <v>5</v>
      </c>
      <c r="J90">
        <f t="shared" si="7"/>
        <v>47</v>
      </c>
      <c r="K90" s="11" t="s">
        <v>224</v>
      </c>
      <c r="L90" s="11" t="s">
        <v>225</v>
      </c>
      <c r="M90" t="str">
        <f t="shared" si="8"/>
        <v>BIT_ST</v>
      </c>
      <c r="N90">
        <f t="shared" si="9"/>
        <v>33417</v>
      </c>
    </row>
    <row r="91" spans="1:14" ht="15.75" customHeight="1">
      <c r="A91" s="9" t="s">
        <v>186</v>
      </c>
      <c r="B91" s="9" t="s">
        <v>127</v>
      </c>
      <c r="C91" s="9">
        <v>192</v>
      </c>
      <c r="D91" s="9">
        <v>157</v>
      </c>
      <c r="E91" s="9" t="s">
        <v>187</v>
      </c>
      <c r="F91" s="9" t="s">
        <v>145</v>
      </c>
      <c r="G91" s="9" t="s">
        <v>129</v>
      </c>
      <c r="H91" s="9">
        <v>21</v>
      </c>
      <c r="I91" s="9">
        <v>19</v>
      </c>
      <c r="J91">
        <f t="shared" si="7"/>
        <v>40</v>
      </c>
      <c r="K91" s="11" t="s">
        <v>226</v>
      </c>
      <c r="L91" s="11" t="s">
        <v>227</v>
      </c>
      <c r="M91" t="str">
        <f t="shared" si="8"/>
        <v>NG_GT</v>
      </c>
      <c r="N91">
        <f t="shared" si="9"/>
        <v>7680</v>
      </c>
    </row>
    <row r="92" spans="1:14" ht="15.75" customHeight="1">
      <c r="A92" s="9" t="s">
        <v>186</v>
      </c>
      <c r="B92" s="9" t="s">
        <v>135</v>
      </c>
      <c r="C92" s="9">
        <v>192</v>
      </c>
      <c r="D92" s="9">
        <v>156</v>
      </c>
      <c r="E92" s="9" t="s">
        <v>187</v>
      </c>
      <c r="F92" s="9" t="s">
        <v>145</v>
      </c>
      <c r="G92" s="9" t="s">
        <v>129</v>
      </c>
      <c r="H92" s="9">
        <v>21</v>
      </c>
      <c r="I92" s="9">
        <v>19</v>
      </c>
      <c r="J92">
        <f t="shared" si="7"/>
        <v>40</v>
      </c>
      <c r="K92" s="11" t="s">
        <v>226</v>
      </c>
      <c r="L92" s="11" t="s">
        <v>227</v>
      </c>
      <c r="M92" t="str">
        <f t="shared" si="8"/>
        <v>NG_GT</v>
      </c>
      <c r="N92">
        <f t="shared" si="9"/>
        <v>7680</v>
      </c>
    </row>
    <row r="93" spans="1:14" ht="15.75" customHeight="1">
      <c r="A93" s="9" t="s">
        <v>186</v>
      </c>
      <c r="B93" s="9" t="s">
        <v>137</v>
      </c>
      <c r="C93" s="9">
        <v>192</v>
      </c>
      <c r="D93" s="9">
        <v>155</v>
      </c>
      <c r="E93" s="9" t="s">
        <v>187</v>
      </c>
      <c r="F93" s="9" t="s">
        <v>145</v>
      </c>
      <c r="G93" s="9" t="s">
        <v>129</v>
      </c>
      <c r="H93" s="9">
        <v>21</v>
      </c>
      <c r="I93" s="9">
        <v>19</v>
      </c>
      <c r="J93">
        <f t="shared" si="7"/>
        <v>40</v>
      </c>
      <c r="K93" s="11" t="s">
        <v>226</v>
      </c>
      <c r="L93" s="11" t="s">
        <v>227</v>
      </c>
      <c r="M93" t="str">
        <f t="shared" si="8"/>
        <v>NG_GT</v>
      </c>
      <c r="N93">
        <f t="shared" si="9"/>
        <v>7680</v>
      </c>
    </row>
    <row r="94" spans="1:14" ht="15.75" customHeight="1">
      <c r="A94" s="9" t="s">
        <v>186</v>
      </c>
      <c r="B94" s="9" t="s">
        <v>143</v>
      </c>
      <c r="C94" s="9">
        <v>192</v>
      </c>
      <c r="D94" s="9">
        <v>159</v>
      </c>
      <c r="E94" s="9" t="s">
        <v>187</v>
      </c>
      <c r="F94" s="9" t="s">
        <v>145</v>
      </c>
      <c r="G94" s="9" t="s">
        <v>129</v>
      </c>
      <c r="H94" s="9">
        <v>21</v>
      </c>
      <c r="I94" s="9">
        <v>19</v>
      </c>
      <c r="J94">
        <f t="shared" si="7"/>
        <v>40</v>
      </c>
      <c r="K94" s="11" t="s">
        <v>226</v>
      </c>
      <c r="L94" s="11" t="s">
        <v>227</v>
      </c>
      <c r="M94" t="str">
        <f t="shared" si="8"/>
        <v>NG_GT</v>
      </c>
      <c r="N94">
        <f t="shared" si="9"/>
        <v>7680</v>
      </c>
    </row>
    <row r="95" spans="1:14" ht="15.75" customHeight="1">
      <c r="A95" s="9" t="s">
        <v>186</v>
      </c>
      <c r="B95" s="9" t="s">
        <v>138</v>
      </c>
      <c r="C95" s="9">
        <v>192</v>
      </c>
      <c r="D95" s="9">
        <v>145</v>
      </c>
      <c r="E95" s="9" t="s">
        <v>187</v>
      </c>
      <c r="F95" s="9" t="s">
        <v>145</v>
      </c>
      <c r="G95" s="9" t="s">
        <v>129</v>
      </c>
      <c r="H95" s="9">
        <v>21</v>
      </c>
      <c r="I95" s="9">
        <v>19</v>
      </c>
      <c r="J95">
        <f t="shared" si="7"/>
        <v>40</v>
      </c>
      <c r="K95" s="11" t="s">
        <v>226</v>
      </c>
      <c r="L95" s="11" t="s">
        <v>227</v>
      </c>
      <c r="M95" t="str">
        <f t="shared" si="8"/>
        <v>NG_GT</v>
      </c>
      <c r="N95">
        <f t="shared" si="9"/>
        <v>7680</v>
      </c>
    </row>
    <row r="96" spans="1:14" ht="15.75" customHeight="1">
      <c r="A96" s="9" t="s">
        <v>186</v>
      </c>
      <c r="B96" s="9" t="s">
        <v>202</v>
      </c>
      <c r="C96" s="9">
        <v>193</v>
      </c>
      <c r="D96" s="9">
        <v>152</v>
      </c>
      <c r="E96" s="9" t="s">
        <v>187</v>
      </c>
      <c r="F96" s="9" t="s">
        <v>145</v>
      </c>
      <c r="G96" s="9" t="s">
        <v>133</v>
      </c>
      <c r="H96" s="9">
        <v>20</v>
      </c>
      <c r="I96" s="9">
        <v>20</v>
      </c>
      <c r="J96">
        <f t="shared" si="7"/>
        <v>40</v>
      </c>
      <c r="K96" s="11" t="s">
        <v>226</v>
      </c>
      <c r="L96" s="11" t="s">
        <v>228</v>
      </c>
      <c r="M96" t="str">
        <f t="shared" si="8"/>
        <v>NG_CT</v>
      </c>
      <c r="N96">
        <f t="shared" si="9"/>
        <v>7720</v>
      </c>
    </row>
    <row r="97" spans="1:14" ht="15.75" customHeight="1">
      <c r="A97" s="9" t="s">
        <v>186</v>
      </c>
      <c r="B97" s="9" t="s">
        <v>164</v>
      </c>
      <c r="C97" s="9">
        <v>193</v>
      </c>
      <c r="D97" s="9">
        <v>152</v>
      </c>
      <c r="E97" s="9" t="s">
        <v>187</v>
      </c>
      <c r="F97" s="9" t="s">
        <v>145</v>
      </c>
      <c r="G97" s="9" t="s">
        <v>133</v>
      </c>
      <c r="H97" s="9">
        <v>20</v>
      </c>
      <c r="I97" s="9">
        <v>20</v>
      </c>
      <c r="J97">
        <f t="shared" si="7"/>
        <v>40</v>
      </c>
      <c r="K97" s="11" t="s">
        <v>226</v>
      </c>
      <c r="L97" s="11" t="s">
        <v>228</v>
      </c>
      <c r="M97" t="str">
        <f t="shared" si="8"/>
        <v>NG_CT</v>
      </c>
      <c r="N97">
        <f t="shared" si="9"/>
        <v>7720</v>
      </c>
    </row>
    <row r="98" spans="1:14" ht="15.75" customHeight="1">
      <c r="A98" s="9" t="s">
        <v>186</v>
      </c>
      <c r="B98" s="9" t="s">
        <v>208</v>
      </c>
      <c r="C98" s="9">
        <v>184</v>
      </c>
      <c r="D98" s="9">
        <v>171</v>
      </c>
      <c r="E98" s="9" t="s">
        <v>187</v>
      </c>
      <c r="F98" s="9" t="s">
        <v>145</v>
      </c>
      <c r="G98" s="9" t="s">
        <v>133</v>
      </c>
      <c r="H98" s="9">
        <v>20</v>
      </c>
      <c r="I98" s="9">
        <v>20</v>
      </c>
      <c r="J98">
        <f t="shared" ref="J98:J125" si="10">H98+I98</f>
        <v>40</v>
      </c>
      <c r="K98" s="11" t="s">
        <v>226</v>
      </c>
      <c r="L98" s="11" t="s">
        <v>229</v>
      </c>
      <c r="M98" t="str">
        <f t="shared" ref="M98:M125" si="11">_xlfn.CONCAT(K98, "_",L98)</f>
        <v>NG_CA</v>
      </c>
      <c r="N98">
        <f t="shared" si="9"/>
        <v>7360</v>
      </c>
    </row>
    <row r="99" spans="1:14" ht="15.75" customHeight="1">
      <c r="A99" s="9" t="s">
        <v>186</v>
      </c>
      <c r="B99" s="9" t="s">
        <v>166</v>
      </c>
      <c r="C99" s="9">
        <v>215</v>
      </c>
      <c r="D99" s="9">
        <v>178</v>
      </c>
      <c r="E99" s="9" t="s">
        <v>187</v>
      </c>
      <c r="F99" s="9" t="s">
        <v>145</v>
      </c>
      <c r="G99" s="9" t="s">
        <v>133</v>
      </c>
      <c r="H99" s="9">
        <v>11</v>
      </c>
      <c r="I99" s="9">
        <v>25</v>
      </c>
      <c r="J99">
        <f t="shared" si="10"/>
        <v>36</v>
      </c>
      <c r="K99" s="11" t="s">
        <v>226</v>
      </c>
      <c r="L99" s="11" t="s">
        <v>228</v>
      </c>
      <c r="M99" t="str">
        <f t="shared" si="11"/>
        <v>NG_CT</v>
      </c>
      <c r="N99">
        <f t="shared" si="9"/>
        <v>7740</v>
      </c>
    </row>
    <row r="100" spans="1:14" ht="15.75" customHeight="1">
      <c r="A100" s="9" t="s">
        <v>186</v>
      </c>
      <c r="B100" s="9" t="s">
        <v>209</v>
      </c>
      <c r="C100" s="9">
        <v>215</v>
      </c>
      <c r="D100" s="9">
        <v>178</v>
      </c>
      <c r="E100" s="9" t="s">
        <v>187</v>
      </c>
      <c r="F100" s="9" t="s">
        <v>145</v>
      </c>
      <c r="G100" s="9" t="s">
        <v>133</v>
      </c>
      <c r="H100" s="9">
        <v>11</v>
      </c>
      <c r="I100" s="9">
        <v>25</v>
      </c>
      <c r="J100">
        <f t="shared" si="10"/>
        <v>36</v>
      </c>
      <c r="K100" s="11" t="s">
        <v>226</v>
      </c>
      <c r="L100" s="11" t="s">
        <v>228</v>
      </c>
      <c r="M100" t="str">
        <f t="shared" si="11"/>
        <v>NG_CT</v>
      </c>
      <c r="N100">
        <f t="shared" si="9"/>
        <v>7740</v>
      </c>
    </row>
    <row r="101" spans="1:14" ht="15.75" customHeight="1">
      <c r="A101" s="9" t="s">
        <v>186</v>
      </c>
      <c r="B101" s="9" t="s">
        <v>210</v>
      </c>
      <c r="C101" s="9">
        <v>250</v>
      </c>
      <c r="D101" s="9">
        <v>252</v>
      </c>
      <c r="E101" s="9" t="s">
        <v>187</v>
      </c>
      <c r="F101" s="9" t="s">
        <v>145</v>
      </c>
      <c r="G101" s="9" t="s">
        <v>133</v>
      </c>
      <c r="H101" s="9">
        <v>11</v>
      </c>
      <c r="I101" s="9">
        <v>25</v>
      </c>
      <c r="J101">
        <f t="shared" si="10"/>
        <v>36</v>
      </c>
      <c r="K101" s="11" t="s">
        <v>226</v>
      </c>
      <c r="L101" s="11" t="s">
        <v>229</v>
      </c>
      <c r="M101" t="str">
        <f t="shared" si="11"/>
        <v>NG_CA</v>
      </c>
      <c r="N101">
        <f t="shared" si="9"/>
        <v>9000</v>
      </c>
    </row>
    <row r="102" spans="1:14" ht="15.75" customHeight="1">
      <c r="A102" s="9" t="s">
        <v>188</v>
      </c>
      <c r="B102" s="9" t="s">
        <v>143</v>
      </c>
      <c r="C102" s="9">
        <v>49</v>
      </c>
      <c r="D102" s="9">
        <v>42</v>
      </c>
      <c r="E102" s="9" t="s">
        <v>189</v>
      </c>
      <c r="F102" s="9" t="s">
        <v>145</v>
      </c>
      <c r="G102" s="9" t="s">
        <v>129</v>
      </c>
      <c r="H102" s="9">
        <v>5</v>
      </c>
      <c r="I102" s="9">
        <v>35</v>
      </c>
      <c r="J102">
        <f t="shared" si="10"/>
        <v>40</v>
      </c>
      <c r="K102" s="11" t="s">
        <v>226</v>
      </c>
      <c r="L102" s="11" t="s">
        <v>227</v>
      </c>
      <c r="M102" t="str">
        <f t="shared" si="11"/>
        <v>NG_GT</v>
      </c>
      <c r="N102">
        <f t="shared" si="9"/>
        <v>1960</v>
      </c>
    </row>
    <row r="103" spans="1:14" ht="15.75" customHeight="1">
      <c r="A103" s="9" t="s">
        <v>188</v>
      </c>
      <c r="B103" s="9" t="s">
        <v>130</v>
      </c>
      <c r="C103" s="9">
        <v>48</v>
      </c>
      <c r="D103" s="9">
        <v>42</v>
      </c>
      <c r="E103" s="9" t="s">
        <v>189</v>
      </c>
      <c r="F103" s="9" t="s">
        <v>145</v>
      </c>
      <c r="G103" s="9" t="s">
        <v>129</v>
      </c>
      <c r="H103" s="9">
        <v>5</v>
      </c>
      <c r="I103" s="9">
        <v>35</v>
      </c>
      <c r="J103">
        <f t="shared" si="10"/>
        <v>40</v>
      </c>
      <c r="K103" s="11" t="s">
        <v>226</v>
      </c>
      <c r="L103" s="11" t="s">
        <v>227</v>
      </c>
      <c r="M103" t="str">
        <f t="shared" si="11"/>
        <v>NG_GT</v>
      </c>
      <c r="N103">
        <f t="shared" si="9"/>
        <v>1920</v>
      </c>
    </row>
    <row r="104" spans="1:14" ht="15.75" customHeight="1">
      <c r="A104" s="9" t="s">
        <v>188</v>
      </c>
      <c r="B104" s="9" t="s">
        <v>204</v>
      </c>
      <c r="C104" s="9">
        <v>224</v>
      </c>
      <c r="D104" s="9">
        <v>170</v>
      </c>
      <c r="E104" s="9" t="s">
        <v>189</v>
      </c>
      <c r="F104" s="9" t="s">
        <v>145</v>
      </c>
      <c r="G104" s="9" t="s">
        <v>133</v>
      </c>
      <c r="H104" s="9">
        <v>9</v>
      </c>
      <c r="I104" s="9">
        <v>27</v>
      </c>
      <c r="J104">
        <f t="shared" si="10"/>
        <v>36</v>
      </c>
      <c r="K104" s="11" t="s">
        <v>226</v>
      </c>
      <c r="L104" s="11" t="s">
        <v>228</v>
      </c>
      <c r="M104" t="str">
        <f t="shared" si="11"/>
        <v>NG_CT</v>
      </c>
      <c r="N104">
        <f t="shared" si="9"/>
        <v>8064</v>
      </c>
    </row>
    <row r="105" spans="1:14" ht="15.75" customHeight="1">
      <c r="A105" s="9" t="s">
        <v>188</v>
      </c>
      <c r="B105" s="9" t="s">
        <v>205</v>
      </c>
      <c r="C105" s="9">
        <v>224</v>
      </c>
      <c r="D105" s="9">
        <v>171</v>
      </c>
      <c r="E105" s="9" t="s">
        <v>189</v>
      </c>
      <c r="F105" s="9" t="s">
        <v>145</v>
      </c>
      <c r="G105" s="9" t="s">
        <v>133</v>
      </c>
      <c r="H105" s="9">
        <v>9</v>
      </c>
      <c r="I105" s="9">
        <v>27</v>
      </c>
      <c r="J105">
        <f t="shared" si="10"/>
        <v>36</v>
      </c>
      <c r="K105" s="11" t="s">
        <v>226</v>
      </c>
      <c r="L105" s="11" t="s">
        <v>228</v>
      </c>
      <c r="M105" t="str">
        <f t="shared" si="11"/>
        <v>NG_CT</v>
      </c>
      <c r="N105">
        <f t="shared" si="9"/>
        <v>8064</v>
      </c>
    </row>
    <row r="106" spans="1:14" ht="15.75" customHeight="1">
      <c r="A106" s="9" t="s">
        <v>188</v>
      </c>
      <c r="B106" s="9" t="s">
        <v>207</v>
      </c>
      <c r="C106" s="9">
        <v>271</v>
      </c>
      <c r="D106" s="9">
        <v>266</v>
      </c>
      <c r="E106" s="9" t="s">
        <v>189</v>
      </c>
      <c r="F106" s="9" t="s">
        <v>145</v>
      </c>
      <c r="G106" s="9" t="s">
        <v>133</v>
      </c>
      <c r="H106" s="9">
        <v>9</v>
      </c>
      <c r="I106" s="9">
        <v>27</v>
      </c>
      <c r="J106">
        <f t="shared" si="10"/>
        <v>36</v>
      </c>
      <c r="K106" s="11" t="s">
        <v>226</v>
      </c>
      <c r="L106" s="11" t="s">
        <v>229</v>
      </c>
      <c r="M106" t="str">
        <f t="shared" si="11"/>
        <v>NG_CA</v>
      </c>
      <c r="N106">
        <f t="shared" si="9"/>
        <v>9756</v>
      </c>
    </row>
    <row r="107" spans="1:14" ht="15.75" customHeight="1">
      <c r="A107" s="9" t="s">
        <v>76</v>
      </c>
      <c r="B107" s="9" t="s">
        <v>127</v>
      </c>
      <c r="C107" s="9">
        <v>11.5</v>
      </c>
      <c r="D107" s="9">
        <v>11.5</v>
      </c>
      <c r="E107" s="9" t="s">
        <v>170</v>
      </c>
      <c r="F107" s="9" t="s">
        <v>168</v>
      </c>
      <c r="G107" s="9" t="s">
        <v>129</v>
      </c>
      <c r="H107" s="9">
        <v>67</v>
      </c>
      <c r="I107" s="9">
        <v>19</v>
      </c>
      <c r="J107">
        <f t="shared" si="10"/>
        <v>86</v>
      </c>
      <c r="K107" s="11" t="s">
        <v>230</v>
      </c>
      <c r="L107" s="11" t="s">
        <v>231</v>
      </c>
      <c r="M107" t="str">
        <f t="shared" si="11"/>
        <v>WAT_HY</v>
      </c>
      <c r="N107">
        <f t="shared" si="9"/>
        <v>989</v>
      </c>
    </row>
    <row r="108" spans="1:14" ht="15.75" customHeight="1">
      <c r="A108" s="9" t="s">
        <v>77</v>
      </c>
      <c r="B108" s="9" t="s">
        <v>127</v>
      </c>
      <c r="C108" s="9">
        <v>19.7</v>
      </c>
      <c r="D108" s="9">
        <v>19.7</v>
      </c>
      <c r="E108" s="9" t="s">
        <v>170</v>
      </c>
      <c r="F108" s="9" t="s">
        <v>168</v>
      </c>
      <c r="G108" s="9" t="s">
        <v>129</v>
      </c>
      <c r="H108" s="9">
        <v>81</v>
      </c>
      <c r="I108" s="9">
        <v>19</v>
      </c>
      <c r="J108">
        <f t="shared" si="10"/>
        <v>100</v>
      </c>
      <c r="K108" s="11" t="s">
        <v>230</v>
      </c>
      <c r="L108" s="11" t="s">
        <v>231</v>
      </c>
      <c r="M108" t="str">
        <f t="shared" si="11"/>
        <v>WAT_HY</v>
      </c>
      <c r="N108">
        <f t="shared" si="9"/>
        <v>1970</v>
      </c>
    </row>
    <row r="109" spans="1:14" ht="15.75" customHeight="1">
      <c r="A109" s="9" t="s">
        <v>61</v>
      </c>
      <c r="B109" s="9" t="s">
        <v>127</v>
      </c>
      <c r="C109" s="9">
        <v>21</v>
      </c>
      <c r="D109" s="9">
        <v>21</v>
      </c>
      <c r="E109" s="9" t="s">
        <v>213</v>
      </c>
      <c r="F109" s="9" t="s">
        <v>211</v>
      </c>
      <c r="G109" s="9" t="s">
        <v>139</v>
      </c>
      <c r="H109" s="9">
        <v>97</v>
      </c>
      <c r="I109" s="9">
        <v>33</v>
      </c>
      <c r="J109">
        <f t="shared" si="10"/>
        <v>130</v>
      </c>
      <c r="K109" s="11" t="s">
        <v>230</v>
      </c>
      <c r="L109" s="11" t="s">
        <v>231</v>
      </c>
      <c r="M109" t="str">
        <f t="shared" si="11"/>
        <v>WAT_HY</v>
      </c>
      <c r="N109">
        <f t="shared" si="9"/>
        <v>2730</v>
      </c>
    </row>
    <row r="110" spans="1:14" ht="15.75" customHeight="1">
      <c r="A110" s="9" t="s">
        <v>61</v>
      </c>
      <c r="B110" s="9" t="s">
        <v>135</v>
      </c>
      <c r="C110" s="9">
        <v>18</v>
      </c>
      <c r="D110" s="9">
        <v>18</v>
      </c>
      <c r="E110" s="9" t="s">
        <v>213</v>
      </c>
      <c r="F110" s="9" t="s">
        <v>211</v>
      </c>
      <c r="G110" s="9" t="s">
        <v>139</v>
      </c>
      <c r="H110" s="9">
        <v>97</v>
      </c>
      <c r="I110" s="9">
        <v>33</v>
      </c>
      <c r="J110">
        <f t="shared" si="10"/>
        <v>130</v>
      </c>
      <c r="K110" s="11" t="s">
        <v>230</v>
      </c>
      <c r="L110" s="11" t="s">
        <v>231</v>
      </c>
      <c r="M110" t="str">
        <f t="shared" si="11"/>
        <v>WAT_HY</v>
      </c>
      <c r="N110">
        <f t="shared" si="9"/>
        <v>2340</v>
      </c>
    </row>
    <row r="111" spans="1:14" ht="15.75" customHeight="1">
      <c r="A111" s="9" t="s">
        <v>61</v>
      </c>
      <c r="B111" s="9" t="s">
        <v>137</v>
      </c>
      <c r="C111" s="9">
        <v>21</v>
      </c>
      <c r="D111" s="9">
        <v>21</v>
      </c>
      <c r="E111" s="9" t="s">
        <v>213</v>
      </c>
      <c r="F111" s="9" t="s">
        <v>211</v>
      </c>
      <c r="G111" s="9" t="s">
        <v>139</v>
      </c>
      <c r="H111" s="9">
        <v>97</v>
      </c>
      <c r="I111" s="9">
        <v>33</v>
      </c>
      <c r="J111">
        <f t="shared" si="10"/>
        <v>130</v>
      </c>
      <c r="K111" s="11" t="s">
        <v>230</v>
      </c>
      <c r="L111" s="11" t="s">
        <v>231</v>
      </c>
      <c r="M111" t="str">
        <f t="shared" si="11"/>
        <v>WAT_HY</v>
      </c>
      <c r="N111">
        <f t="shared" si="9"/>
        <v>2730</v>
      </c>
    </row>
    <row r="112" spans="1:14" ht="15.75" customHeight="1">
      <c r="A112" s="9" t="s">
        <v>61</v>
      </c>
      <c r="B112" s="9" t="s">
        <v>143</v>
      </c>
      <c r="C112" s="9">
        <v>25</v>
      </c>
      <c r="D112" s="9">
        <v>25</v>
      </c>
      <c r="E112" s="9" t="s">
        <v>213</v>
      </c>
      <c r="F112" s="9" t="s">
        <v>211</v>
      </c>
      <c r="G112" s="9" t="s">
        <v>139</v>
      </c>
      <c r="H112" s="9">
        <v>97</v>
      </c>
      <c r="I112" s="9">
        <v>33</v>
      </c>
      <c r="J112">
        <f t="shared" si="10"/>
        <v>130</v>
      </c>
      <c r="K112" s="11" t="s">
        <v>230</v>
      </c>
      <c r="L112" s="11" t="s">
        <v>231</v>
      </c>
      <c r="M112" t="str">
        <f t="shared" si="11"/>
        <v>WAT_HY</v>
      </c>
      <c r="N112">
        <f t="shared" si="9"/>
        <v>3250</v>
      </c>
    </row>
    <row r="113" spans="1:14" ht="15.75" customHeight="1">
      <c r="A113" s="9" t="s">
        <v>78</v>
      </c>
      <c r="B113" s="9" t="s">
        <v>127</v>
      </c>
      <c r="C113" s="9">
        <v>2.5</v>
      </c>
      <c r="D113" s="9">
        <v>2.5</v>
      </c>
      <c r="E113" s="9" t="s">
        <v>170</v>
      </c>
      <c r="F113" s="9" t="s">
        <v>168</v>
      </c>
      <c r="G113" s="9" t="s">
        <v>129</v>
      </c>
      <c r="H113" s="9">
        <v>72</v>
      </c>
      <c r="I113" s="9">
        <v>19</v>
      </c>
      <c r="J113">
        <f t="shared" si="10"/>
        <v>91</v>
      </c>
      <c r="K113" s="11" t="s">
        <v>230</v>
      </c>
      <c r="L113" s="11" t="s">
        <v>231</v>
      </c>
      <c r="M113" t="str">
        <f t="shared" si="11"/>
        <v>WAT_HY</v>
      </c>
      <c r="N113">
        <f t="shared" si="9"/>
        <v>227.5</v>
      </c>
    </row>
    <row r="114" spans="1:14" ht="15.75" customHeight="1">
      <c r="A114" s="9" t="s">
        <v>62</v>
      </c>
      <c r="B114" s="9" t="s">
        <v>127</v>
      </c>
      <c r="C114" s="9">
        <v>36</v>
      </c>
      <c r="D114" s="9">
        <v>36</v>
      </c>
      <c r="E114" s="9" t="s">
        <v>214</v>
      </c>
      <c r="F114" s="9" t="s">
        <v>211</v>
      </c>
      <c r="G114" s="9" t="s">
        <v>139</v>
      </c>
      <c r="H114" s="9">
        <v>92</v>
      </c>
      <c r="I114" s="9">
        <v>12</v>
      </c>
      <c r="J114">
        <f t="shared" si="10"/>
        <v>104</v>
      </c>
      <c r="K114" s="11" t="s">
        <v>230</v>
      </c>
      <c r="L114" s="11" t="s">
        <v>231</v>
      </c>
      <c r="M114" t="str">
        <f t="shared" si="11"/>
        <v>WAT_HY</v>
      </c>
      <c r="N114">
        <f t="shared" si="9"/>
        <v>3744</v>
      </c>
    </row>
    <row r="115" spans="1:14" ht="15.75" customHeight="1">
      <c r="A115" s="9" t="s">
        <v>62</v>
      </c>
      <c r="B115" s="9" t="s">
        <v>135</v>
      </c>
      <c r="C115" s="9">
        <v>40</v>
      </c>
      <c r="D115" s="9">
        <v>40</v>
      </c>
      <c r="E115" s="9" t="s">
        <v>214</v>
      </c>
      <c r="F115" s="9" t="s">
        <v>211</v>
      </c>
      <c r="G115" s="9" t="s">
        <v>139</v>
      </c>
      <c r="H115" s="9">
        <v>92</v>
      </c>
      <c r="I115" s="9">
        <v>12</v>
      </c>
      <c r="J115">
        <f t="shared" si="10"/>
        <v>104</v>
      </c>
      <c r="K115" s="11" t="s">
        <v>230</v>
      </c>
      <c r="L115" s="11" t="s">
        <v>231</v>
      </c>
      <c r="M115" t="str">
        <f t="shared" si="11"/>
        <v>WAT_HY</v>
      </c>
      <c r="N115">
        <f t="shared" si="9"/>
        <v>4160</v>
      </c>
    </row>
    <row r="116" spans="1:14" ht="15.75" customHeight="1">
      <c r="A116" s="9" t="s">
        <v>62</v>
      </c>
      <c r="B116" s="9" t="s">
        <v>137</v>
      </c>
      <c r="C116" s="9">
        <v>36</v>
      </c>
      <c r="D116" s="9">
        <v>36</v>
      </c>
      <c r="E116" s="9" t="s">
        <v>214</v>
      </c>
      <c r="F116" s="9" t="s">
        <v>211</v>
      </c>
      <c r="G116" s="9" t="s">
        <v>139</v>
      </c>
      <c r="H116" s="9">
        <v>92</v>
      </c>
      <c r="I116" s="9">
        <v>12</v>
      </c>
      <c r="J116">
        <f t="shared" si="10"/>
        <v>104</v>
      </c>
      <c r="K116" s="11" t="s">
        <v>230</v>
      </c>
      <c r="L116" s="11" t="s">
        <v>231</v>
      </c>
      <c r="M116" t="str">
        <f t="shared" si="11"/>
        <v>WAT_HY</v>
      </c>
      <c r="N116">
        <f t="shared" si="9"/>
        <v>3744</v>
      </c>
    </row>
    <row r="117" spans="1:14" ht="15.75" customHeight="1">
      <c r="A117" s="9" t="s">
        <v>190</v>
      </c>
      <c r="B117" s="9" t="s">
        <v>191</v>
      </c>
      <c r="C117" s="9">
        <v>195</v>
      </c>
      <c r="D117" s="9">
        <v>169</v>
      </c>
      <c r="E117" s="9" t="s">
        <v>192</v>
      </c>
      <c r="F117" s="9" t="s">
        <v>193</v>
      </c>
      <c r="G117" s="9" t="s">
        <v>129</v>
      </c>
      <c r="H117" s="9">
        <v>22</v>
      </c>
      <c r="I117" s="9">
        <v>18</v>
      </c>
      <c r="J117">
        <f t="shared" si="10"/>
        <v>40</v>
      </c>
      <c r="K117" s="11" t="s">
        <v>226</v>
      </c>
      <c r="L117" s="11" t="s">
        <v>227</v>
      </c>
      <c r="M117" t="str">
        <f t="shared" si="11"/>
        <v>NG_GT</v>
      </c>
      <c r="N117">
        <f t="shared" si="9"/>
        <v>7800</v>
      </c>
    </row>
    <row r="118" spans="1:14" ht="15.75" customHeight="1">
      <c r="A118" s="9" t="s">
        <v>190</v>
      </c>
      <c r="B118" s="9" t="s">
        <v>194</v>
      </c>
      <c r="C118" s="9">
        <v>195</v>
      </c>
      <c r="D118" s="9">
        <v>174</v>
      </c>
      <c r="E118" s="9" t="s">
        <v>192</v>
      </c>
      <c r="F118" s="9" t="s">
        <v>193</v>
      </c>
      <c r="G118" s="9" t="s">
        <v>129</v>
      </c>
      <c r="H118" s="9">
        <v>22</v>
      </c>
      <c r="I118" s="9">
        <v>18</v>
      </c>
      <c r="J118">
        <f t="shared" si="10"/>
        <v>40</v>
      </c>
      <c r="K118" s="11" t="s">
        <v>226</v>
      </c>
      <c r="L118" s="11" t="s">
        <v>227</v>
      </c>
      <c r="M118" t="str">
        <f t="shared" si="11"/>
        <v>NG_GT</v>
      </c>
      <c r="N118">
        <f t="shared" si="9"/>
        <v>7800</v>
      </c>
    </row>
    <row r="119" spans="1:14" ht="15.75" customHeight="1">
      <c r="A119" s="9" t="s">
        <v>190</v>
      </c>
      <c r="B119" s="9" t="s">
        <v>195</v>
      </c>
      <c r="C119" s="9">
        <v>195</v>
      </c>
      <c r="D119" s="9">
        <v>164</v>
      </c>
      <c r="E119" s="9" t="s">
        <v>192</v>
      </c>
      <c r="F119" s="9" t="s">
        <v>193</v>
      </c>
      <c r="G119" s="9" t="s">
        <v>129</v>
      </c>
      <c r="H119" s="9">
        <v>22</v>
      </c>
      <c r="I119" s="9">
        <v>18</v>
      </c>
      <c r="J119">
        <f t="shared" si="10"/>
        <v>40</v>
      </c>
      <c r="K119" s="11" t="s">
        <v>226</v>
      </c>
      <c r="L119" s="11" t="s">
        <v>227</v>
      </c>
      <c r="M119" t="str">
        <f t="shared" si="11"/>
        <v>NG_GT</v>
      </c>
      <c r="N119">
        <f t="shared" si="9"/>
        <v>7800</v>
      </c>
    </row>
    <row r="120" spans="1:14" ht="15.75" customHeight="1">
      <c r="A120" s="9" t="s">
        <v>190</v>
      </c>
      <c r="B120" s="9" t="s">
        <v>196</v>
      </c>
      <c r="C120" s="9">
        <v>195</v>
      </c>
      <c r="D120" s="9">
        <v>162</v>
      </c>
      <c r="E120" s="9" t="s">
        <v>192</v>
      </c>
      <c r="F120" s="9" t="s">
        <v>193</v>
      </c>
      <c r="G120" s="9" t="s">
        <v>129</v>
      </c>
      <c r="H120" s="9">
        <v>22</v>
      </c>
      <c r="I120" s="9">
        <v>18</v>
      </c>
      <c r="J120">
        <f t="shared" si="10"/>
        <v>40</v>
      </c>
      <c r="K120" s="11" t="s">
        <v>226</v>
      </c>
      <c r="L120" s="11" t="s">
        <v>227</v>
      </c>
      <c r="M120" t="str">
        <f t="shared" si="11"/>
        <v>NG_GT</v>
      </c>
      <c r="N120">
        <f t="shared" si="9"/>
        <v>7800</v>
      </c>
    </row>
    <row r="121" spans="1:14" ht="15.75" customHeight="1">
      <c r="A121" s="9" t="s">
        <v>190</v>
      </c>
      <c r="B121" s="9" t="s">
        <v>197</v>
      </c>
      <c r="C121" s="9">
        <v>195</v>
      </c>
      <c r="D121" s="9">
        <v>153</v>
      </c>
      <c r="E121" s="9" t="s">
        <v>192</v>
      </c>
      <c r="F121" s="9" t="s">
        <v>193</v>
      </c>
      <c r="G121" s="9" t="s">
        <v>129</v>
      </c>
      <c r="H121" s="9">
        <v>22</v>
      </c>
      <c r="I121" s="9">
        <v>27</v>
      </c>
      <c r="J121">
        <f t="shared" si="10"/>
        <v>49</v>
      </c>
      <c r="K121" s="11" t="s">
        <v>226</v>
      </c>
      <c r="L121" s="11" t="s">
        <v>227</v>
      </c>
      <c r="M121" t="str">
        <f t="shared" si="11"/>
        <v>NG_GT</v>
      </c>
      <c r="N121">
        <f t="shared" si="9"/>
        <v>9555</v>
      </c>
    </row>
    <row r="122" spans="1:14" ht="15.75" customHeight="1">
      <c r="A122" s="9" t="s">
        <v>198</v>
      </c>
      <c r="B122" s="9" t="s">
        <v>127</v>
      </c>
      <c r="C122" s="9">
        <v>41</v>
      </c>
      <c r="D122" s="9">
        <v>31</v>
      </c>
      <c r="E122" s="9" t="s">
        <v>199</v>
      </c>
      <c r="F122" s="9" t="s">
        <v>145</v>
      </c>
      <c r="G122" s="9" t="s">
        <v>129</v>
      </c>
      <c r="H122" s="9">
        <v>52</v>
      </c>
      <c r="I122" s="9">
        <v>17</v>
      </c>
      <c r="J122">
        <f t="shared" si="10"/>
        <v>69</v>
      </c>
      <c r="K122" s="11" t="s">
        <v>232</v>
      </c>
      <c r="L122" s="11" t="s">
        <v>227</v>
      </c>
      <c r="M122" t="str">
        <f t="shared" si="11"/>
        <v>DFO_GT</v>
      </c>
      <c r="N122">
        <f t="shared" si="9"/>
        <v>2829</v>
      </c>
    </row>
    <row r="123" spans="1:14" ht="15.75" customHeight="1">
      <c r="A123" s="9" t="s">
        <v>198</v>
      </c>
      <c r="B123" s="9" t="s">
        <v>135</v>
      </c>
      <c r="C123" s="9">
        <v>41</v>
      </c>
      <c r="D123" s="9">
        <v>31</v>
      </c>
      <c r="E123" s="9" t="s">
        <v>199</v>
      </c>
      <c r="F123" s="9" t="s">
        <v>145</v>
      </c>
      <c r="G123" s="9" t="s">
        <v>129</v>
      </c>
      <c r="H123" s="9">
        <v>52</v>
      </c>
      <c r="I123" s="9">
        <v>17</v>
      </c>
      <c r="J123">
        <f t="shared" si="10"/>
        <v>69</v>
      </c>
      <c r="K123" s="11" t="s">
        <v>232</v>
      </c>
      <c r="L123" s="11" t="s">
        <v>227</v>
      </c>
      <c r="M123" t="str">
        <f t="shared" si="11"/>
        <v>DFO_GT</v>
      </c>
      <c r="N123">
        <f t="shared" si="9"/>
        <v>2829</v>
      </c>
    </row>
    <row r="124" spans="1:14" ht="15.75" customHeight="1">
      <c r="A124" s="9" t="s">
        <v>198</v>
      </c>
      <c r="B124" s="9" t="s">
        <v>137</v>
      </c>
      <c r="C124" s="9">
        <v>41</v>
      </c>
      <c r="D124" s="9">
        <v>32</v>
      </c>
      <c r="E124" s="9" t="s">
        <v>199</v>
      </c>
      <c r="F124" s="9" t="s">
        <v>145</v>
      </c>
      <c r="G124" s="9" t="s">
        <v>129</v>
      </c>
      <c r="H124" s="9">
        <v>52</v>
      </c>
      <c r="I124" s="9">
        <v>17</v>
      </c>
      <c r="J124">
        <f t="shared" si="10"/>
        <v>69</v>
      </c>
      <c r="K124" s="11" t="s">
        <v>232</v>
      </c>
      <c r="L124" s="11" t="s">
        <v>227</v>
      </c>
      <c r="M124" t="str">
        <f t="shared" si="11"/>
        <v>DFO_GT</v>
      </c>
      <c r="N124">
        <f t="shared" si="9"/>
        <v>2829</v>
      </c>
    </row>
    <row r="125" spans="1:14" ht="15.75" customHeight="1">
      <c r="A125" s="9" t="s">
        <v>198</v>
      </c>
      <c r="B125" s="9">
        <v>4</v>
      </c>
      <c r="C125" s="9">
        <v>41</v>
      </c>
      <c r="D125" s="9">
        <v>30</v>
      </c>
      <c r="E125" s="9" t="s">
        <v>199</v>
      </c>
      <c r="F125" s="9" t="s">
        <v>145</v>
      </c>
      <c r="G125" s="9" t="s">
        <v>129</v>
      </c>
      <c r="H125" s="9">
        <v>52</v>
      </c>
      <c r="I125" s="9">
        <v>17</v>
      </c>
      <c r="J125">
        <f t="shared" si="10"/>
        <v>69</v>
      </c>
      <c r="K125" s="11" t="s">
        <v>232</v>
      </c>
      <c r="L125" s="11" t="s">
        <v>227</v>
      </c>
      <c r="M125" t="str">
        <f t="shared" si="11"/>
        <v>DFO_GT</v>
      </c>
      <c r="N125">
        <f t="shared" si="9"/>
        <v>2829</v>
      </c>
    </row>
  </sheetData>
  <sortState ref="A2:M125">
    <sortCondition ref="A2:A125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4"/>
  <sheetViews>
    <sheetView topLeftCell="C1" workbookViewId="0">
      <pane ySplit="1" topLeftCell="A34" activePane="bottomLeft" state="frozen"/>
      <selection pane="bottomLeft" activeCell="E74" sqref="E74:AI74"/>
    </sheetView>
  </sheetViews>
  <sheetFormatPr defaultColWidth="9.140625" defaultRowHeight="12"/>
  <cols>
    <col min="1" max="1" width="12.5703125" style="12" customWidth="1"/>
    <col min="2" max="2" width="30.42578125" style="12" customWidth="1"/>
    <col min="3" max="3" width="6.85546875" style="12" customWidth="1"/>
    <col min="4" max="4" width="25.85546875" style="12" customWidth="1"/>
    <col min="5" max="35" width="6.42578125" style="14" customWidth="1"/>
    <col min="36" max="16384" width="9.140625" style="12"/>
  </cols>
  <sheetData>
    <row r="1" spans="1:35">
      <c r="A1" s="13" t="s">
        <v>34</v>
      </c>
      <c r="B1" s="13" t="s">
        <v>0</v>
      </c>
      <c r="C1" s="13" t="s">
        <v>8</v>
      </c>
      <c r="D1" s="13" t="s">
        <v>9</v>
      </c>
      <c r="E1" s="13">
        <v>2020</v>
      </c>
      <c r="F1" s="13">
        <v>2021</v>
      </c>
      <c r="G1" s="13">
        <v>2022</v>
      </c>
      <c r="H1" s="13">
        <v>2023</v>
      </c>
      <c r="I1" s="13">
        <v>2024</v>
      </c>
      <c r="J1" s="13">
        <v>2025</v>
      </c>
      <c r="K1" s="13">
        <v>2026</v>
      </c>
      <c r="L1" s="13">
        <v>2027</v>
      </c>
      <c r="M1" s="13">
        <v>2028</v>
      </c>
      <c r="N1" s="13">
        <v>2029</v>
      </c>
      <c r="O1" s="13">
        <v>2030</v>
      </c>
      <c r="P1" s="13">
        <v>2031</v>
      </c>
      <c r="Q1" s="13">
        <v>2032</v>
      </c>
      <c r="R1" s="13">
        <v>2033</v>
      </c>
      <c r="S1" s="13">
        <v>2034</v>
      </c>
      <c r="T1" s="13">
        <v>2035</v>
      </c>
      <c r="U1" s="13">
        <v>2036</v>
      </c>
      <c r="V1" s="13">
        <v>2037</v>
      </c>
      <c r="W1" s="13">
        <v>2038</v>
      </c>
      <c r="X1" s="13">
        <v>2039</v>
      </c>
      <c r="Y1" s="13">
        <v>2040</v>
      </c>
      <c r="Z1" s="13">
        <v>2041</v>
      </c>
      <c r="AA1" s="13">
        <v>2042</v>
      </c>
      <c r="AB1" s="13">
        <v>2043</v>
      </c>
      <c r="AC1" s="13">
        <v>2044</v>
      </c>
      <c r="AD1" s="13">
        <v>2045</v>
      </c>
      <c r="AE1" s="13">
        <v>2046</v>
      </c>
      <c r="AF1" s="13">
        <v>2047</v>
      </c>
      <c r="AG1" s="13">
        <v>2048</v>
      </c>
      <c r="AH1" s="13">
        <v>2049</v>
      </c>
      <c r="AI1" s="13">
        <v>2050</v>
      </c>
    </row>
    <row r="2" spans="1:35">
      <c r="A2" s="12" t="s">
        <v>36</v>
      </c>
      <c r="B2" s="12" t="s">
        <v>322</v>
      </c>
      <c r="C2" s="12" t="s">
        <v>275</v>
      </c>
      <c r="D2" s="12" t="s">
        <v>33</v>
      </c>
      <c r="E2" s="14">
        <v>988.32170020000001</v>
      </c>
      <c r="F2" s="14">
        <v>856.84817510000005</v>
      </c>
      <c r="G2" s="14">
        <v>788.57467959999997</v>
      </c>
      <c r="H2" s="14">
        <v>720.30100000000004</v>
      </c>
      <c r="I2" s="14">
        <v>652.02800000000002</v>
      </c>
      <c r="J2" s="14">
        <v>583.75400000000002</v>
      </c>
      <c r="K2" s="14">
        <v>545.98199999999997</v>
      </c>
      <c r="L2" s="14">
        <v>508.21</v>
      </c>
      <c r="M2" s="14">
        <v>470.43700000000001</v>
      </c>
      <c r="N2" s="14">
        <v>432.66500000000002</v>
      </c>
      <c r="O2" s="14">
        <v>394.89299999999997</v>
      </c>
      <c r="P2" s="14">
        <v>389.95600000000002</v>
      </c>
      <c r="Q2" s="14">
        <v>385.02</v>
      </c>
      <c r="R2" s="14">
        <v>380.084</v>
      </c>
      <c r="S2" s="14">
        <v>375.14800000000002</v>
      </c>
      <c r="T2" s="14">
        <v>370.21199999999999</v>
      </c>
      <c r="U2" s="14">
        <v>365.27600000000001</v>
      </c>
      <c r="V2" s="14">
        <v>360.339</v>
      </c>
      <c r="W2" s="14">
        <v>355.40300000000002</v>
      </c>
      <c r="X2" s="14">
        <v>350.46699999999998</v>
      </c>
      <c r="Y2" s="14">
        <v>345.53100000000001</v>
      </c>
      <c r="Z2" s="14">
        <v>340.59500000000003</v>
      </c>
      <c r="AA2" s="14">
        <v>335.65899999999999</v>
      </c>
      <c r="AB2" s="14">
        <v>330.72300000000001</v>
      </c>
      <c r="AC2" s="14">
        <v>325.786</v>
      </c>
      <c r="AD2" s="14">
        <v>320.85000000000002</v>
      </c>
      <c r="AE2" s="14">
        <v>315.91399999999999</v>
      </c>
      <c r="AF2" s="14">
        <v>310.97800000000001</v>
      </c>
      <c r="AG2" s="14">
        <v>306.04199999999997</v>
      </c>
      <c r="AH2" s="14">
        <v>301.10599999999999</v>
      </c>
      <c r="AI2" s="14">
        <v>296.16899999999998</v>
      </c>
    </row>
    <row r="3" spans="1:35">
      <c r="A3" s="12" t="s">
        <v>37</v>
      </c>
      <c r="B3" s="12" t="s">
        <v>322</v>
      </c>
      <c r="C3" s="12" t="s">
        <v>275</v>
      </c>
      <c r="D3" s="12" t="s">
        <v>33</v>
      </c>
      <c r="E3" s="14">
        <v>988.32170020000001</v>
      </c>
      <c r="F3" s="14">
        <v>856.84817510000005</v>
      </c>
      <c r="G3" s="14">
        <v>806.67453920000003</v>
      </c>
      <c r="H3" s="14">
        <v>746.03700000000003</v>
      </c>
      <c r="I3" s="14">
        <v>707.66899999999998</v>
      </c>
      <c r="J3" s="14">
        <v>672.11800000000005</v>
      </c>
      <c r="K3" s="14">
        <v>652.26300000000003</v>
      </c>
      <c r="L3" s="14">
        <v>633.75</v>
      </c>
      <c r="M3" s="14">
        <v>610.00400000000002</v>
      </c>
      <c r="N3" s="14">
        <v>596.72299999999996</v>
      </c>
      <c r="O3" s="14">
        <v>579.55200000000002</v>
      </c>
      <c r="P3" s="14">
        <v>572.65499999999997</v>
      </c>
      <c r="Q3" s="14">
        <v>565.41</v>
      </c>
      <c r="R3" s="14">
        <v>558.16600000000005</v>
      </c>
      <c r="S3" s="14">
        <v>550.92200000000003</v>
      </c>
      <c r="T3" s="14">
        <v>543.67700000000002</v>
      </c>
      <c r="U3" s="14">
        <v>536.43299999999999</v>
      </c>
      <c r="V3" s="14">
        <v>529.18799999999999</v>
      </c>
      <c r="W3" s="14">
        <v>521.94399999999996</v>
      </c>
      <c r="X3" s="14">
        <v>514.70000000000005</v>
      </c>
      <c r="Y3" s="14">
        <v>507.45499999999998</v>
      </c>
      <c r="Z3" s="14">
        <v>500.21100000000001</v>
      </c>
      <c r="AA3" s="14">
        <v>492.96600000000001</v>
      </c>
      <c r="AB3" s="14">
        <v>485.72199999999998</v>
      </c>
      <c r="AC3" s="14">
        <v>478.47800000000001</v>
      </c>
      <c r="AD3" s="14">
        <v>471.233</v>
      </c>
      <c r="AE3" s="14">
        <v>463.98899999999998</v>
      </c>
      <c r="AF3" s="14">
        <v>456.74400000000003</v>
      </c>
      <c r="AG3" s="14">
        <v>449.5</v>
      </c>
      <c r="AH3" s="14">
        <v>442.25599999999997</v>
      </c>
      <c r="AI3" s="14">
        <v>435.108</v>
      </c>
    </row>
    <row r="4" spans="1:35">
      <c r="A4" s="12" t="s">
        <v>35</v>
      </c>
      <c r="B4" s="12" t="s">
        <v>322</v>
      </c>
      <c r="C4" s="12" t="s">
        <v>275</v>
      </c>
      <c r="D4" s="12" t="s">
        <v>33</v>
      </c>
      <c r="E4" s="14">
        <v>988.32170020000001</v>
      </c>
      <c r="F4" s="14">
        <v>856.84817510000005</v>
      </c>
      <c r="G4" s="14">
        <v>833.15429210000002</v>
      </c>
      <c r="H4" s="14">
        <v>809.46</v>
      </c>
      <c r="I4" s="14">
        <v>785.76700000000005</v>
      </c>
      <c r="J4" s="14">
        <v>762.07299999999998</v>
      </c>
      <c r="K4" s="14">
        <v>745.98299999999995</v>
      </c>
      <c r="L4" s="14">
        <v>729.89300000000003</v>
      </c>
      <c r="M4" s="14">
        <v>713.803</v>
      </c>
      <c r="N4" s="14">
        <v>697.71299999999997</v>
      </c>
      <c r="O4" s="14">
        <v>681.62199999999996</v>
      </c>
      <c r="P4" s="14">
        <v>681.62199999999996</v>
      </c>
      <c r="Q4" s="14">
        <v>681.62199999999996</v>
      </c>
      <c r="R4" s="14">
        <v>681.62199999999996</v>
      </c>
      <c r="S4" s="14">
        <v>681.62199999999996</v>
      </c>
      <c r="T4" s="14">
        <v>681.62199999999996</v>
      </c>
      <c r="U4" s="14">
        <v>681.62199999999996</v>
      </c>
      <c r="V4" s="14">
        <v>681.62199999999996</v>
      </c>
      <c r="W4" s="14">
        <v>681.62199999999996</v>
      </c>
      <c r="X4" s="14">
        <v>681.62199999999996</v>
      </c>
      <c r="Y4" s="14">
        <v>681.62199999999996</v>
      </c>
      <c r="Z4" s="14">
        <v>681.62199999999996</v>
      </c>
      <c r="AA4" s="14">
        <v>681.62199999999996</v>
      </c>
      <c r="AB4" s="14">
        <v>681.62199999999996</v>
      </c>
      <c r="AC4" s="14">
        <v>681.62199999999996</v>
      </c>
      <c r="AD4" s="14">
        <v>681.62199999999996</v>
      </c>
      <c r="AE4" s="14">
        <v>681.62199999999996</v>
      </c>
      <c r="AF4" s="14">
        <v>681.62199999999996</v>
      </c>
      <c r="AG4" s="14">
        <v>681.62199999999996</v>
      </c>
      <c r="AH4" s="14">
        <v>681.62199999999996</v>
      </c>
      <c r="AI4" s="14">
        <v>681.62199999999996</v>
      </c>
    </row>
    <row r="5" spans="1:35">
      <c r="A5" s="12" t="s">
        <v>36</v>
      </c>
      <c r="B5" s="12" t="s">
        <v>321</v>
      </c>
      <c r="C5" s="12" t="s">
        <v>275</v>
      </c>
      <c r="D5" s="12" t="s">
        <v>33</v>
      </c>
      <c r="E5" s="14">
        <v>1727.2344450000001</v>
      </c>
      <c r="F5" s="14">
        <v>1475.457175</v>
      </c>
      <c r="G5" s="14">
        <v>1357.8930350000001</v>
      </c>
      <c r="H5" s="14">
        <v>1240.33</v>
      </c>
      <c r="I5" s="14">
        <v>1122.76</v>
      </c>
      <c r="J5" s="14">
        <v>1005.2</v>
      </c>
      <c r="K5" s="14">
        <v>940.15800000000002</v>
      </c>
      <c r="L5" s="14">
        <v>875.11599999999999</v>
      </c>
      <c r="M5" s="14">
        <v>810.07299999999998</v>
      </c>
      <c r="N5" s="14">
        <v>745.03099999999995</v>
      </c>
      <c r="O5" s="14">
        <v>679.98900000000003</v>
      </c>
      <c r="P5" s="14">
        <v>671.48900000000003</v>
      </c>
      <c r="Q5" s="14">
        <v>662.98900000000003</v>
      </c>
      <c r="R5" s="14">
        <v>654.48900000000003</v>
      </c>
      <c r="S5" s="14">
        <v>645.98900000000003</v>
      </c>
      <c r="T5" s="14">
        <v>637.48900000000003</v>
      </c>
      <c r="U5" s="14">
        <v>628.99</v>
      </c>
      <c r="V5" s="14">
        <v>620.49</v>
      </c>
      <c r="W5" s="14">
        <v>611.99</v>
      </c>
      <c r="X5" s="14">
        <v>603.49</v>
      </c>
      <c r="Y5" s="14">
        <v>594.99</v>
      </c>
      <c r="Z5" s="14">
        <v>586.49</v>
      </c>
      <c r="AA5" s="14">
        <v>577.99</v>
      </c>
      <c r="AB5" s="14">
        <v>569.49</v>
      </c>
      <c r="AC5" s="14">
        <v>560.99099999999999</v>
      </c>
      <c r="AD5" s="14">
        <v>552.49099999999999</v>
      </c>
      <c r="AE5" s="14">
        <v>543.99099999999999</v>
      </c>
      <c r="AF5" s="14">
        <v>535.49099999999999</v>
      </c>
      <c r="AG5" s="14">
        <v>526.99099999999999</v>
      </c>
      <c r="AH5" s="14">
        <v>518.49099999999999</v>
      </c>
      <c r="AI5" s="14">
        <v>509.99099999999999</v>
      </c>
    </row>
    <row r="6" spans="1:35">
      <c r="A6" s="12" t="s">
        <v>37</v>
      </c>
      <c r="B6" s="12" t="s">
        <v>321</v>
      </c>
      <c r="C6" s="12" t="s">
        <v>275</v>
      </c>
      <c r="D6" s="12" t="s">
        <v>33</v>
      </c>
      <c r="E6" s="14">
        <v>1727.2344450000001</v>
      </c>
      <c r="F6" s="14">
        <v>1475.457175</v>
      </c>
      <c r="G6" s="14">
        <v>1370.814822</v>
      </c>
      <c r="H6" s="14">
        <v>1255.71</v>
      </c>
      <c r="I6" s="14">
        <v>1166.76</v>
      </c>
      <c r="J6" s="14">
        <v>1103.98</v>
      </c>
      <c r="K6" s="14">
        <v>1056.8900000000001</v>
      </c>
      <c r="L6" s="14">
        <v>1015.03</v>
      </c>
      <c r="M6" s="14">
        <v>967.94200000000001</v>
      </c>
      <c r="N6" s="14">
        <v>931.31700000000001</v>
      </c>
      <c r="O6" s="14">
        <v>894.69200000000001</v>
      </c>
      <c r="P6" s="14">
        <v>883.95299999999997</v>
      </c>
      <c r="Q6" s="14">
        <v>872.77</v>
      </c>
      <c r="R6" s="14">
        <v>861.58600000000001</v>
      </c>
      <c r="S6" s="14">
        <v>850.40200000000004</v>
      </c>
      <c r="T6" s="14">
        <v>839.21900000000005</v>
      </c>
      <c r="U6" s="14">
        <v>828.03499999999997</v>
      </c>
      <c r="V6" s="14">
        <v>816.851</v>
      </c>
      <c r="W6" s="14">
        <v>805.66800000000001</v>
      </c>
      <c r="X6" s="14">
        <v>794.48400000000004</v>
      </c>
      <c r="Y6" s="14">
        <v>783.3</v>
      </c>
      <c r="Z6" s="14">
        <v>772.11699999999996</v>
      </c>
      <c r="AA6" s="14">
        <v>760.93299999999999</v>
      </c>
      <c r="AB6" s="14">
        <v>749.74900000000002</v>
      </c>
      <c r="AC6" s="14">
        <v>738.56600000000003</v>
      </c>
      <c r="AD6" s="14">
        <v>727.38199999999995</v>
      </c>
      <c r="AE6" s="14">
        <v>716.19799999999998</v>
      </c>
      <c r="AF6" s="14">
        <v>705.01499999999999</v>
      </c>
      <c r="AG6" s="14">
        <v>693.83100000000002</v>
      </c>
      <c r="AH6" s="14">
        <v>682.64700000000005</v>
      </c>
      <c r="AI6" s="14">
        <v>671.46400000000006</v>
      </c>
    </row>
    <row r="7" spans="1:35">
      <c r="A7" s="12" t="s">
        <v>35</v>
      </c>
      <c r="B7" s="12" t="s">
        <v>321</v>
      </c>
      <c r="C7" s="12" t="s">
        <v>275</v>
      </c>
      <c r="D7" s="12" t="s">
        <v>33</v>
      </c>
      <c r="E7" s="14">
        <v>1727.2344450000001</v>
      </c>
      <c r="F7" s="14">
        <v>1475.457175</v>
      </c>
      <c r="G7" s="14">
        <v>1434.657287</v>
      </c>
      <c r="H7" s="14">
        <v>1393.86</v>
      </c>
      <c r="I7" s="14">
        <v>1353.06</v>
      </c>
      <c r="J7" s="14">
        <v>1312.26</v>
      </c>
      <c r="K7" s="14">
        <v>1284.55</v>
      </c>
      <c r="L7" s="14">
        <v>1256.8399999999999</v>
      </c>
      <c r="M7" s="14">
        <v>1229.1400000000001</v>
      </c>
      <c r="N7" s="14">
        <v>1201.43</v>
      </c>
      <c r="O7" s="14">
        <v>1173.73</v>
      </c>
      <c r="P7" s="14">
        <v>1173.73</v>
      </c>
      <c r="Q7" s="14">
        <v>1173.73</v>
      </c>
      <c r="R7" s="14">
        <v>1173.73</v>
      </c>
      <c r="S7" s="14">
        <v>1173.73</v>
      </c>
      <c r="T7" s="14">
        <v>1173.73</v>
      </c>
      <c r="U7" s="14">
        <v>1173.73</v>
      </c>
      <c r="V7" s="14">
        <v>1173.73</v>
      </c>
      <c r="W7" s="14">
        <v>1173.73</v>
      </c>
      <c r="X7" s="14">
        <v>1173.73</v>
      </c>
      <c r="Y7" s="14">
        <v>1173.73</v>
      </c>
      <c r="Z7" s="14">
        <v>1173.73</v>
      </c>
      <c r="AA7" s="14">
        <v>1173.73</v>
      </c>
      <c r="AB7" s="14">
        <v>1173.73</v>
      </c>
      <c r="AC7" s="14">
        <v>1173.73</v>
      </c>
      <c r="AD7" s="14">
        <v>1173.73</v>
      </c>
      <c r="AE7" s="14">
        <v>1173.73</v>
      </c>
      <c r="AF7" s="14">
        <v>1173.73</v>
      </c>
      <c r="AG7" s="14">
        <v>1173.73</v>
      </c>
      <c r="AH7" s="14">
        <v>1173.73</v>
      </c>
      <c r="AI7" s="14">
        <v>1173.73</v>
      </c>
    </row>
    <row r="8" spans="1:35">
      <c r="A8" s="12" t="s">
        <v>36</v>
      </c>
      <c r="B8" s="12" t="s">
        <v>324</v>
      </c>
      <c r="C8" s="12" t="s">
        <v>275</v>
      </c>
      <c r="D8" s="12" t="s">
        <v>33</v>
      </c>
      <c r="E8" s="14">
        <v>2466.15</v>
      </c>
      <c r="F8" s="14">
        <v>2094.0700000000002</v>
      </c>
      <c r="G8" s="14">
        <v>1927.21</v>
      </c>
      <c r="H8" s="14">
        <v>1760.36</v>
      </c>
      <c r="I8" s="14">
        <v>1593.5</v>
      </c>
      <c r="J8" s="14">
        <v>1426.65</v>
      </c>
      <c r="K8" s="14">
        <v>1334.33</v>
      </c>
      <c r="L8" s="14">
        <v>1242.02</v>
      </c>
      <c r="M8" s="14">
        <v>1149.71</v>
      </c>
      <c r="N8" s="14">
        <v>1057.4000000000001</v>
      </c>
      <c r="O8" s="14">
        <v>965.08</v>
      </c>
      <c r="P8" s="14">
        <v>953.02</v>
      </c>
      <c r="Q8" s="14">
        <v>940.96</v>
      </c>
      <c r="R8" s="14">
        <v>928.89</v>
      </c>
      <c r="S8" s="14">
        <v>916.83</v>
      </c>
      <c r="T8" s="14">
        <v>904.77</v>
      </c>
      <c r="U8" s="14">
        <v>892.7</v>
      </c>
      <c r="V8" s="14">
        <v>880.64</v>
      </c>
      <c r="W8" s="14">
        <v>868.58</v>
      </c>
      <c r="X8" s="14">
        <v>856.51</v>
      </c>
      <c r="Y8" s="14">
        <v>844.45</v>
      </c>
      <c r="Z8" s="14">
        <v>832.39</v>
      </c>
      <c r="AA8" s="14">
        <v>820.32</v>
      </c>
      <c r="AB8" s="14">
        <v>808.26</v>
      </c>
      <c r="AC8" s="14">
        <v>796.19</v>
      </c>
      <c r="AD8" s="14">
        <v>784.13</v>
      </c>
      <c r="AE8" s="14">
        <v>772.07</v>
      </c>
      <c r="AF8" s="14">
        <v>760</v>
      </c>
      <c r="AG8" s="14">
        <v>747.94</v>
      </c>
      <c r="AH8" s="14">
        <v>735.88</v>
      </c>
      <c r="AI8" s="14">
        <v>723.81</v>
      </c>
    </row>
    <row r="9" spans="1:35">
      <c r="A9" s="12" t="s">
        <v>37</v>
      </c>
      <c r="B9" s="12" t="s">
        <v>324</v>
      </c>
      <c r="C9" s="12" t="s">
        <v>275</v>
      </c>
      <c r="D9" s="12" t="s">
        <v>33</v>
      </c>
      <c r="E9" s="14">
        <v>2466.15</v>
      </c>
      <c r="F9" s="14">
        <v>2094.0700000000002</v>
      </c>
      <c r="G9" s="14">
        <v>1934.96</v>
      </c>
      <c r="H9" s="14">
        <v>1765.38</v>
      </c>
      <c r="I9" s="14">
        <v>1625.86</v>
      </c>
      <c r="J9" s="14">
        <v>1535.84</v>
      </c>
      <c r="K9" s="14">
        <v>1461.51</v>
      </c>
      <c r="L9" s="14">
        <v>1396.31</v>
      </c>
      <c r="M9" s="14">
        <v>1325.88</v>
      </c>
      <c r="N9" s="14">
        <v>1265.9100000000001</v>
      </c>
      <c r="O9" s="14">
        <v>1209.83</v>
      </c>
      <c r="P9" s="14">
        <v>1195.25</v>
      </c>
      <c r="Q9" s="14">
        <v>1180.1300000000001</v>
      </c>
      <c r="R9" s="14">
        <v>1165.01</v>
      </c>
      <c r="S9" s="14">
        <v>1149.8800000000001</v>
      </c>
      <c r="T9" s="14">
        <v>1134.76</v>
      </c>
      <c r="U9" s="14">
        <v>1119.6400000000001</v>
      </c>
      <c r="V9" s="14">
        <v>1104.51</v>
      </c>
      <c r="W9" s="14">
        <v>1089.3900000000001</v>
      </c>
      <c r="X9" s="14">
        <v>1074.27</v>
      </c>
      <c r="Y9" s="14">
        <v>1059.1500000000001</v>
      </c>
      <c r="Z9" s="14">
        <v>1044.02</v>
      </c>
      <c r="AA9" s="14">
        <v>1028.9000000000001</v>
      </c>
      <c r="AB9" s="14">
        <v>1013.78</v>
      </c>
      <c r="AC9" s="14">
        <v>998.65</v>
      </c>
      <c r="AD9" s="14">
        <v>983.53</v>
      </c>
      <c r="AE9" s="14">
        <v>968.41</v>
      </c>
      <c r="AF9" s="14">
        <v>953.29</v>
      </c>
      <c r="AG9" s="14">
        <v>938.16</v>
      </c>
      <c r="AH9" s="14">
        <v>923.04</v>
      </c>
      <c r="AI9" s="14">
        <v>907.82</v>
      </c>
    </row>
    <row r="10" spans="1:35">
      <c r="A10" s="12" t="s">
        <v>35</v>
      </c>
      <c r="B10" s="12" t="s">
        <v>324</v>
      </c>
      <c r="C10" s="12" t="s">
        <v>275</v>
      </c>
      <c r="D10" s="12" t="s">
        <v>33</v>
      </c>
      <c r="E10" s="14">
        <v>2466.15</v>
      </c>
      <c r="F10" s="14">
        <v>2094.0700000000002</v>
      </c>
      <c r="G10" s="14">
        <v>2036.16</v>
      </c>
      <c r="H10" s="14">
        <v>1978.25</v>
      </c>
      <c r="I10" s="14">
        <v>1920.35</v>
      </c>
      <c r="J10" s="14">
        <v>1862.44</v>
      </c>
      <c r="K10" s="14">
        <v>1823.12</v>
      </c>
      <c r="L10" s="14">
        <v>1783.8</v>
      </c>
      <c r="M10" s="14">
        <v>1744.47</v>
      </c>
      <c r="N10" s="14">
        <v>1705.15</v>
      </c>
      <c r="O10" s="14">
        <v>1665.83</v>
      </c>
      <c r="P10" s="14">
        <v>1665.83</v>
      </c>
      <c r="Q10" s="14">
        <v>1665.83</v>
      </c>
      <c r="R10" s="14">
        <v>1665.83</v>
      </c>
      <c r="S10" s="14">
        <v>1665.83</v>
      </c>
      <c r="T10" s="14">
        <v>1665.83</v>
      </c>
      <c r="U10" s="14">
        <v>1665.83</v>
      </c>
      <c r="V10" s="14">
        <v>1665.83</v>
      </c>
      <c r="W10" s="14">
        <v>1665.83</v>
      </c>
      <c r="X10" s="14">
        <v>1665.83</v>
      </c>
      <c r="Y10" s="14">
        <v>1665.83</v>
      </c>
      <c r="Z10" s="14">
        <v>1665.83</v>
      </c>
      <c r="AA10" s="14">
        <v>1665.83</v>
      </c>
      <c r="AB10" s="14">
        <v>1665.83</v>
      </c>
      <c r="AC10" s="14">
        <v>1665.83</v>
      </c>
      <c r="AD10" s="14">
        <v>1665.83</v>
      </c>
      <c r="AE10" s="14">
        <v>1665.83</v>
      </c>
      <c r="AF10" s="14">
        <v>1665.83</v>
      </c>
      <c r="AG10" s="14">
        <v>1665.83</v>
      </c>
      <c r="AH10" s="14">
        <v>1665.83</v>
      </c>
      <c r="AI10" s="14">
        <v>1665.83</v>
      </c>
    </row>
    <row r="11" spans="1:35">
      <c r="A11" s="12" t="s">
        <v>36</v>
      </c>
      <c r="B11" s="12" t="s">
        <v>323</v>
      </c>
      <c r="C11" s="12" t="s">
        <v>275</v>
      </c>
      <c r="D11" s="12" t="s">
        <v>33</v>
      </c>
      <c r="E11" s="14">
        <v>3205.0599339999999</v>
      </c>
      <c r="F11" s="14">
        <v>2712.675174</v>
      </c>
      <c r="G11" s="14">
        <v>2496.5297449999998</v>
      </c>
      <c r="H11" s="14">
        <v>2280.38</v>
      </c>
      <c r="I11" s="14">
        <v>2064.2399999999998</v>
      </c>
      <c r="J11" s="14">
        <v>1848.09</v>
      </c>
      <c r="K11" s="14">
        <v>1728.51</v>
      </c>
      <c r="L11" s="14">
        <v>1608.93</v>
      </c>
      <c r="M11" s="14">
        <v>1489.35</v>
      </c>
      <c r="N11" s="14">
        <v>1369.76</v>
      </c>
      <c r="O11" s="14">
        <v>1250.18</v>
      </c>
      <c r="P11" s="14">
        <v>1234.55</v>
      </c>
      <c r="Q11" s="14">
        <v>1218.93</v>
      </c>
      <c r="R11" s="14">
        <v>1203.3</v>
      </c>
      <c r="S11" s="14">
        <v>1187.67</v>
      </c>
      <c r="T11" s="14">
        <v>1172.04</v>
      </c>
      <c r="U11" s="14">
        <v>1156.42</v>
      </c>
      <c r="V11" s="14">
        <v>1140.79</v>
      </c>
      <c r="W11" s="14">
        <v>1125.1600000000001</v>
      </c>
      <c r="X11" s="14">
        <v>1109.54</v>
      </c>
      <c r="Y11" s="14">
        <v>1093.9100000000001</v>
      </c>
      <c r="Z11" s="14">
        <v>1078.28</v>
      </c>
      <c r="AA11" s="14">
        <v>1062.6500000000001</v>
      </c>
      <c r="AB11" s="14">
        <v>1047.03</v>
      </c>
      <c r="AC11" s="14">
        <v>1031.4000000000001</v>
      </c>
      <c r="AD11" s="14">
        <v>1015.77</v>
      </c>
      <c r="AE11" s="14">
        <v>1000.14</v>
      </c>
      <c r="AF11" s="14">
        <v>984.51700000000005</v>
      </c>
      <c r="AG11" s="14">
        <v>968.89</v>
      </c>
      <c r="AH11" s="14">
        <v>953.26300000000003</v>
      </c>
      <c r="AI11" s="14">
        <v>937.63599999999997</v>
      </c>
    </row>
    <row r="12" spans="1:35" ht="13.5" customHeight="1">
      <c r="A12" s="12" t="s">
        <v>37</v>
      </c>
      <c r="B12" s="12" t="s">
        <v>323</v>
      </c>
      <c r="C12" s="12" t="s">
        <v>275</v>
      </c>
      <c r="D12" s="12" t="s">
        <v>33</v>
      </c>
      <c r="E12" s="14">
        <v>3205.0599339999999</v>
      </c>
      <c r="F12" s="14">
        <v>2712.675174</v>
      </c>
      <c r="G12" s="14">
        <v>2499.0953869999998</v>
      </c>
      <c r="H12" s="14">
        <v>2275.0500000000002</v>
      </c>
      <c r="I12" s="14">
        <v>2084.9499999999998</v>
      </c>
      <c r="J12" s="14">
        <v>1967.7</v>
      </c>
      <c r="K12" s="14">
        <v>1866.14</v>
      </c>
      <c r="L12" s="14">
        <v>1777.59</v>
      </c>
      <c r="M12" s="14">
        <v>1683.82</v>
      </c>
      <c r="N12" s="14">
        <v>1600.5</v>
      </c>
      <c r="O12" s="14">
        <v>1524.97</v>
      </c>
      <c r="P12" s="14">
        <v>1506.55</v>
      </c>
      <c r="Q12" s="14">
        <v>1487.49</v>
      </c>
      <c r="R12" s="14">
        <v>1468.43</v>
      </c>
      <c r="S12" s="14">
        <v>1449.36</v>
      </c>
      <c r="T12" s="14">
        <v>1430.3</v>
      </c>
      <c r="U12" s="14">
        <v>1411.24</v>
      </c>
      <c r="V12" s="14">
        <v>1392.18</v>
      </c>
      <c r="W12" s="14">
        <v>1373.11</v>
      </c>
      <c r="X12" s="14">
        <v>1354.05</v>
      </c>
      <c r="Y12" s="14">
        <v>1334.99</v>
      </c>
      <c r="Z12" s="14">
        <v>1315.93</v>
      </c>
      <c r="AA12" s="14">
        <v>1296.8699999999999</v>
      </c>
      <c r="AB12" s="14">
        <v>1277.8</v>
      </c>
      <c r="AC12" s="14">
        <v>1258.74</v>
      </c>
      <c r="AD12" s="14">
        <v>1239.68</v>
      </c>
      <c r="AE12" s="14">
        <v>1220.6199999999999</v>
      </c>
      <c r="AF12" s="14">
        <v>1201.56</v>
      </c>
      <c r="AG12" s="14">
        <v>1182.49</v>
      </c>
      <c r="AH12" s="14">
        <v>1163.43</v>
      </c>
      <c r="AI12" s="14">
        <v>1144.17</v>
      </c>
    </row>
    <row r="13" spans="1:35">
      <c r="A13" s="12" t="s">
        <v>35</v>
      </c>
      <c r="B13" s="12" t="s">
        <v>323</v>
      </c>
      <c r="C13" s="12" t="s">
        <v>275</v>
      </c>
      <c r="D13" s="12" t="s">
        <v>33</v>
      </c>
      <c r="E13" s="14">
        <v>3205.0599339999999</v>
      </c>
      <c r="F13" s="14">
        <v>2712.675174</v>
      </c>
      <c r="G13" s="14">
        <v>2637.6632760000002</v>
      </c>
      <c r="H13" s="14">
        <v>2562.65</v>
      </c>
      <c r="I13" s="14">
        <v>2487.64</v>
      </c>
      <c r="J13" s="14">
        <v>2412.63</v>
      </c>
      <c r="K13" s="14">
        <v>2361.69</v>
      </c>
      <c r="L13" s="14">
        <v>2310.75</v>
      </c>
      <c r="M13" s="14">
        <v>2259.81</v>
      </c>
      <c r="N13" s="14">
        <v>2208.87</v>
      </c>
      <c r="O13" s="14">
        <v>2157.9299999999998</v>
      </c>
      <c r="P13" s="14">
        <v>2157.9299999999998</v>
      </c>
      <c r="Q13" s="14">
        <v>2157.9299999999998</v>
      </c>
      <c r="R13" s="14">
        <v>2157.9299999999998</v>
      </c>
      <c r="S13" s="14">
        <v>2157.9299999999998</v>
      </c>
      <c r="T13" s="14">
        <v>2157.9299999999998</v>
      </c>
      <c r="U13" s="14">
        <v>2157.9299999999998</v>
      </c>
      <c r="V13" s="14">
        <v>2157.9299999999998</v>
      </c>
      <c r="W13" s="14">
        <v>2157.9299999999998</v>
      </c>
      <c r="X13" s="14">
        <v>2157.9299999999998</v>
      </c>
      <c r="Y13" s="14">
        <v>2157.9299999999998</v>
      </c>
      <c r="Z13" s="14">
        <v>2157.9299999999998</v>
      </c>
      <c r="AA13" s="14">
        <v>2157.9299999999998</v>
      </c>
      <c r="AB13" s="14">
        <v>2157.9299999999998</v>
      </c>
      <c r="AC13" s="14">
        <v>2157.9299999999998</v>
      </c>
      <c r="AD13" s="14">
        <v>2157.9299999999998</v>
      </c>
      <c r="AE13" s="14">
        <v>2157.9299999999998</v>
      </c>
      <c r="AF13" s="14">
        <v>2157.9299999999998</v>
      </c>
      <c r="AG13" s="14">
        <v>2157.9299999999998</v>
      </c>
      <c r="AH13" s="14">
        <v>2157.9299999999998</v>
      </c>
      <c r="AI13" s="14">
        <v>2157.9299999999998</v>
      </c>
    </row>
    <row r="14" spans="1:35">
      <c r="A14" s="12" t="s">
        <v>41</v>
      </c>
      <c r="B14" s="12" t="s">
        <v>335</v>
      </c>
      <c r="C14" s="12" t="s">
        <v>275</v>
      </c>
      <c r="D14" s="12" t="s">
        <v>282</v>
      </c>
      <c r="E14" s="14">
        <v>5580</v>
      </c>
      <c r="F14" s="14">
        <v>5563</v>
      </c>
      <c r="G14" s="14">
        <v>5546</v>
      </c>
      <c r="H14" s="14">
        <v>5529</v>
      </c>
      <c r="I14" s="14">
        <v>5512</v>
      </c>
      <c r="J14" s="14">
        <v>5495</v>
      </c>
      <c r="K14" s="14">
        <v>5478</v>
      </c>
      <c r="L14" s="14">
        <v>5461</v>
      </c>
      <c r="M14" s="14">
        <v>5444</v>
      </c>
      <c r="N14" s="14">
        <v>5427</v>
      </c>
      <c r="O14" s="14">
        <v>5410</v>
      </c>
      <c r="P14" s="14">
        <v>5394.5</v>
      </c>
      <c r="Q14" s="14">
        <v>5379</v>
      </c>
      <c r="R14" s="14">
        <v>5363.5</v>
      </c>
      <c r="S14" s="14">
        <v>5348</v>
      </c>
      <c r="T14" s="14">
        <v>5332.5</v>
      </c>
      <c r="U14" s="14">
        <v>5317</v>
      </c>
      <c r="V14" s="14">
        <v>5301.5</v>
      </c>
      <c r="W14" s="14">
        <v>5286</v>
      </c>
      <c r="X14" s="14">
        <v>5270.5</v>
      </c>
      <c r="Y14" s="14">
        <v>5255</v>
      </c>
      <c r="Z14" s="14">
        <v>5239.5</v>
      </c>
      <c r="AA14" s="14">
        <v>5224</v>
      </c>
      <c r="AB14" s="14">
        <v>5208.5</v>
      </c>
      <c r="AC14" s="14">
        <v>5193</v>
      </c>
      <c r="AD14" s="14">
        <v>5177.5</v>
      </c>
      <c r="AE14" s="14">
        <v>5162</v>
      </c>
      <c r="AF14" s="14">
        <v>5146.5</v>
      </c>
      <c r="AG14" s="14">
        <v>5131</v>
      </c>
      <c r="AH14" s="14">
        <v>5115.5</v>
      </c>
      <c r="AI14" s="14">
        <v>5100</v>
      </c>
    </row>
    <row r="15" spans="1:35">
      <c r="A15" s="12" t="s">
        <v>41</v>
      </c>
      <c r="B15" s="12" t="s">
        <v>336</v>
      </c>
      <c r="C15" s="12" t="s">
        <v>275</v>
      </c>
      <c r="D15" s="12" t="s">
        <v>281</v>
      </c>
      <c r="E15" s="14">
        <v>4416.1586545896225</v>
      </c>
      <c r="F15" s="14">
        <v>4388.1768458064125</v>
      </c>
      <c r="G15" s="14">
        <v>4360.1950370232025</v>
      </c>
      <c r="H15" s="14">
        <v>4332.2132282399934</v>
      </c>
      <c r="I15" s="14">
        <v>4304.5136584669035</v>
      </c>
      <c r="J15" s="14">
        <v>4276.2086370074821</v>
      </c>
      <c r="K15" s="14">
        <v>4258.3489285999976</v>
      </c>
      <c r="L15" s="14">
        <v>4240.3817525639051</v>
      </c>
      <c r="M15" s="14">
        <v>4222.3099174482222</v>
      </c>
      <c r="N15" s="14">
        <v>4204.1303924733184</v>
      </c>
      <c r="O15" s="14">
        <v>4185.8438263968492</v>
      </c>
      <c r="P15" s="14">
        <v>4157.8280890731303</v>
      </c>
      <c r="Q15" s="14">
        <v>4129.8125183607854</v>
      </c>
      <c r="R15" s="14">
        <v>4101.7998511701189</v>
      </c>
      <c r="S15" s="14">
        <v>4073.7818888610846</v>
      </c>
      <c r="T15" s="14">
        <v>4045.7676234324272</v>
      </c>
      <c r="U15" s="14">
        <v>4017.7526382967721</v>
      </c>
      <c r="V15" s="14">
        <v>3989.7399885775626</v>
      </c>
      <c r="W15" s="14">
        <v>3961.7249402736543</v>
      </c>
      <c r="X15" s="14">
        <v>3933.7104772183488</v>
      </c>
      <c r="Y15" s="14">
        <v>3905.6966508737169</v>
      </c>
      <c r="Z15" s="14">
        <v>3877.6789330066481</v>
      </c>
      <c r="AA15" s="14">
        <v>3849.6641876106451</v>
      </c>
      <c r="AB15" s="14">
        <v>3821.6493188199893</v>
      </c>
      <c r="AC15" s="14">
        <v>3793.6352124558844</v>
      </c>
      <c r="AD15" s="14">
        <v>3765.6236041294887</v>
      </c>
      <c r="AE15" s="14">
        <v>3737.6084841509801</v>
      </c>
      <c r="AF15" s="14">
        <v>3709.5933146942721</v>
      </c>
      <c r="AG15" s="14">
        <v>3681.5768114034067</v>
      </c>
      <c r="AH15" s="14">
        <v>3653.5622867226039</v>
      </c>
      <c r="AI15" s="14">
        <v>3625.5477288005723</v>
      </c>
    </row>
    <row r="16" spans="1:35">
      <c r="A16" s="12" t="s">
        <v>41</v>
      </c>
      <c r="B16" s="12" t="s">
        <v>334</v>
      </c>
      <c r="C16" s="12" t="s">
        <v>275</v>
      </c>
      <c r="D16" s="12" t="s">
        <v>280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</row>
    <row r="17" spans="1:35">
      <c r="A17" s="12" t="s">
        <v>36</v>
      </c>
      <c r="B17" s="12" t="s">
        <v>318</v>
      </c>
      <c r="C17" s="12" t="s">
        <v>275</v>
      </c>
      <c r="D17" s="12" t="s">
        <v>33</v>
      </c>
      <c r="E17" s="14">
        <v>5131</v>
      </c>
      <c r="F17" s="14">
        <v>5131</v>
      </c>
      <c r="G17" s="14">
        <v>4787</v>
      </c>
      <c r="H17" s="14">
        <v>4750</v>
      </c>
      <c r="I17" s="14">
        <v>4714</v>
      </c>
      <c r="J17" s="14">
        <v>4616</v>
      </c>
      <c r="K17" s="14">
        <v>4520</v>
      </c>
      <c r="L17" s="14">
        <v>4424</v>
      </c>
      <c r="M17" s="14">
        <v>4330</v>
      </c>
      <c r="N17" s="14">
        <v>4235</v>
      </c>
      <c r="O17" s="14">
        <v>4143</v>
      </c>
      <c r="P17" s="14">
        <v>4051</v>
      </c>
      <c r="Q17" s="14">
        <v>3960</v>
      </c>
      <c r="R17" s="14">
        <v>3870</v>
      </c>
      <c r="S17" s="14">
        <v>3724</v>
      </c>
      <c r="T17" s="14">
        <v>3580</v>
      </c>
      <c r="U17" s="14">
        <v>3439</v>
      </c>
      <c r="V17" s="14">
        <v>3298</v>
      </c>
      <c r="W17" s="14">
        <v>3160</v>
      </c>
      <c r="X17" s="14">
        <v>3132</v>
      </c>
      <c r="Y17" s="14">
        <v>3105</v>
      </c>
      <c r="Z17" s="14">
        <v>3077</v>
      </c>
      <c r="AA17" s="14">
        <v>3050</v>
      </c>
      <c r="AB17" s="14">
        <v>3023</v>
      </c>
      <c r="AC17" s="14">
        <v>2996</v>
      </c>
      <c r="AD17" s="14">
        <v>2968</v>
      </c>
      <c r="AE17" s="14">
        <v>2941</v>
      </c>
      <c r="AF17" s="14">
        <v>2913</v>
      </c>
      <c r="AG17" s="14">
        <v>2886</v>
      </c>
      <c r="AH17" s="14">
        <v>2858</v>
      </c>
      <c r="AI17" s="14">
        <v>2831</v>
      </c>
    </row>
    <row r="18" spans="1:35">
      <c r="A18" s="12" t="s">
        <v>37</v>
      </c>
      <c r="B18" s="12" t="s">
        <v>318</v>
      </c>
      <c r="C18" s="12" t="s">
        <v>275</v>
      </c>
      <c r="D18" s="12" t="s">
        <v>33</v>
      </c>
      <c r="E18" s="14">
        <v>5131</v>
      </c>
      <c r="F18" s="14">
        <v>5131</v>
      </c>
      <c r="G18" s="14">
        <v>4787</v>
      </c>
      <c r="H18" s="14">
        <v>4750</v>
      </c>
      <c r="I18" s="14">
        <v>4714</v>
      </c>
      <c r="J18" s="14">
        <v>4647</v>
      </c>
      <c r="K18" s="14">
        <v>4580</v>
      </c>
      <c r="L18" s="14">
        <v>4514</v>
      </c>
      <c r="M18" s="14">
        <v>4448</v>
      </c>
      <c r="N18" s="14">
        <v>4384</v>
      </c>
      <c r="O18" s="14">
        <v>4319</v>
      </c>
      <c r="P18" s="14">
        <v>4254</v>
      </c>
      <c r="Q18" s="14">
        <v>4191</v>
      </c>
      <c r="R18" s="14">
        <v>4129</v>
      </c>
      <c r="S18" s="14">
        <v>4036</v>
      </c>
      <c r="T18" s="14">
        <v>3947</v>
      </c>
      <c r="U18" s="14">
        <v>3858</v>
      </c>
      <c r="V18" s="14">
        <v>3769</v>
      </c>
      <c r="W18" s="14">
        <v>3682</v>
      </c>
      <c r="X18" s="14">
        <v>3650</v>
      </c>
      <c r="Y18" s="14">
        <v>3619</v>
      </c>
      <c r="Z18" s="14">
        <v>3586</v>
      </c>
      <c r="AA18" s="14">
        <v>3554</v>
      </c>
      <c r="AB18" s="14">
        <v>3523</v>
      </c>
      <c r="AC18" s="14">
        <v>3490</v>
      </c>
      <c r="AD18" s="14">
        <v>3458</v>
      </c>
      <c r="AE18" s="14">
        <v>3427</v>
      </c>
      <c r="AF18" s="14">
        <v>3395</v>
      </c>
      <c r="AG18" s="14">
        <v>3362</v>
      </c>
      <c r="AH18" s="14">
        <v>3331</v>
      </c>
      <c r="AI18" s="14">
        <v>3299</v>
      </c>
    </row>
    <row r="19" spans="1:35">
      <c r="A19" s="12" t="s">
        <v>35</v>
      </c>
      <c r="B19" s="12" t="s">
        <v>318</v>
      </c>
      <c r="C19" s="12" t="s">
        <v>275</v>
      </c>
      <c r="D19" s="12" t="s">
        <v>33</v>
      </c>
      <c r="E19" s="14">
        <v>5131</v>
      </c>
      <c r="F19" s="14">
        <v>5131</v>
      </c>
      <c r="G19" s="14">
        <v>4787</v>
      </c>
      <c r="H19" s="14">
        <v>4750</v>
      </c>
      <c r="I19" s="14">
        <v>4714</v>
      </c>
      <c r="J19" s="14">
        <v>4677</v>
      </c>
      <c r="K19" s="14">
        <v>4641</v>
      </c>
      <c r="L19" s="14">
        <v>4605</v>
      </c>
      <c r="M19" s="14">
        <v>4568</v>
      </c>
      <c r="N19" s="14">
        <v>4532</v>
      </c>
      <c r="O19" s="14">
        <v>4495</v>
      </c>
      <c r="P19" s="14">
        <v>4459</v>
      </c>
      <c r="Q19" s="14">
        <v>4422</v>
      </c>
      <c r="R19" s="14">
        <v>4386</v>
      </c>
      <c r="S19" s="14">
        <v>4349</v>
      </c>
      <c r="T19" s="14">
        <v>4313</v>
      </c>
      <c r="U19" s="14">
        <v>4277</v>
      </c>
      <c r="V19" s="14">
        <v>4240</v>
      </c>
      <c r="W19" s="14">
        <v>4204</v>
      </c>
      <c r="X19" s="14">
        <v>4167</v>
      </c>
      <c r="Y19" s="14">
        <v>4131</v>
      </c>
      <c r="Z19" s="14">
        <v>4094</v>
      </c>
      <c r="AA19" s="14">
        <v>4058</v>
      </c>
      <c r="AB19" s="14">
        <v>4021</v>
      </c>
      <c r="AC19" s="14">
        <v>3985</v>
      </c>
      <c r="AD19" s="14">
        <v>3949</v>
      </c>
      <c r="AE19" s="14">
        <v>3912</v>
      </c>
      <c r="AF19" s="14">
        <v>3876</v>
      </c>
      <c r="AG19" s="14">
        <v>3839</v>
      </c>
      <c r="AH19" s="14">
        <v>3803</v>
      </c>
      <c r="AI19" s="14">
        <v>3766</v>
      </c>
    </row>
    <row r="20" spans="1:35">
      <c r="A20" s="12" t="s">
        <v>36</v>
      </c>
      <c r="B20" s="12" t="s">
        <v>319</v>
      </c>
      <c r="C20" s="12" t="s">
        <v>275</v>
      </c>
      <c r="D20" s="12" t="s">
        <v>33</v>
      </c>
      <c r="E20" s="14">
        <v>5251</v>
      </c>
      <c r="F20" s="14">
        <v>5251</v>
      </c>
      <c r="G20" s="14">
        <v>4897</v>
      </c>
      <c r="H20" s="14">
        <v>4860</v>
      </c>
      <c r="I20" s="14">
        <v>4823</v>
      </c>
      <c r="J20" s="14">
        <v>4725</v>
      </c>
      <c r="K20" s="14">
        <v>4628</v>
      </c>
      <c r="L20" s="14">
        <v>4531</v>
      </c>
      <c r="M20" s="14">
        <v>4435</v>
      </c>
      <c r="N20" s="14">
        <v>4341</v>
      </c>
      <c r="O20" s="14">
        <v>4247</v>
      </c>
      <c r="P20" s="14">
        <v>4155</v>
      </c>
      <c r="Q20" s="14">
        <v>4063</v>
      </c>
      <c r="R20" s="14">
        <v>3972</v>
      </c>
      <c r="S20" s="14">
        <v>3826</v>
      </c>
      <c r="T20" s="14">
        <v>3681</v>
      </c>
      <c r="U20" s="14">
        <v>3537</v>
      </c>
      <c r="V20" s="14">
        <v>3397</v>
      </c>
      <c r="W20" s="14">
        <v>3257</v>
      </c>
      <c r="X20" s="14">
        <v>3229</v>
      </c>
      <c r="Y20" s="14">
        <v>3201</v>
      </c>
      <c r="Z20" s="14">
        <v>3173</v>
      </c>
      <c r="AA20" s="14">
        <v>3144</v>
      </c>
      <c r="AB20" s="14">
        <v>3117</v>
      </c>
      <c r="AC20" s="14">
        <v>3088</v>
      </c>
      <c r="AD20" s="14">
        <v>3059</v>
      </c>
      <c r="AE20" s="14">
        <v>3032</v>
      </c>
      <c r="AF20" s="14">
        <v>3003</v>
      </c>
      <c r="AG20" s="14">
        <v>2976</v>
      </c>
      <c r="AH20" s="14">
        <v>2947</v>
      </c>
      <c r="AI20" s="14">
        <v>2918</v>
      </c>
    </row>
    <row r="21" spans="1:35">
      <c r="A21" s="12" t="s">
        <v>37</v>
      </c>
      <c r="B21" s="12" t="s">
        <v>319</v>
      </c>
      <c r="C21" s="12" t="s">
        <v>275</v>
      </c>
      <c r="D21" s="12" t="s">
        <v>33</v>
      </c>
      <c r="E21" s="14">
        <v>5251</v>
      </c>
      <c r="F21" s="14">
        <v>5251</v>
      </c>
      <c r="G21" s="14">
        <v>4897</v>
      </c>
      <c r="H21" s="14">
        <v>4860</v>
      </c>
      <c r="I21" s="14">
        <v>4823</v>
      </c>
      <c r="J21" s="14">
        <v>4756</v>
      </c>
      <c r="K21" s="14">
        <v>4688</v>
      </c>
      <c r="L21" s="14">
        <v>4621</v>
      </c>
      <c r="M21" s="14">
        <v>4555</v>
      </c>
      <c r="N21" s="14">
        <v>4489</v>
      </c>
      <c r="O21" s="14">
        <v>4423</v>
      </c>
      <c r="P21" s="14">
        <v>4359</v>
      </c>
      <c r="Q21" s="14">
        <v>4294</v>
      </c>
      <c r="R21" s="14">
        <v>4230</v>
      </c>
      <c r="S21" s="14">
        <v>4138</v>
      </c>
      <c r="T21" s="14">
        <v>4047</v>
      </c>
      <c r="U21" s="14">
        <v>3956</v>
      </c>
      <c r="V21" s="14">
        <v>3868</v>
      </c>
      <c r="W21" s="14">
        <v>3779</v>
      </c>
      <c r="X21" s="14">
        <v>3747</v>
      </c>
      <c r="Y21" s="14">
        <v>3714</v>
      </c>
      <c r="Z21" s="14">
        <v>3681</v>
      </c>
      <c r="AA21" s="14">
        <v>3648</v>
      </c>
      <c r="AB21" s="14">
        <v>3615</v>
      </c>
      <c r="AC21" s="14">
        <v>3583</v>
      </c>
      <c r="AD21" s="14">
        <v>3550</v>
      </c>
      <c r="AE21" s="14">
        <v>3517</v>
      </c>
      <c r="AF21" s="14">
        <v>3484</v>
      </c>
      <c r="AG21" s="14">
        <v>3452</v>
      </c>
      <c r="AH21" s="14">
        <v>3419</v>
      </c>
      <c r="AI21" s="14">
        <v>3386</v>
      </c>
    </row>
    <row r="22" spans="1:35">
      <c r="A22" s="12" t="s">
        <v>35</v>
      </c>
      <c r="B22" s="12" t="s">
        <v>319</v>
      </c>
      <c r="C22" s="12" t="s">
        <v>275</v>
      </c>
      <c r="D22" s="12" t="s">
        <v>33</v>
      </c>
      <c r="E22" s="14">
        <v>5251</v>
      </c>
      <c r="F22" s="14">
        <v>5251</v>
      </c>
      <c r="G22" s="14">
        <v>4897</v>
      </c>
      <c r="H22" s="14">
        <v>4860</v>
      </c>
      <c r="I22" s="14">
        <v>4823</v>
      </c>
      <c r="J22" s="14">
        <v>4786</v>
      </c>
      <c r="K22" s="14">
        <v>4749</v>
      </c>
      <c r="L22" s="14">
        <v>4712</v>
      </c>
      <c r="M22" s="14">
        <v>4675</v>
      </c>
      <c r="N22" s="14">
        <v>4636</v>
      </c>
      <c r="O22" s="14">
        <v>4599</v>
      </c>
      <c r="P22" s="14">
        <v>4562</v>
      </c>
      <c r="Q22" s="14">
        <v>4525</v>
      </c>
      <c r="R22" s="14">
        <v>4488</v>
      </c>
      <c r="S22" s="14">
        <v>4451</v>
      </c>
      <c r="T22" s="14">
        <v>4414</v>
      </c>
      <c r="U22" s="14">
        <v>4375</v>
      </c>
      <c r="V22" s="14">
        <v>4338</v>
      </c>
      <c r="W22" s="14">
        <v>4301</v>
      </c>
      <c r="X22" s="14">
        <v>4264</v>
      </c>
      <c r="Y22" s="14">
        <v>4227</v>
      </c>
      <c r="Z22" s="14">
        <v>4190</v>
      </c>
      <c r="AA22" s="14">
        <v>4153</v>
      </c>
      <c r="AB22" s="14">
        <v>4114</v>
      </c>
      <c r="AC22" s="14">
        <v>4077</v>
      </c>
      <c r="AD22" s="14">
        <v>4040</v>
      </c>
      <c r="AE22" s="14">
        <v>4003</v>
      </c>
      <c r="AF22" s="14">
        <v>3966</v>
      </c>
      <c r="AG22" s="14">
        <v>3929</v>
      </c>
      <c r="AH22" s="14">
        <v>3892</v>
      </c>
      <c r="AI22" s="14">
        <v>3853</v>
      </c>
    </row>
    <row r="23" spans="1:35">
      <c r="A23" s="12" t="s">
        <v>36</v>
      </c>
      <c r="B23" s="12" t="s">
        <v>320</v>
      </c>
      <c r="C23" s="12" t="s">
        <v>275</v>
      </c>
      <c r="D23" s="12" t="s">
        <v>33</v>
      </c>
      <c r="E23" s="14">
        <v>3075</v>
      </c>
      <c r="F23" s="14">
        <v>3065</v>
      </c>
      <c r="G23" s="14">
        <v>3057</v>
      </c>
      <c r="H23" s="14">
        <v>3047</v>
      </c>
      <c r="I23" s="14">
        <v>3027</v>
      </c>
      <c r="J23" s="14">
        <v>2992</v>
      </c>
      <c r="K23" s="14">
        <v>2959</v>
      </c>
      <c r="L23" s="14">
        <v>2910</v>
      </c>
      <c r="M23" s="14">
        <v>2861</v>
      </c>
      <c r="N23" s="14">
        <v>2813</v>
      </c>
      <c r="O23" s="14">
        <v>2762</v>
      </c>
      <c r="P23" s="14">
        <v>2711</v>
      </c>
      <c r="Q23" s="14">
        <v>2663</v>
      </c>
      <c r="R23" s="14">
        <v>2610</v>
      </c>
      <c r="S23" s="14">
        <v>2589</v>
      </c>
      <c r="T23" s="14">
        <v>2571</v>
      </c>
      <c r="U23" s="14">
        <v>2553</v>
      </c>
      <c r="V23" s="14">
        <v>2534</v>
      </c>
      <c r="W23" s="14">
        <v>2516</v>
      </c>
      <c r="X23" s="14">
        <v>2498</v>
      </c>
      <c r="Y23" s="14">
        <v>2482</v>
      </c>
      <c r="Z23" s="14">
        <v>2464</v>
      </c>
      <c r="AA23" s="14">
        <v>2444</v>
      </c>
      <c r="AB23" s="14">
        <v>2427</v>
      </c>
      <c r="AC23" s="14">
        <v>2410</v>
      </c>
      <c r="AD23" s="14">
        <v>2395</v>
      </c>
      <c r="AE23" s="14">
        <v>2379</v>
      </c>
      <c r="AF23" s="14">
        <v>2362</v>
      </c>
      <c r="AG23" s="14">
        <v>2345</v>
      </c>
      <c r="AH23" s="14">
        <v>2325</v>
      </c>
      <c r="AI23" s="14">
        <v>2307</v>
      </c>
    </row>
    <row r="24" spans="1:35">
      <c r="A24" s="12" t="s">
        <v>37</v>
      </c>
      <c r="B24" s="12" t="s">
        <v>320</v>
      </c>
      <c r="C24" s="12" t="s">
        <v>275</v>
      </c>
      <c r="D24" s="12" t="s">
        <v>33</v>
      </c>
      <c r="E24" s="14">
        <v>3075</v>
      </c>
      <c r="F24" s="14">
        <v>3065</v>
      </c>
      <c r="G24" s="14">
        <v>3057</v>
      </c>
      <c r="H24" s="14">
        <v>3047</v>
      </c>
      <c r="I24" s="14">
        <v>3027</v>
      </c>
      <c r="J24" s="14">
        <v>3009</v>
      </c>
      <c r="K24" s="14">
        <v>2992</v>
      </c>
      <c r="L24" s="14">
        <v>2960</v>
      </c>
      <c r="M24" s="14">
        <v>2929</v>
      </c>
      <c r="N24" s="14">
        <v>2897</v>
      </c>
      <c r="O24" s="14">
        <v>2863</v>
      </c>
      <c r="P24" s="14">
        <v>2827</v>
      </c>
      <c r="Q24" s="14">
        <v>2795</v>
      </c>
      <c r="R24" s="14">
        <v>2756</v>
      </c>
      <c r="S24" s="14">
        <v>2735</v>
      </c>
      <c r="T24" s="14">
        <v>2716</v>
      </c>
      <c r="U24" s="14">
        <v>2697</v>
      </c>
      <c r="V24" s="14">
        <v>2676</v>
      </c>
      <c r="W24" s="14">
        <v>2657</v>
      </c>
      <c r="X24" s="14">
        <v>2639</v>
      </c>
      <c r="Y24" s="14">
        <v>2622</v>
      </c>
      <c r="Z24" s="14">
        <v>2603</v>
      </c>
      <c r="AA24" s="14">
        <v>2582</v>
      </c>
      <c r="AB24" s="14">
        <v>2564</v>
      </c>
      <c r="AC24" s="14">
        <v>2547</v>
      </c>
      <c r="AD24" s="14">
        <v>2529</v>
      </c>
      <c r="AE24" s="14">
        <v>2513</v>
      </c>
      <c r="AF24" s="14">
        <v>2495</v>
      </c>
      <c r="AG24" s="14">
        <v>2476</v>
      </c>
      <c r="AH24" s="14">
        <v>2456</v>
      </c>
      <c r="AI24" s="14">
        <v>2437</v>
      </c>
    </row>
    <row r="25" spans="1:35">
      <c r="A25" s="12" t="s">
        <v>35</v>
      </c>
      <c r="B25" s="12" t="s">
        <v>320</v>
      </c>
      <c r="C25" s="12" t="s">
        <v>275</v>
      </c>
      <c r="D25" s="12" t="s">
        <v>33</v>
      </c>
      <c r="E25" s="14">
        <v>3075</v>
      </c>
      <c r="F25" s="14">
        <v>3065</v>
      </c>
      <c r="G25" s="14">
        <v>3057</v>
      </c>
      <c r="H25" s="14">
        <v>3047</v>
      </c>
      <c r="I25" s="14">
        <v>3027</v>
      </c>
      <c r="J25" s="14">
        <v>3027</v>
      </c>
      <c r="K25" s="14">
        <v>3027</v>
      </c>
      <c r="L25" s="14">
        <v>3011</v>
      </c>
      <c r="M25" s="14">
        <v>2996</v>
      </c>
      <c r="N25" s="14">
        <v>2980</v>
      </c>
      <c r="O25" s="14">
        <v>2962</v>
      </c>
      <c r="P25" s="14">
        <v>2943</v>
      </c>
      <c r="Q25" s="14">
        <v>2926</v>
      </c>
      <c r="R25" s="14">
        <v>2904</v>
      </c>
      <c r="S25" s="14">
        <v>2881</v>
      </c>
      <c r="T25" s="14">
        <v>2861</v>
      </c>
      <c r="U25" s="14">
        <v>2841</v>
      </c>
      <c r="V25" s="14">
        <v>2819</v>
      </c>
      <c r="W25" s="14">
        <v>2800</v>
      </c>
      <c r="X25" s="14">
        <v>2780</v>
      </c>
      <c r="Y25" s="14">
        <v>2761</v>
      </c>
      <c r="Z25" s="14">
        <v>2742</v>
      </c>
      <c r="AA25" s="14">
        <v>2719</v>
      </c>
      <c r="AB25" s="14">
        <v>2701</v>
      </c>
      <c r="AC25" s="14">
        <v>2682</v>
      </c>
      <c r="AD25" s="14">
        <v>2664</v>
      </c>
      <c r="AE25" s="14">
        <v>2647</v>
      </c>
      <c r="AF25" s="14">
        <v>2628</v>
      </c>
      <c r="AG25" s="14">
        <v>2608</v>
      </c>
      <c r="AH25" s="14">
        <v>2588</v>
      </c>
      <c r="AI25" s="14">
        <v>2567</v>
      </c>
    </row>
    <row r="26" spans="1:35">
      <c r="A26" s="12" t="s">
        <v>36</v>
      </c>
      <c r="B26" s="12" t="s">
        <v>341</v>
      </c>
      <c r="C26" s="12" t="s">
        <v>275</v>
      </c>
      <c r="D26" s="12" t="s">
        <v>33</v>
      </c>
      <c r="E26" s="14">
        <v>1783.56</v>
      </c>
      <c r="F26" s="14">
        <v>1597.99</v>
      </c>
      <c r="G26" s="14">
        <v>1499.21</v>
      </c>
      <c r="H26" s="14">
        <v>1400.42</v>
      </c>
      <c r="I26" s="14">
        <v>1301.6300000000001</v>
      </c>
      <c r="J26" s="14">
        <v>1202.8399999999999</v>
      </c>
      <c r="K26" s="14">
        <v>1104.9000000000001</v>
      </c>
      <c r="L26" s="14">
        <v>1006.81</v>
      </c>
      <c r="M26" s="14">
        <v>908.57</v>
      </c>
      <c r="N26" s="14">
        <v>810.17</v>
      </c>
      <c r="O26" s="14">
        <v>711.62</v>
      </c>
      <c r="P26" s="14">
        <v>702.45</v>
      </c>
      <c r="Q26" s="14">
        <v>693.28</v>
      </c>
      <c r="R26" s="14">
        <v>684.11</v>
      </c>
      <c r="S26" s="14">
        <v>674.94</v>
      </c>
      <c r="T26" s="14">
        <v>665.76</v>
      </c>
      <c r="U26" s="14">
        <v>656.59</v>
      </c>
      <c r="V26" s="14">
        <v>647.41999999999996</v>
      </c>
      <c r="W26" s="14">
        <v>638.25</v>
      </c>
      <c r="X26" s="14">
        <v>629.08000000000004</v>
      </c>
      <c r="Y26" s="14">
        <v>619.9</v>
      </c>
      <c r="Z26" s="14">
        <v>610.73</v>
      </c>
      <c r="AA26" s="14">
        <v>601.55999999999995</v>
      </c>
      <c r="AB26" s="14">
        <v>592.39</v>
      </c>
      <c r="AC26" s="14">
        <v>583.22</v>
      </c>
      <c r="AD26" s="14">
        <v>574.04</v>
      </c>
      <c r="AE26" s="14">
        <v>564.87</v>
      </c>
      <c r="AF26" s="14">
        <v>555.70000000000005</v>
      </c>
      <c r="AG26" s="14">
        <v>546.53</v>
      </c>
      <c r="AH26" s="14">
        <v>537.36</v>
      </c>
      <c r="AI26" s="14">
        <v>528.19000000000005</v>
      </c>
    </row>
    <row r="27" spans="1:35">
      <c r="A27" s="12" t="s">
        <v>37</v>
      </c>
      <c r="B27" s="12" t="s">
        <v>341</v>
      </c>
      <c r="C27" s="12" t="s">
        <v>275</v>
      </c>
      <c r="D27" s="12" t="s">
        <v>33</v>
      </c>
      <c r="E27" s="14">
        <v>1783.56</v>
      </c>
      <c r="F27" s="14">
        <v>1597.99</v>
      </c>
      <c r="G27" s="14">
        <v>1523.04</v>
      </c>
      <c r="H27" s="14">
        <v>1448.09</v>
      </c>
      <c r="I27" s="14">
        <v>1373.14</v>
      </c>
      <c r="J27" s="14">
        <v>1298.18</v>
      </c>
      <c r="K27" s="14">
        <v>1224.17</v>
      </c>
      <c r="L27" s="14">
        <v>1150.04</v>
      </c>
      <c r="M27" s="14">
        <v>1075.8</v>
      </c>
      <c r="N27" s="14">
        <v>1001.44</v>
      </c>
      <c r="O27" s="14">
        <v>926.96</v>
      </c>
      <c r="P27" s="14">
        <v>916.19</v>
      </c>
      <c r="Q27" s="14">
        <v>905.43</v>
      </c>
      <c r="R27" s="14">
        <v>894.66</v>
      </c>
      <c r="S27" s="14">
        <v>883.89</v>
      </c>
      <c r="T27" s="14">
        <v>873.12</v>
      </c>
      <c r="U27" s="14">
        <v>862.36</v>
      </c>
      <c r="V27" s="14">
        <v>851.59</v>
      </c>
      <c r="W27" s="14">
        <v>840.82</v>
      </c>
      <c r="X27" s="14">
        <v>830.06</v>
      </c>
      <c r="Y27" s="14">
        <v>819.29</v>
      </c>
      <c r="Z27" s="14">
        <v>808.52</v>
      </c>
      <c r="AA27" s="14">
        <v>797.76</v>
      </c>
      <c r="AB27" s="14">
        <v>786.99</v>
      </c>
      <c r="AC27" s="14">
        <v>776.22</v>
      </c>
      <c r="AD27" s="14">
        <v>765.46</v>
      </c>
      <c r="AE27" s="14">
        <v>754.69</v>
      </c>
      <c r="AF27" s="14">
        <v>743.92</v>
      </c>
      <c r="AG27" s="14">
        <v>733.16</v>
      </c>
      <c r="AH27" s="14">
        <v>722.39</v>
      </c>
      <c r="AI27" s="14">
        <v>711.62</v>
      </c>
    </row>
    <row r="28" spans="1:35">
      <c r="A28" s="12" t="s">
        <v>35</v>
      </c>
      <c r="B28" s="12" t="s">
        <v>341</v>
      </c>
      <c r="C28" s="12" t="s">
        <v>275</v>
      </c>
      <c r="D28" s="12" t="s">
        <v>33</v>
      </c>
      <c r="E28" s="14">
        <v>1783.56</v>
      </c>
      <c r="F28" s="14">
        <v>1597.99</v>
      </c>
      <c r="G28" s="14">
        <v>1585.8</v>
      </c>
      <c r="H28" s="14">
        <v>1573.62</v>
      </c>
      <c r="I28" s="14">
        <v>1561.43</v>
      </c>
      <c r="J28" s="14">
        <v>1549.24</v>
      </c>
      <c r="K28" s="14">
        <v>1538.23</v>
      </c>
      <c r="L28" s="14">
        <v>1527.2</v>
      </c>
      <c r="M28" s="14">
        <v>1516.15</v>
      </c>
      <c r="N28" s="14">
        <v>1505.08</v>
      </c>
      <c r="O28" s="14">
        <v>1493.99</v>
      </c>
      <c r="P28" s="14">
        <v>1465.64</v>
      </c>
      <c r="Q28" s="14">
        <v>1437.28</v>
      </c>
      <c r="R28" s="14">
        <v>1408.93</v>
      </c>
      <c r="S28" s="14">
        <v>1380.58</v>
      </c>
      <c r="T28" s="14">
        <v>1352.23</v>
      </c>
      <c r="U28" s="14">
        <v>1323.88</v>
      </c>
      <c r="V28" s="14">
        <v>1295.53</v>
      </c>
      <c r="W28" s="14">
        <v>1267.18</v>
      </c>
      <c r="X28" s="14">
        <v>1238.82</v>
      </c>
      <c r="Y28" s="14">
        <v>1210.47</v>
      </c>
      <c r="Z28" s="14">
        <v>1182.1199999999999</v>
      </c>
      <c r="AA28" s="14">
        <v>1153.77</v>
      </c>
      <c r="AB28" s="14">
        <v>1125.42</v>
      </c>
      <c r="AC28" s="14">
        <v>1097.07</v>
      </c>
      <c r="AD28" s="14">
        <v>1068.72</v>
      </c>
      <c r="AE28" s="14">
        <v>1040.3599999999999</v>
      </c>
      <c r="AF28" s="14">
        <v>1012.01</v>
      </c>
      <c r="AG28" s="14">
        <v>983.66</v>
      </c>
      <c r="AH28" s="14">
        <v>955.31</v>
      </c>
      <c r="AI28" s="14">
        <v>926.96</v>
      </c>
    </row>
    <row r="29" spans="1:35">
      <c r="A29" s="12" t="s">
        <v>41</v>
      </c>
      <c r="B29" s="12" t="s">
        <v>310</v>
      </c>
      <c r="C29" s="12" t="s">
        <v>275</v>
      </c>
      <c r="D29" s="12" t="s">
        <v>271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</row>
    <row r="30" spans="1:35">
      <c r="A30" s="12" t="s">
        <v>41</v>
      </c>
      <c r="B30" s="12" t="s">
        <v>288</v>
      </c>
      <c r="C30" s="12" t="s">
        <v>275</v>
      </c>
      <c r="D30" s="12" t="s">
        <v>279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</row>
    <row r="31" spans="1:35">
      <c r="A31" s="12" t="s">
        <v>41</v>
      </c>
      <c r="B31" s="12" t="s">
        <v>331</v>
      </c>
      <c r="C31" s="12" t="s">
        <v>275</v>
      </c>
      <c r="D31" s="12" t="s">
        <v>279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</row>
    <row r="32" spans="1:35">
      <c r="A32" s="12" t="s">
        <v>41</v>
      </c>
      <c r="B32" s="12" t="s">
        <v>277</v>
      </c>
      <c r="C32" s="12" t="s">
        <v>275</v>
      </c>
      <c r="D32" s="12" t="s">
        <v>279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</row>
    <row r="33" spans="1:35">
      <c r="A33" s="12" t="s">
        <v>41</v>
      </c>
      <c r="B33" s="12" t="s">
        <v>333</v>
      </c>
      <c r="C33" s="12" t="s">
        <v>275</v>
      </c>
      <c r="D33" s="12" t="s">
        <v>279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</row>
    <row r="34" spans="1:35">
      <c r="A34" s="12" t="s">
        <v>41</v>
      </c>
      <c r="B34" s="12" t="s">
        <v>332</v>
      </c>
      <c r="C34" s="12" t="s">
        <v>275</v>
      </c>
      <c r="D34" s="12" t="s">
        <v>279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</row>
    <row r="35" spans="1:35">
      <c r="A35" s="12" t="s">
        <v>36</v>
      </c>
      <c r="B35" s="12" t="s">
        <v>337</v>
      </c>
      <c r="C35" s="12" t="s">
        <v>275</v>
      </c>
      <c r="D35" s="12" t="s">
        <v>33</v>
      </c>
      <c r="E35" s="14">
        <v>1462</v>
      </c>
      <c r="F35" s="14">
        <v>1385.8</v>
      </c>
      <c r="G35" s="14">
        <v>1309.5999999999999</v>
      </c>
      <c r="H35" s="14">
        <v>1233.4000000000001</v>
      </c>
      <c r="I35" s="14">
        <v>1157.2</v>
      </c>
      <c r="J35" s="14">
        <v>1081</v>
      </c>
      <c r="K35" s="14">
        <v>1006.0504942301696</v>
      </c>
      <c r="L35" s="14">
        <v>930.91208360548842</v>
      </c>
      <c r="M35" s="14">
        <v>855.58458322513115</v>
      </c>
      <c r="N35" s="14">
        <v>780.06780739069416</v>
      </c>
      <c r="O35" s="14">
        <v>704.36156960948165</v>
      </c>
      <c r="P35" s="14">
        <v>695.55704998936312</v>
      </c>
      <c r="Q35" s="14">
        <v>686.75253036924448</v>
      </c>
      <c r="R35" s="14">
        <v>677.94801074912607</v>
      </c>
      <c r="S35" s="14">
        <v>669.14349112900754</v>
      </c>
      <c r="T35" s="14">
        <v>660.3389715088889</v>
      </c>
      <c r="U35" s="14">
        <v>651.53445188877049</v>
      </c>
      <c r="V35" s="14">
        <v>642.72993226865196</v>
      </c>
      <c r="W35" s="14">
        <v>633.92541264853344</v>
      </c>
      <c r="X35" s="14">
        <v>625.12089302841491</v>
      </c>
      <c r="Y35" s="14">
        <v>616.31637340829639</v>
      </c>
      <c r="Z35" s="14">
        <v>607.51185378817797</v>
      </c>
      <c r="AA35" s="14">
        <v>598.70733416805933</v>
      </c>
      <c r="AB35" s="14">
        <v>589.90281454794081</v>
      </c>
      <c r="AC35" s="14">
        <v>581.09829492782239</v>
      </c>
      <c r="AD35" s="14">
        <v>572.29377530770375</v>
      </c>
      <c r="AE35" s="14">
        <v>563.48925568758523</v>
      </c>
      <c r="AF35" s="14">
        <v>554.68473606746682</v>
      </c>
      <c r="AG35" s="14">
        <v>545.88021644734829</v>
      </c>
      <c r="AH35" s="14">
        <v>537.07569682722965</v>
      </c>
      <c r="AI35" s="14">
        <v>528.27117720711124</v>
      </c>
    </row>
    <row r="36" spans="1:35">
      <c r="A36" s="12" t="s">
        <v>37</v>
      </c>
      <c r="B36" s="12" t="s">
        <v>337</v>
      </c>
      <c r="C36" s="12" t="s">
        <v>275</v>
      </c>
      <c r="D36" s="12" t="s">
        <v>33</v>
      </c>
      <c r="E36" s="14">
        <v>1462</v>
      </c>
      <c r="F36" s="14">
        <v>1410.8</v>
      </c>
      <c r="G36" s="14">
        <v>1359.6</v>
      </c>
      <c r="H36" s="14">
        <v>1308.4000000000001</v>
      </c>
      <c r="I36" s="14">
        <v>1257.2</v>
      </c>
      <c r="J36" s="14">
        <v>1206</v>
      </c>
      <c r="K36" s="14">
        <v>1156.2371723099122</v>
      </c>
      <c r="L36" s="14">
        <v>1106.347809031894</v>
      </c>
      <c r="M36" s="14">
        <v>1056.3317871728393</v>
      </c>
      <c r="N36" s="14">
        <v>1006.1889831996432</v>
      </c>
      <c r="O36" s="14">
        <v>955.91927304143928</v>
      </c>
      <c r="P36" s="14">
        <v>946.36008031102494</v>
      </c>
      <c r="Q36" s="14">
        <v>936.80088758061049</v>
      </c>
      <c r="R36" s="14">
        <v>927.24169485019615</v>
      </c>
      <c r="S36" s="14">
        <v>917.6825021197817</v>
      </c>
      <c r="T36" s="14">
        <v>908.12330938936736</v>
      </c>
      <c r="U36" s="14">
        <v>898.56411665895303</v>
      </c>
      <c r="V36" s="14">
        <v>889.00492392853857</v>
      </c>
      <c r="W36" s="14">
        <v>879.44573119812424</v>
      </c>
      <c r="X36" s="14">
        <v>869.88653846770978</v>
      </c>
      <c r="Y36" s="14">
        <v>860.32734573729533</v>
      </c>
      <c r="Z36" s="14">
        <v>850.76815300688099</v>
      </c>
      <c r="AA36" s="14">
        <v>841.20896027646654</v>
      </c>
      <c r="AB36" s="14">
        <v>831.6497675460522</v>
      </c>
      <c r="AC36" s="14">
        <v>822.09057481563775</v>
      </c>
      <c r="AD36" s="14">
        <v>812.53138208522341</v>
      </c>
      <c r="AE36" s="14">
        <v>802.97218935480907</v>
      </c>
      <c r="AF36" s="14">
        <v>793.41299662439462</v>
      </c>
      <c r="AG36" s="14">
        <v>783.85380389398028</v>
      </c>
      <c r="AH36" s="14">
        <v>774.29461116356583</v>
      </c>
      <c r="AI36" s="14">
        <v>764.73541843315149</v>
      </c>
    </row>
    <row r="37" spans="1:35">
      <c r="A37" s="12" t="s">
        <v>35</v>
      </c>
      <c r="B37" s="12" t="s">
        <v>337</v>
      </c>
      <c r="C37" s="12" t="s">
        <v>275</v>
      </c>
      <c r="D37" s="12" t="s">
        <v>33</v>
      </c>
      <c r="E37" s="14">
        <v>1462</v>
      </c>
      <c r="F37" s="14">
        <v>1415.8</v>
      </c>
      <c r="G37" s="14">
        <v>1369.6</v>
      </c>
      <c r="H37" s="14">
        <v>1323.4</v>
      </c>
      <c r="I37" s="14">
        <v>1277.2</v>
      </c>
      <c r="J37" s="14">
        <v>1231</v>
      </c>
      <c r="K37" s="14">
        <v>1186.2745079258607</v>
      </c>
      <c r="L37" s="14">
        <v>1141.434954117175</v>
      </c>
      <c r="M37" s="14">
        <v>1096.4812279623807</v>
      </c>
      <c r="N37" s="14">
        <v>1051.4132183614331</v>
      </c>
      <c r="O37" s="14">
        <v>1006.2308137278309</v>
      </c>
      <c r="P37" s="14">
        <v>1001.1996596591918</v>
      </c>
      <c r="Q37" s="14">
        <v>996.16850559055251</v>
      </c>
      <c r="R37" s="14">
        <v>991.13735152191339</v>
      </c>
      <c r="S37" s="14">
        <v>986.10619745327426</v>
      </c>
      <c r="T37" s="14">
        <v>981.07504338463514</v>
      </c>
      <c r="U37" s="14">
        <v>976.0438893159959</v>
      </c>
      <c r="V37" s="14">
        <v>971.01273524735677</v>
      </c>
      <c r="W37" s="14">
        <v>965.98158117871765</v>
      </c>
      <c r="X37" s="14">
        <v>960.95042711007852</v>
      </c>
      <c r="Y37" s="14">
        <v>955.91927304143928</v>
      </c>
      <c r="Z37" s="14">
        <v>950.88811897280016</v>
      </c>
      <c r="AA37" s="14">
        <v>945.85696490416103</v>
      </c>
      <c r="AB37" s="14">
        <v>940.82581083552191</v>
      </c>
      <c r="AC37" s="14">
        <v>935.79465676688267</v>
      </c>
      <c r="AD37" s="14">
        <v>930.76350269824354</v>
      </c>
      <c r="AE37" s="14">
        <v>925.73234862960442</v>
      </c>
      <c r="AF37" s="14">
        <v>920.70119456096529</v>
      </c>
      <c r="AG37" s="14">
        <v>915.67004049232605</v>
      </c>
      <c r="AH37" s="14">
        <v>910.63888642368693</v>
      </c>
      <c r="AI37" s="14">
        <v>905.6077323550478</v>
      </c>
    </row>
    <row r="38" spans="1:35">
      <c r="A38" s="12" t="s">
        <v>36</v>
      </c>
      <c r="B38" s="12" t="s">
        <v>314</v>
      </c>
      <c r="C38" s="12" t="s">
        <v>275</v>
      </c>
      <c r="D38" s="12" t="s">
        <v>33</v>
      </c>
      <c r="E38" s="14">
        <v>2288</v>
      </c>
      <c r="F38" s="14">
        <v>2288</v>
      </c>
      <c r="G38" s="14">
        <v>2135</v>
      </c>
      <c r="H38" s="14">
        <v>2092</v>
      </c>
      <c r="I38" s="14">
        <v>2039</v>
      </c>
      <c r="J38" s="14">
        <v>1991</v>
      </c>
      <c r="K38" s="14">
        <v>1947</v>
      </c>
      <c r="L38" s="14">
        <v>1903</v>
      </c>
      <c r="M38" s="14">
        <v>1863</v>
      </c>
      <c r="N38" s="14">
        <v>1822</v>
      </c>
      <c r="O38" s="14">
        <v>1784</v>
      </c>
      <c r="P38" s="14">
        <v>1744</v>
      </c>
      <c r="Q38" s="14">
        <v>1707</v>
      </c>
      <c r="R38" s="14">
        <v>1670</v>
      </c>
      <c r="S38" s="14">
        <v>1615</v>
      </c>
      <c r="T38" s="14">
        <v>1560</v>
      </c>
      <c r="U38" s="14">
        <v>1507</v>
      </c>
      <c r="V38" s="14">
        <v>1454</v>
      </c>
      <c r="W38" s="14">
        <v>1401</v>
      </c>
      <c r="X38" s="14">
        <v>1389</v>
      </c>
      <c r="Y38" s="14">
        <v>1377</v>
      </c>
      <c r="Z38" s="14">
        <v>1365</v>
      </c>
      <c r="AA38" s="14">
        <v>1353</v>
      </c>
      <c r="AB38" s="14">
        <v>1341</v>
      </c>
      <c r="AC38" s="14">
        <v>1328</v>
      </c>
      <c r="AD38" s="14">
        <v>1316</v>
      </c>
      <c r="AE38" s="14">
        <v>1304</v>
      </c>
      <c r="AF38" s="14">
        <v>1292</v>
      </c>
      <c r="AG38" s="14">
        <v>1281</v>
      </c>
      <c r="AH38" s="14">
        <v>1270</v>
      </c>
      <c r="AI38" s="14">
        <v>1259</v>
      </c>
    </row>
    <row r="39" spans="1:35">
      <c r="A39" s="12" t="s">
        <v>37</v>
      </c>
      <c r="B39" s="12" t="s">
        <v>314</v>
      </c>
      <c r="C39" s="12" t="s">
        <v>275</v>
      </c>
      <c r="D39" s="12" t="s">
        <v>33</v>
      </c>
      <c r="E39" s="14">
        <v>2288</v>
      </c>
      <c r="F39" s="14">
        <v>2288</v>
      </c>
      <c r="G39" s="14">
        <v>2135</v>
      </c>
      <c r="H39" s="14">
        <v>2104</v>
      </c>
      <c r="I39" s="14">
        <v>2064</v>
      </c>
      <c r="J39" s="14">
        <v>2028</v>
      </c>
      <c r="K39" s="14">
        <v>1997</v>
      </c>
      <c r="L39" s="14">
        <v>1964</v>
      </c>
      <c r="M39" s="14">
        <v>1935</v>
      </c>
      <c r="N39" s="14">
        <v>1906</v>
      </c>
      <c r="O39" s="14">
        <v>1878</v>
      </c>
      <c r="P39" s="14">
        <v>1851</v>
      </c>
      <c r="Q39" s="14">
        <v>1823</v>
      </c>
      <c r="R39" s="14">
        <v>1797</v>
      </c>
      <c r="S39" s="14">
        <v>1762</v>
      </c>
      <c r="T39" s="14">
        <v>1726</v>
      </c>
      <c r="U39" s="14">
        <v>1692</v>
      </c>
      <c r="V39" s="14">
        <v>1657</v>
      </c>
      <c r="W39" s="14">
        <v>1623</v>
      </c>
      <c r="X39" s="14">
        <v>1609</v>
      </c>
      <c r="Y39" s="14">
        <v>1594</v>
      </c>
      <c r="Z39" s="14">
        <v>1581</v>
      </c>
      <c r="AA39" s="14">
        <v>1567</v>
      </c>
      <c r="AB39" s="14">
        <v>1553</v>
      </c>
      <c r="AC39" s="14">
        <v>1538</v>
      </c>
      <c r="AD39" s="14">
        <v>1524</v>
      </c>
      <c r="AE39" s="14">
        <v>1511</v>
      </c>
      <c r="AF39" s="14">
        <v>1497</v>
      </c>
      <c r="AG39" s="14">
        <v>1482</v>
      </c>
      <c r="AH39" s="14">
        <v>1470</v>
      </c>
      <c r="AI39" s="14">
        <v>1458</v>
      </c>
    </row>
    <row r="40" spans="1:35">
      <c r="A40" s="12" t="s">
        <v>35</v>
      </c>
      <c r="B40" s="12" t="s">
        <v>314</v>
      </c>
      <c r="C40" s="12" t="s">
        <v>275</v>
      </c>
      <c r="D40" s="12" t="s">
        <v>33</v>
      </c>
      <c r="E40" s="14">
        <v>2288</v>
      </c>
      <c r="F40" s="14">
        <v>2288</v>
      </c>
      <c r="G40" s="14">
        <v>2135</v>
      </c>
      <c r="H40" s="14">
        <v>2117</v>
      </c>
      <c r="I40" s="14">
        <v>2089</v>
      </c>
      <c r="J40" s="14">
        <v>2066</v>
      </c>
      <c r="K40" s="14">
        <v>2046</v>
      </c>
      <c r="L40" s="14">
        <v>2025</v>
      </c>
      <c r="M40" s="14">
        <v>2008</v>
      </c>
      <c r="N40" s="14">
        <v>1989</v>
      </c>
      <c r="O40" s="14">
        <v>1974</v>
      </c>
      <c r="P40" s="14">
        <v>1956</v>
      </c>
      <c r="Q40" s="14">
        <v>1940</v>
      </c>
      <c r="R40" s="14">
        <v>1924</v>
      </c>
      <c r="S40" s="14">
        <v>1908</v>
      </c>
      <c r="T40" s="14">
        <v>1892</v>
      </c>
      <c r="U40" s="14">
        <v>1876</v>
      </c>
      <c r="V40" s="14">
        <v>1861</v>
      </c>
      <c r="W40" s="14">
        <v>1844</v>
      </c>
      <c r="X40" s="14">
        <v>1829</v>
      </c>
      <c r="Y40" s="14">
        <v>1812</v>
      </c>
      <c r="Z40" s="14">
        <v>1797</v>
      </c>
      <c r="AA40" s="14">
        <v>1781</v>
      </c>
      <c r="AB40" s="14">
        <v>1764</v>
      </c>
      <c r="AC40" s="14">
        <v>1749</v>
      </c>
      <c r="AD40" s="14">
        <v>1732</v>
      </c>
      <c r="AE40" s="14">
        <v>1717</v>
      </c>
      <c r="AF40" s="14">
        <v>1701</v>
      </c>
      <c r="AG40" s="14">
        <v>1685</v>
      </c>
      <c r="AH40" s="14">
        <v>1671</v>
      </c>
      <c r="AI40" s="14">
        <v>1658</v>
      </c>
    </row>
    <row r="41" spans="1:35">
      <c r="A41" s="12" t="s">
        <v>36</v>
      </c>
      <c r="B41" s="12" t="s">
        <v>316</v>
      </c>
      <c r="C41" s="12" t="s">
        <v>275</v>
      </c>
      <c r="D41" s="12" t="s">
        <v>33</v>
      </c>
      <c r="E41" s="14">
        <v>2324</v>
      </c>
      <c r="F41" s="14">
        <v>2324</v>
      </c>
      <c r="G41" s="14">
        <v>2169</v>
      </c>
      <c r="H41" s="14">
        <v>2125</v>
      </c>
      <c r="I41" s="14">
        <v>2071</v>
      </c>
      <c r="J41" s="14">
        <v>2024</v>
      </c>
      <c r="K41" s="14">
        <v>1980</v>
      </c>
      <c r="L41" s="14">
        <v>1935</v>
      </c>
      <c r="M41" s="14">
        <v>1895</v>
      </c>
      <c r="N41" s="14">
        <v>1853</v>
      </c>
      <c r="O41" s="14">
        <v>1815</v>
      </c>
      <c r="P41" s="14">
        <v>1775</v>
      </c>
      <c r="Q41" s="14">
        <v>1738</v>
      </c>
      <c r="R41" s="14">
        <v>1701</v>
      </c>
      <c r="S41" s="14">
        <v>1639</v>
      </c>
      <c r="T41" s="14">
        <v>1578</v>
      </c>
      <c r="U41" s="14">
        <v>1519</v>
      </c>
      <c r="V41" s="14">
        <v>1459</v>
      </c>
      <c r="W41" s="14">
        <v>1401</v>
      </c>
      <c r="X41" s="14">
        <v>1389</v>
      </c>
      <c r="Y41" s="14">
        <v>1377</v>
      </c>
      <c r="Z41" s="14">
        <v>1365</v>
      </c>
      <c r="AA41" s="14">
        <v>1353</v>
      </c>
      <c r="AB41" s="14">
        <v>1341</v>
      </c>
      <c r="AC41" s="14">
        <v>1328</v>
      </c>
      <c r="AD41" s="14">
        <v>1316</v>
      </c>
      <c r="AE41" s="14">
        <v>1304</v>
      </c>
      <c r="AF41" s="14">
        <v>1292</v>
      </c>
      <c r="AG41" s="14">
        <v>1281</v>
      </c>
      <c r="AH41" s="14">
        <v>1270</v>
      </c>
      <c r="AI41" s="14">
        <v>1259</v>
      </c>
    </row>
    <row r="42" spans="1:35">
      <c r="A42" s="12" t="s">
        <v>37</v>
      </c>
      <c r="B42" s="12" t="s">
        <v>316</v>
      </c>
      <c r="C42" s="12" t="s">
        <v>275</v>
      </c>
      <c r="D42" s="12" t="s">
        <v>33</v>
      </c>
      <c r="E42" s="14">
        <v>2324</v>
      </c>
      <c r="F42" s="14">
        <v>2324</v>
      </c>
      <c r="G42" s="14">
        <v>2169</v>
      </c>
      <c r="H42" s="14">
        <v>2138</v>
      </c>
      <c r="I42" s="14">
        <v>2096</v>
      </c>
      <c r="J42" s="14">
        <v>2061</v>
      </c>
      <c r="K42" s="14">
        <v>2028</v>
      </c>
      <c r="L42" s="14">
        <v>1996</v>
      </c>
      <c r="M42" s="14">
        <v>1967</v>
      </c>
      <c r="N42" s="14">
        <v>1936</v>
      </c>
      <c r="O42" s="14">
        <v>1909</v>
      </c>
      <c r="P42" s="14">
        <v>1882</v>
      </c>
      <c r="Q42" s="14">
        <v>1854</v>
      </c>
      <c r="R42" s="14">
        <v>1828</v>
      </c>
      <c r="S42" s="14">
        <v>1788</v>
      </c>
      <c r="T42" s="14">
        <v>1750</v>
      </c>
      <c r="U42" s="14">
        <v>1712</v>
      </c>
      <c r="V42" s="14">
        <v>1674</v>
      </c>
      <c r="W42" s="14">
        <v>1637</v>
      </c>
      <c r="X42" s="14">
        <v>1623</v>
      </c>
      <c r="Y42" s="14">
        <v>1609</v>
      </c>
      <c r="Z42" s="14">
        <v>1594</v>
      </c>
      <c r="AA42" s="14">
        <v>1581</v>
      </c>
      <c r="AB42" s="14">
        <v>1567</v>
      </c>
      <c r="AC42" s="14">
        <v>1553</v>
      </c>
      <c r="AD42" s="14">
        <v>1538</v>
      </c>
      <c r="AE42" s="14">
        <v>1524</v>
      </c>
      <c r="AF42" s="14">
        <v>1510</v>
      </c>
      <c r="AG42" s="14">
        <v>1496</v>
      </c>
      <c r="AH42" s="14">
        <v>1484</v>
      </c>
      <c r="AI42" s="14">
        <v>1471</v>
      </c>
    </row>
    <row r="43" spans="1:35">
      <c r="A43" s="12" t="s">
        <v>35</v>
      </c>
      <c r="B43" s="12" t="s">
        <v>316</v>
      </c>
      <c r="C43" s="12" t="s">
        <v>275</v>
      </c>
      <c r="D43" s="12" t="s">
        <v>33</v>
      </c>
      <c r="E43" s="14">
        <v>2324</v>
      </c>
      <c r="F43" s="14">
        <v>2324</v>
      </c>
      <c r="G43" s="14">
        <v>2169</v>
      </c>
      <c r="H43" s="14">
        <v>2150</v>
      </c>
      <c r="I43" s="14">
        <v>2122</v>
      </c>
      <c r="J43" s="14">
        <v>2099</v>
      </c>
      <c r="K43" s="14">
        <v>2078</v>
      </c>
      <c r="L43" s="14">
        <v>2057</v>
      </c>
      <c r="M43" s="14">
        <v>2039</v>
      </c>
      <c r="N43" s="14">
        <v>2021</v>
      </c>
      <c r="O43" s="14">
        <v>2004</v>
      </c>
      <c r="P43" s="14">
        <v>1987</v>
      </c>
      <c r="Q43" s="14">
        <v>1970</v>
      </c>
      <c r="R43" s="14">
        <v>1955</v>
      </c>
      <c r="S43" s="14">
        <v>1939</v>
      </c>
      <c r="T43" s="14">
        <v>1922</v>
      </c>
      <c r="U43" s="14">
        <v>1906</v>
      </c>
      <c r="V43" s="14">
        <v>1889</v>
      </c>
      <c r="W43" s="14">
        <v>1874</v>
      </c>
      <c r="X43" s="14">
        <v>1857</v>
      </c>
      <c r="Y43" s="14">
        <v>1841</v>
      </c>
      <c r="Z43" s="14">
        <v>1825</v>
      </c>
      <c r="AA43" s="14">
        <v>1808</v>
      </c>
      <c r="AB43" s="14">
        <v>1793</v>
      </c>
      <c r="AC43" s="14">
        <v>1776</v>
      </c>
      <c r="AD43" s="14">
        <v>1760</v>
      </c>
      <c r="AE43" s="14">
        <v>1743</v>
      </c>
      <c r="AF43" s="14">
        <v>1728</v>
      </c>
      <c r="AG43" s="14">
        <v>1712</v>
      </c>
      <c r="AH43" s="14">
        <v>1697</v>
      </c>
      <c r="AI43" s="14">
        <v>1683</v>
      </c>
    </row>
    <row r="44" spans="1:35">
      <c r="A44" s="12" t="s">
        <v>36</v>
      </c>
      <c r="B44" s="12" t="s">
        <v>312</v>
      </c>
      <c r="C44" s="12" t="s">
        <v>275</v>
      </c>
      <c r="D44" s="12" t="s">
        <v>33</v>
      </c>
      <c r="E44" s="14">
        <v>1038</v>
      </c>
      <c r="F44" s="14">
        <v>1033</v>
      </c>
      <c r="G44" s="14">
        <v>1029</v>
      </c>
      <c r="H44" s="14">
        <v>1026</v>
      </c>
      <c r="I44" s="14">
        <v>1014</v>
      </c>
      <c r="J44" s="14">
        <v>1010</v>
      </c>
      <c r="K44" s="14">
        <v>1010</v>
      </c>
      <c r="L44" s="14">
        <v>1006</v>
      </c>
      <c r="M44" s="14">
        <v>997</v>
      </c>
      <c r="N44" s="14">
        <v>993</v>
      </c>
      <c r="O44" s="14">
        <v>989</v>
      </c>
      <c r="P44" s="14">
        <v>984</v>
      </c>
      <c r="Q44" s="14">
        <v>981</v>
      </c>
      <c r="R44" s="14">
        <v>976</v>
      </c>
      <c r="S44" s="14">
        <v>971</v>
      </c>
      <c r="T44" s="14">
        <v>967</v>
      </c>
      <c r="U44" s="14">
        <v>962</v>
      </c>
      <c r="V44" s="14">
        <v>957</v>
      </c>
      <c r="W44" s="14">
        <v>953</v>
      </c>
      <c r="X44" s="14">
        <v>949</v>
      </c>
      <c r="Y44" s="14">
        <v>946</v>
      </c>
      <c r="Z44" s="14">
        <v>941</v>
      </c>
      <c r="AA44" s="14">
        <v>936</v>
      </c>
      <c r="AB44" s="14">
        <v>932</v>
      </c>
      <c r="AC44" s="14">
        <v>929</v>
      </c>
      <c r="AD44" s="14">
        <v>925</v>
      </c>
      <c r="AE44" s="14">
        <v>922</v>
      </c>
      <c r="AF44" s="14">
        <v>918</v>
      </c>
      <c r="AG44" s="14">
        <v>914</v>
      </c>
      <c r="AH44" s="14">
        <v>909</v>
      </c>
      <c r="AI44" s="14">
        <v>905</v>
      </c>
    </row>
    <row r="45" spans="1:35">
      <c r="A45" s="12" t="s">
        <v>37</v>
      </c>
      <c r="B45" s="12" t="s">
        <v>312</v>
      </c>
      <c r="C45" s="12" t="s">
        <v>275</v>
      </c>
      <c r="D45" s="12" t="s">
        <v>33</v>
      </c>
      <c r="E45" s="14">
        <v>1038</v>
      </c>
      <c r="F45" s="14">
        <v>1033</v>
      </c>
      <c r="G45" s="14">
        <v>1029</v>
      </c>
      <c r="H45" s="14">
        <v>1026</v>
      </c>
      <c r="I45" s="14">
        <v>1014</v>
      </c>
      <c r="J45" s="14">
        <v>1010</v>
      </c>
      <c r="K45" s="14">
        <v>1010</v>
      </c>
      <c r="L45" s="14">
        <v>1006</v>
      </c>
      <c r="M45" s="14">
        <v>997</v>
      </c>
      <c r="N45" s="14">
        <v>993</v>
      </c>
      <c r="O45" s="14">
        <v>989</v>
      </c>
      <c r="P45" s="14">
        <v>984</v>
      </c>
      <c r="Q45" s="14">
        <v>981</v>
      </c>
      <c r="R45" s="14">
        <v>976</v>
      </c>
      <c r="S45" s="14">
        <v>971</v>
      </c>
      <c r="T45" s="14">
        <v>967</v>
      </c>
      <c r="U45" s="14">
        <v>962</v>
      </c>
      <c r="V45" s="14">
        <v>957</v>
      </c>
      <c r="W45" s="14">
        <v>953</v>
      </c>
      <c r="X45" s="14">
        <v>949</v>
      </c>
      <c r="Y45" s="14">
        <v>946</v>
      </c>
      <c r="Z45" s="14">
        <v>941</v>
      </c>
      <c r="AA45" s="14">
        <v>936</v>
      </c>
      <c r="AB45" s="14">
        <v>932</v>
      </c>
      <c r="AC45" s="14">
        <v>929</v>
      </c>
      <c r="AD45" s="14">
        <v>925</v>
      </c>
      <c r="AE45" s="14">
        <v>922</v>
      </c>
      <c r="AF45" s="14">
        <v>918</v>
      </c>
      <c r="AG45" s="14">
        <v>914</v>
      </c>
      <c r="AH45" s="14">
        <v>909</v>
      </c>
      <c r="AI45" s="14">
        <v>905</v>
      </c>
    </row>
    <row r="46" spans="1:35">
      <c r="A46" s="12" t="s">
        <v>35</v>
      </c>
      <c r="B46" s="12" t="s">
        <v>312</v>
      </c>
      <c r="C46" s="12" t="s">
        <v>275</v>
      </c>
      <c r="D46" s="12" t="s">
        <v>33</v>
      </c>
      <c r="E46" s="14">
        <v>1038</v>
      </c>
      <c r="F46" s="14">
        <v>1033</v>
      </c>
      <c r="G46" s="14">
        <v>1029</v>
      </c>
      <c r="H46" s="14">
        <v>1026</v>
      </c>
      <c r="I46" s="14">
        <v>1014</v>
      </c>
      <c r="J46" s="14">
        <v>1010</v>
      </c>
      <c r="K46" s="14">
        <v>1010</v>
      </c>
      <c r="L46" s="14">
        <v>1006</v>
      </c>
      <c r="M46" s="14">
        <v>997</v>
      </c>
      <c r="N46" s="14">
        <v>993</v>
      </c>
      <c r="O46" s="14">
        <v>989</v>
      </c>
      <c r="P46" s="14">
        <v>984</v>
      </c>
      <c r="Q46" s="14">
        <v>981</v>
      </c>
      <c r="R46" s="14">
        <v>976</v>
      </c>
      <c r="S46" s="14">
        <v>971</v>
      </c>
      <c r="T46" s="14">
        <v>967</v>
      </c>
      <c r="U46" s="14">
        <v>962</v>
      </c>
      <c r="V46" s="14">
        <v>957</v>
      </c>
      <c r="W46" s="14">
        <v>953</v>
      </c>
      <c r="X46" s="14">
        <v>949</v>
      </c>
      <c r="Y46" s="14">
        <v>946</v>
      </c>
      <c r="Z46" s="14">
        <v>941</v>
      </c>
      <c r="AA46" s="14">
        <v>936</v>
      </c>
      <c r="AB46" s="14">
        <v>932</v>
      </c>
      <c r="AC46" s="14">
        <v>929</v>
      </c>
      <c r="AD46" s="14">
        <v>925</v>
      </c>
      <c r="AE46" s="14">
        <v>922</v>
      </c>
      <c r="AF46" s="14">
        <v>918</v>
      </c>
      <c r="AG46" s="14">
        <v>914</v>
      </c>
      <c r="AH46" s="14">
        <v>909</v>
      </c>
      <c r="AI46" s="14">
        <v>905</v>
      </c>
    </row>
    <row r="47" spans="1:35">
      <c r="A47" s="12" t="s">
        <v>36</v>
      </c>
      <c r="B47" s="12" t="s">
        <v>311</v>
      </c>
      <c r="C47" s="12" t="s">
        <v>275</v>
      </c>
      <c r="D47" s="12" t="s">
        <v>33</v>
      </c>
      <c r="E47" s="14">
        <v>922</v>
      </c>
      <c r="F47" s="14">
        <v>914</v>
      </c>
      <c r="G47" s="14">
        <v>905</v>
      </c>
      <c r="H47" s="14">
        <v>900</v>
      </c>
      <c r="I47" s="14">
        <v>882</v>
      </c>
      <c r="J47" s="14">
        <v>872</v>
      </c>
      <c r="K47" s="14">
        <v>869</v>
      </c>
      <c r="L47" s="14">
        <v>863</v>
      </c>
      <c r="M47" s="14">
        <v>850</v>
      </c>
      <c r="N47" s="14">
        <v>843</v>
      </c>
      <c r="O47" s="14">
        <v>838</v>
      </c>
      <c r="P47" s="14">
        <v>834</v>
      </c>
      <c r="Q47" s="14">
        <v>830</v>
      </c>
      <c r="R47" s="14">
        <v>825</v>
      </c>
      <c r="S47" s="14">
        <v>820</v>
      </c>
      <c r="T47" s="14">
        <v>815</v>
      </c>
      <c r="U47" s="14">
        <v>811</v>
      </c>
      <c r="V47" s="14">
        <v>806</v>
      </c>
      <c r="W47" s="14">
        <v>801</v>
      </c>
      <c r="X47" s="14">
        <v>797</v>
      </c>
      <c r="Y47" s="14">
        <v>793</v>
      </c>
      <c r="Z47" s="14">
        <v>789</v>
      </c>
      <c r="AA47" s="14">
        <v>784</v>
      </c>
      <c r="AB47" s="14">
        <v>780</v>
      </c>
      <c r="AC47" s="14">
        <v>776</v>
      </c>
      <c r="AD47" s="14">
        <v>772</v>
      </c>
      <c r="AE47" s="14">
        <v>768</v>
      </c>
      <c r="AF47" s="14">
        <v>764</v>
      </c>
      <c r="AG47" s="14">
        <v>759</v>
      </c>
      <c r="AH47" s="14">
        <v>754</v>
      </c>
      <c r="AI47" s="14">
        <v>750</v>
      </c>
    </row>
    <row r="48" spans="1:35">
      <c r="A48" s="12" t="s">
        <v>37</v>
      </c>
      <c r="B48" s="12" t="s">
        <v>311</v>
      </c>
      <c r="C48" s="12" t="s">
        <v>275</v>
      </c>
      <c r="D48" s="12" t="s">
        <v>33</v>
      </c>
      <c r="E48" s="14">
        <v>922</v>
      </c>
      <c r="F48" s="14">
        <v>914</v>
      </c>
      <c r="G48" s="14">
        <v>905</v>
      </c>
      <c r="H48" s="14">
        <v>900</v>
      </c>
      <c r="I48" s="14">
        <v>882</v>
      </c>
      <c r="J48" s="14">
        <v>872</v>
      </c>
      <c r="K48" s="14">
        <v>869</v>
      </c>
      <c r="L48" s="14">
        <v>863</v>
      </c>
      <c r="M48" s="14">
        <v>850</v>
      </c>
      <c r="N48" s="14">
        <v>843</v>
      </c>
      <c r="O48" s="14">
        <v>838</v>
      </c>
      <c r="P48" s="14">
        <v>834</v>
      </c>
      <c r="Q48" s="14">
        <v>830</v>
      </c>
      <c r="R48" s="14">
        <v>825</v>
      </c>
      <c r="S48" s="14">
        <v>820</v>
      </c>
      <c r="T48" s="14">
        <v>815</v>
      </c>
      <c r="U48" s="14">
        <v>811</v>
      </c>
      <c r="V48" s="14">
        <v>806</v>
      </c>
      <c r="W48" s="14">
        <v>801</v>
      </c>
      <c r="X48" s="14">
        <v>797</v>
      </c>
      <c r="Y48" s="14">
        <v>793</v>
      </c>
      <c r="Z48" s="14">
        <v>789</v>
      </c>
      <c r="AA48" s="14">
        <v>784</v>
      </c>
      <c r="AB48" s="14">
        <v>780</v>
      </c>
      <c r="AC48" s="14">
        <v>776</v>
      </c>
      <c r="AD48" s="14">
        <v>772</v>
      </c>
      <c r="AE48" s="14">
        <v>768</v>
      </c>
      <c r="AF48" s="14">
        <v>764</v>
      </c>
      <c r="AG48" s="14">
        <v>759</v>
      </c>
      <c r="AH48" s="14">
        <v>754</v>
      </c>
      <c r="AI48" s="14">
        <v>750</v>
      </c>
    </row>
    <row r="49" spans="1:35">
      <c r="A49" s="12" t="s">
        <v>35</v>
      </c>
      <c r="B49" s="12" t="s">
        <v>311</v>
      </c>
      <c r="C49" s="12" t="s">
        <v>275</v>
      </c>
      <c r="D49" s="12" t="s">
        <v>33</v>
      </c>
      <c r="E49" s="14">
        <v>922</v>
      </c>
      <c r="F49" s="14">
        <v>914</v>
      </c>
      <c r="G49" s="14">
        <v>905</v>
      </c>
      <c r="H49" s="14">
        <v>900</v>
      </c>
      <c r="I49" s="14">
        <v>882</v>
      </c>
      <c r="J49" s="14">
        <v>872</v>
      </c>
      <c r="K49" s="14">
        <v>869</v>
      </c>
      <c r="L49" s="14">
        <v>863</v>
      </c>
      <c r="M49" s="14">
        <v>850</v>
      </c>
      <c r="N49" s="14">
        <v>843</v>
      </c>
      <c r="O49" s="14">
        <v>838</v>
      </c>
      <c r="P49" s="14">
        <v>834</v>
      </c>
      <c r="Q49" s="14">
        <v>830</v>
      </c>
      <c r="R49" s="14">
        <v>825</v>
      </c>
      <c r="S49" s="14">
        <v>820</v>
      </c>
      <c r="T49" s="14">
        <v>815</v>
      </c>
      <c r="U49" s="14">
        <v>811</v>
      </c>
      <c r="V49" s="14">
        <v>806</v>
      </c>
      <c r="W49" s="14">
        <v>801</v>
      </c>
      <c r="X49" s="14">
        <v>797</v>
      </c>
      <c r="Y49" s="14">
        <v>793</v>
      </c>
      <c r="Z49" s="14">
        <v>789</v>
      </c>
      <c r="AA49" s="14">
        <v>784</v>
      </c>
      <c r="AB49" s="14">
        <v>780</v>
      </c>
      <c r="AC49" s="14">
        <v>776</v>
      </c>
      <c r="AD49" s="14">
        <v>772</v>
      </c>
      <c r="AE49" s="14">
        <v>768</v>
      </c>
      <c r="AF49" s="14">
        <v>764</v>
      </c>
      <c r="AG49" s="14">
        <v>759</v>
      </c>
      <c r="AH49" s="14">
        <v>754</v>
      </c>
      <c r="AI49" s="14">
        <v>750</v>
      </c>
    </row>
    <row r="50" spans="1:35">
      <c r="A50" s="12" t="s">
        <v>36</v>
      </c>
      <c r="B50" s="12" t="s">
        <v>315</v>
      </c>
      <c r="C50" s="12" t="s">
        <v>275</v>
      </c>
      <c r="D50" s="12" t="s">
        <v>33</v>
      </c>
      <c r="E50" s="14">
        <v>2159</v>
      </c>
      <c r="F50" s="14">
        <v>2159</v>
      </c>
      <c r="G50" s="14">
        <v>2014</v>
      </c>
      <c r="H50" s="14">
        <v>1982</v>
      </c>
      <c r="I50" s="14">
        <v>1941</v>
      </c>
      <c r="J50" s="14">
        <v>1905</v>
      </c>
      <c r="K50" s="14">
        <v>1872</v>
      </c>
      <c r="L50" s="14">
        <v>1838</v>
      </c>
      <c r="M50" s="14">
        <v>1808</v>
      </c>
      <c r="N50" s="14">
        <v>1777</v>
      </c>
      <c r="O50" s="14">
        <v>1749</v>
      </c>
      <c r="P50" s="14">
        <v>1720</v>
      </c>
      <c r="Q50" s="14">
        <v>1692</v>
      </c>
      <c r="R50" s="14">
        <v>1664</v>
      </c>
      <c r="S50" s="14">
        <v>1611</v>
      </c>
      <c r="T50" s="14">
        <v>1557</v>
      </c>
      <c r="U50" s="14">
        <v>1504</v>
      </c>
      <c r="V50" s="14">
        <v>1453</v>
      </c>
      <c r="W50" s="14">
        <v>1401</v>
      </c>
      <c r="X50" s="14">
        <v>1389</v>
      </c>
      <c r="Y50" s="14">
        <v>1377</v>
      </c>
      <c r="Z50" s="14">
        <v>1365</v>
      </c>
      <c r="AA50" s="14">
        <v>1353</v>
      </c>
      <c r="AB50" s="14">
        <v>1341</v>
      </c>
      <c r="AC50" s="14">
        <v>1328</v>
      </c>
      <c r="AD50" s="14">
        <v>1316</v>
      </c>
      <c r="AE50" s="14">
        <v>1304</v>
      </c>
      <c r="AF50" s="14">
        <v>1292</v>
      </c>
      <c r="AG50" s="14">
        <v>1281</v>
      </c>
      <c r="AH50" s="14">
        <v>1270</v>
      </c>
      <c r="AI50" s="14">
        <v>1259</v>
      </c>
    </row>
    <row r="51" spans="1:35">
      <c r="A51" s="12" t="s">
        <v>37</v>
      </c>
      <c r="B51" s="12" t="s">
        <v>315</v>
      </c>
      <c r="C51" s="12" t="s">
        <v>275</v>
      </c>
      <c r="D51" s="12" t="s">
        <v>33</v>
      </c>
      <c r="E51" s="14">
        <v>2159</v>
      </c>
      <c r="F51" s="14">
        <v>2159</v>
      </c>
      <c r="G51" s="14">
        <v>2014</v>
      </c>
      <c r="H51" s="14">
        <v>1990</v>
      </c>
      <c r="I51" s="14">
        <v>1956</v>
      </c>
      <c r="J51" s="14">
        <v>1926</v>
      </c>
      <c r="K51" s="14">
        <v>1901</v>
      </c>
      <c r="L51" s="14">
        <v>1874</v>
      </c>
      <c r="M51" s="14">
        <v>1851</v>
      </c>
      <c r="N51" s="14">
        <v>1827</v>
      </c>
      <c r="O51" s="14">
        <v>1805</v>
      </c>
      <c r="P51" s="14">
        <v>1783</v>
      </c>
      <c r="Q51" s="14">
        <v>1761</v>
      </c>
      <c r="R51" s="14">
        <v>1740</v>
      </c>
      <c r="S51" s="14">
        <v>1705</v>
      </c>
      <c r="T51" s="14">
        <v>1671</v>
      </c>
      <c r="U51" s="14">
        <v>1637</v>
      </c>
      <c r="V51" s="14">
        <v>1604</v>
      </c>
      <c r="W51" s="14">
        <v>1570</v>
      </c>
      <c r="X51" s="14">
        <v>1557</v>
      </c>
      <c r="Y51" s="14">
        <v>1544</v>
      </c>
      <c r="Z51" s="14">
        <v>1530</v>
      </c>
      <c r="AA51" s="14">
        <v>1516</v>
      </c>
      <c r="AB51" s="14">
        <v>1502</v>
      </c>
      <c r="AC51" s="14">
        <v>1489</v>
      </c>
      <c r="AD51" s="14">
        <v>1476</v>
      </c>
      <c r="AE51" s="14">
        <v>1462</v>
      </c>
      <c r="AF51" s="14">
        <v>1448</v>
      </c>
      <c r="AG51" s="14">
        <v>1435</v>
      </c>
      <c r="AH51" s="14">
        <v>1423</v>
      </c>
      <c r="AI51" s="14">
        <v>1411</v>
      </c>
    </row>
    <row r="52" spans="1:35">
      <c r="A52" s="12" t="s">
        <v>35</v>
      </c>
      <c r="B52" s="12" t="s">
        <v>315</v>
      </c>
      <c r="C52" s="12" t="s">
        <v>275</v>
      </c>
      <c r="D52" s="12" t="s">
        <v>33</v>
      </c>
      <c r="E52" s="14">
        <v>2159</v>
      </c>
      <c r="F52" s="14">
        <v>2159</v>
      </c>
      <c r="G52" s="14">
        <v>2014</v>
      </c>
      <c r="H52" s="14">
        <v>1997</v>
      </c>
      <c r="I52" s="14">
        <v>1970</v>
      </c>
      <c r="J52" s="14">
        <v>1948</v>
      </c>
      <c r="K52" s="14">
        <v>1930</v>
      </c>
      <c r="L52" s="14">
        <v>1910</v>
      </c>
      <c r="M52" s="14">
        <v>1894</v>
      </c>
      <c r="N52" s="14">
        <v>1876</v>
      </c>
      <c r="O52" s="14">
        <v>1862</v>
      </c>
      <c r="P52" s="14">
        <v>1845</v>
      </c>
      <c r="Q52" s="14">
        <v>1830</v>
      </c>
      <c r="R52" s="14">
        <v>1815</v>
      </c>
      <c r="S52" s="14">
        <v>1800</v>
      </c>
      <c r="T52" s="14">
        <v>1785</v>
      </c>
      <c r="U52" s="14">
        <v>1770</v>
      </c>
      <c r="V52" s="14">
        <v>1755</v>
      </c>
      <c r="W52" s="14">
        <v>1740</v>
      </c>
      <c r="X52" s="14">
        <v>1725</v>
      </c>
      <c r="Y52" s="14">
        <v>1709</v>
      </c>
      <c r="Z52" s="14">
        <v>1695</v>
      </c>
      <c r="AA52" s="14">
        <v>1680</v>
      </c>
      <c r="AB52" s="14">
        <v>1664</v>
      </c>
      <c r="AC52" s="14">
        <v>1649</v>
      </c>
      <c r="AD52" s="14">
        <v>1635</v>
      </c>
      <c r="AE52" s="14">
        <v>1619</v>
      </c>
      <c r="AF52" s="14">
        <v>1604</v>
      </c>
      <c r="AG52" s="14">
        <v>1590</v>
      </c>
      <c r="AH52" s="14">
        <v>1577</v>
      </c>
      <c r="AI52" s="14">
        <v>1564</v>
      </c>
    </row>
    <row r="53" spans="1:35">
      <c r="A53" s="12" t="s">
        <v>36</v>
      </c>
      <c r="B53" s="12" t="s">
        <v>317</v>
      </c>
      <c r="C53" s="12" t="s">
        <v>275</v>
      </c>
      <c r="D53" s="12" t="s">
        <v>33</v>
      </c>
      <c r="E53" s="14">
        <v>2192</v>
      </c>
      <c r="F53" s="14">
        <v>2192</v>
      </c>
      <c r="G53" s="14">
        <v>2044</v>
      </c>
      <c r="H53" s="14">
        <v>2012</v>
      </c>
      <c r="I53" s="14">
        <v>1970</v>
      </c>
      <c r="J53" s="14">
        <v>1934</v>
      </c>
      <c r="K53" s="14">
        <v>1900</v>
      </c>
      <c r="L53" s="14">
        <v>1866</v>
      </c>
      <c r="M53" s="14">
        <v>1837</v>
      </c>
      <c r="N53" s="14">
        <v>1806</v>
      </c>
      <c r="O53" s="14">
        <v>1776</v>
      </c>
      <c r="P53" s="14">
        <v>1748</v>
      </c>
      <c r="Q53" s="14">
        <v>1719</v>
      </c>
      <c r="R53" s="14">
        <v>1692</v>
      </c>
      <c r="S53" s="14">
        <v>1632</v>
      </c>
      <c r="T53" s="14">
        <v>1573</v>
      </c>
      <c r="U53" s="14">
        <v>1515</v>
      </c>
      <c r="V53" s="14">
        <v>1457</v>
      </c>
      <c r="W53" s="14">
        <v>1401</v>
      </c>
      <c r="X53" s="14">
        <v>1389</v>
      </c>
      <c r="Y53" s="14">
        <v>1377</v>
      </c>
      <c r="Z53" s="14">
        <v>1365</v>
      </c>
      <c r="AA53" s="14">
        <v>1353</v>
      </c>
      <c r="AB53" s="14">
        <v>1341</v>
      </c>
      <c r="AC53" s="14">
        <v>1328</v>
      </c>
      <c r="AD53" s="14">
        <v>1316</v>
      </c>
      <c r="AE53" s="14">
        <v>1304</v>
      </c>
      <c r="AF53" s="14">
        <v>1292</v>
      </c>
      <c r="AG53" s="14">
        <v>1281</v>
      </c>
      <c r="AH53" s="14">
        <v>1270</v>
      </c>
      <c r="AI53" s="14">
        <v>1259</v>
      </c>
    </row>
    <row r="54" spans="1:35">
      <c r="A54" s="12" t="s">
        <v>37</v>
      </c>
      <c r="B54" s="12" t="s">
        <v>317</v>
      </c>
      <c r="C54" s="12" t="s">
        <v>275</v>
      </c>
      <c r="D54" s="12" t="s">
        <v>33</v>
      </c>
      <c r="E54" s="14">
        <v>2192</v>
      </c>
      <c r="F54" s="14">
        <v>2192</v>
      </c>
      <c r="G54" s="14">
        <v>2044</v>
      </c>
      <c r="H54" s="14">
        <v>2020</v>
      </c>
      <c r="I54" s="14">
        <v>1986</v>
      </c>
      <c r="J54" s="14">
        <v>1956</v>
      </c>
      <c r="K54" s="14">
        <v>1930</v>
      </c>
      <c r="L54" s="14">
        <v>1902</v>
      </c>
      <c r="M54" s="14">
        <v>1879</v>
      </c>
      <c r="N54" s="14">
        <v>1855</v>
      </c>
      <c r="O54" s="14">
        <v>1833</v>
      </c>
      <c r="P54" s="14">
        <v>1810</v>
      </c>
      <c r="Q54" s="14">
        <v>1788</v>
      </c>
      <c r="R54" s="14">
        <v>1766</v>
      </c>
      <c r="S54" s="14">
        <v>1729</v>
      </c>
      <c r="T54" s="14">
        <v>1693</v>
      </c>
      <c r="U54" s="14">
        <v>1656</v>
      </c>
      <c r="V54" s="14">
        <v>1619</v>
      </c>
      <c r="W54" s="14">
        <v>1583</v>
      </c>
      <c r="X54" s="14">
        <v>1570</v>
      </c>
      <c r="Y54" s="14">
        <v>1556</v>
      </c>
      <c r="Z54" s="14">
        <v>1543</v>
      </c>
      <c r="AA54" s="14">
        <v>1528</v>
      </c>
      <c r="AB54" s="14">
        <v>1515</v>
      </c>
      <c r="AC54" s="14">
        <v>1501</v>
      </c>
      <c r="AD54" s="14">
        <v>1488</v>
      </c>
      <c r="AE54" s="14">
        <v>1474</v>
      </c>
      <c r="AF54" s="14">
        <v>1460</v>
      </c>
      <c r="AG54" s="14">
        <v>1447</v>
      </c>
      <c r="AH54" s="14">
        <v>1435</v>
      </c>
      <c r="AI54" s="14">
        <v>1423</v>
      </c>
    </row>
    <row r="55" spans="1:35">
      <c r="A55" s="12" t="s">
        <v>35</v>
      </c>
      <c r="B55" s="12" t="s">
        <v>317</v>
      </c>
      <c r="C55" s="12" t="s">
        <v>275</v>
      </c>
      <c r="D55" s="12" t="s">
        <v>33</v>
      </c>
      <c r="E55" s="14">
        <v>2192</v>
      </c>
      <c r="F55" s="14">
        <v>2192</v>
      </c>
      <c r="G55" s="14">
        <v>2044</v>
      </c>
      <c r="H55" s="14">
        <v>2027</v>
      </c>
      <c r="I55" s="14">
        <v>2000</v>
      </c>
      <c r="J55" s="14">
        <v>1978</v>
      </c>
      <c r="K55" s="14">
        <v>1958</v>
      </c>
      <c r="L55" s="14">
        <v>1939</v>
      </c>
      <c r="M55" s="14">
        <v>1922</v>
      </c>
      <c r="N55" s="14">
        <v>1905</v>
      </c>
      <c r="O55" s="14">
        <v>1889</v>
      </c>
      <c r="P55" s="14">
        <v>1873</v>
      </c>
      <c r="Q55" s="14">
        <v>1857</v>
      </c>
      <c r="R55" s="14">
        <v>1842</v>
      </c>
      <c r="S55" s="14">
        <v>1827</v>
      </c>
      <c r="T55" s="14">
        <v>1811</v>
      </c>
      <c r="U55" s="14">
        <v>1796</v>
      </c>
      <c r="V55" s="14">
        <v>1782</v>
      </c>
      <c r="W55" s="14">
        <v>1766</v>
      </c>
      <c r="X55" s="14">
        <v>1751</v>
      </c>
      <c r="Y55" s="14">
        <v>1736</v>
      </c>
      <c r="Z55" s="14">
        <v>1720</v>
      </c>
      <c r="AA55" s="14">
        <v>1705</v>
      </c>
      <c r="AB55" s="14">
        <v>1690</v>
      </c>
      <c r="AC55" s="14">
        <v>1674</v>
      </c>
      <c r="AD55" s="14">
        <v>1659</v>
      </c>
      <c r="AE55" s="14">
        <v>1644</v>
      </c>
      <c r="AF55" s="14">
        <v>1628</v>
      </c>
      <c r="AG55" s="14">
        <v>1614</v>
      </c>
      <c r="AH55" s="14">
        <v>1601</v>
      </c>
      <c r="AI55" s="14">
        <v>1587</v>
      </c>
    </row>
    <row r="56" spans="1:35">
      <c r="A56" s="12" t="s">
        <v>36</v>
      </c>
      <c r="B56" s="12" t="s">
        <v>313</v>
      </c>
      <c r="C56" s="12" t="s">
        <v>275</v>
      </c>
      <c r="D56" s="12" t="s">
        <v>33</v>
      </c>
      <c r="E56" s="14">
        <v>1058</v>
      </c>
      <c r="F56" s="14">
        <v>1058</v>
      </c>
      <c r="G56" s="14">
        <v>987</v>
      </c>
      <c r="H56" s="14">
        <v>981</v>
      </c>
      <c r="I56" s="14">
        <v>968</v>
      </c>
      <c r="J56" s="14">
        <v>958</v>
      </c>
      <c r="K56" s="14">
        <v>952</v>
      </c>
      <c r="L56" s="14">
        <v>944</v>
      </c>
      <c r="M56" s="14">
        <v>939</v>
      </c>
      <c r="N56" s="14">
        <v>933</v>
      </c>
      <c r="O56" s="14">
        <v>929</v>
      </c>
      <c r="P56" s="14">
        <v>924</v>
      </c>
      <c r="Q56" s="14">
        <v>921</v>
      </c>
      <c r="R56" s="14">
        <v>917</v>
      </c>
      <c r="S56" s="14">
        <v>912</v>
      </c>
      <c r="T56" s="14">
        <v>909</v>
      </c>
      <c r="U56" s="14">
        <v>905</v>
      </c>
      <c r="V56" s="14">
        <v>901</v>
      </c>
      <c r="W56" s="14">
        <v>897</v>
      </c>
      <c r="X56" s="14">
        <v>894</v>
      </c>
      <c r="Y56" s="14">
        <v>889</v>
      </c>
      <c r="Z56" s="14">
        <v>886</v>
      </c>
      <c r="AA56" s="14">
        <v>882</v>
      </c>
      <c r="AB56" s="14">
        <v>877</v>
      </c>
      <c r="AC56" s="14">
        <v>874</v>
      </c>
      <c r="AD56" s="14">
        <v>869</v>
      </c>
      <c r="AE56" s="14">
        <v>866</v>
      </c>
      <c r="AF56" s="14">
        <v>862</v>
      </c>
      <c r="AG56" s="14">
        <v>859</v>
      </c>
      <c r="AH56" s="14">
        <v>856</v>
      </c>
      <c r="AI56" s="14">
        <v>854</v>
      </c>
    </row>
    <row r="57" spans="1:35">
      <c r="A57" s="12" t="s">
        <v>37</v>
      </c>
      <c r="B57" s="12" t="s">
        <v>313</v>
      </c>
      <c r="C57" s="12" t="s">
        <v>275</v>
      </c>
      <c r="D57" s="12" t="s">
        <v>33</v>
      </c>
      <c r="E57" s="14">
        <v>1058</v>
      </c>
      <c r="F57" s="14">
        <v>1058</v>
      </c>
      <c r="G57" s="14">
        <v>987</v>
      </c>
      <c r="H57" s="14">
        <v>981</v>
      </c>
      <c r="I57" s="14">
        <v>968</v>
      </c>
      <c r="J57" s="14">
        <v>958</v>
      </c>
      <c r="K57" s="14">
        <v>952</v>
      </c>
      <c r="L57" s="14">
        <v>944</v>
      </c>
      <c r="M57" s="14">
        <v>939</v>
      </c>
      <c r="N57" s="14">
        <v>933</v>
      </c>
      <c r="O57" s="14">
        <v>929</v>
      </c>
      <c r="P57" s="14">
        <v>924</v>
      </c>
      <c r="Q57" s="14">
        <v>921</v>
      </c>
      <c r="R57" s="14">
        <v>917</v>
      </c>
      <c r="S57" s="14">
        <v>912</v>
      </c>
      <c r="T57" s="14">
        <v>909</v>
      </c>
      <c r="U57" s="14">
        <v>905</v>
      </c>
      <c r="V57" s="14">
        <v>901</v>
      </c>
      <c r="W57" s="14">
        <v>897</v>
      </c>
      <c r="X57" s="14">
        <v>894</v>
      </c>
      <c r="Y57" s="14">
        <v>889</v>
      </c>
      <c r="Z57" s="14">
        <v>886</v>
      </c>
      <c r="AA57" s="14">
        <v>882</v>
      </c>
      <c r="AB57" s="14">
        <v>877</v>
      </c>
      <c r="AC57" s="14">
        <v>874</v>
      </c>
      <c r="AD57" s="14">
        <v>869</v>
      </c>
      <c r="AE57" s="14">
        <v>866</v>
      </c>
      <c r="AF57" s="14">
        <v>862</v>
      </c>
      <c r="AG57" s="14">
        <v>859</v>
      </c>
      <c r="AH57" s="14">
        <v>856</v>
      </c>
      <c r="AI57" s="14">
        <v>854</v>
      </c>
    </row>
    <row r="58" spans="1:35">
      <c r="A58" s="12" t="s">
        <v>35</v>
      </c>
      <c r="B58" s="12" t="s">
        <v>313</v>
      </c>
      <c r="C58" s="12" t="s">
        <v>275</v>
      </c>
      <c r="D58" s="12" t="s">
        <v>33</v>
      </c>
      <c r="E58" s="14">
        <v>1058</v>
      </c>
      <c r="F58" s="14">
        <v>1058</v>
      </c>
      <c r="G58" s="14">
        <v>987</v>
      </c>
      <c r="H58" s="14">
        <v>981</v>
      </c>
      <c r="I58" s="14">
        <v>968</v>
      </c>
      <c r="J58" s="14">
        <v>958</v>
      </c>
      <c r="K58" s="14">
        <v>952</v>
      </c>
      <c r="L58" s="14">
        <v>944</v>
      </c>
      <c r="M58" s="14">
        <v>939</v>
      </c>
      <c r="N58" s="14">
        <v>933</v>
      </c>
      <c r="O58" s="14">
        <v>929</v>
      </c>
      <c r="P58" s="14">
        <v>924</v>
      </c>
      <c r="Q58" s="14">
        <v>921</v>
      </c>
      <c r="R58" s="14">
        <v>917</v>
      </c>
      <c r="S58" s="14">
        <v>912</v>
      </c>
      <c r="T58" s="14">
        <v>909</v>
      </c>
      <c r="U58" s="14">
        <v>905</v>
      </c>
      <c r="V58" s="14">
        <v>901</v>
      </c>
      <c r="W58" s="14">
        <v>897</v>
      </c>
      <c r="X58" s="14">
        <v>894</v>
      </c>
      <c r="Y58" s="14">
        <v>889</v>
      </c>
      <c r="Z58" s="14">
        <v>886</v>
      </c>
      <c r="AA58" s="14">
        <v>882</v>
      </c>
      <c r="AB58" s="14">
        <v>877</v>
      </c>
      <c r="AC58" s="14">
        <v>874</v>
      </c>
      <c r="AD58" s="14">
        <v>869</v>
      </c>
      <c r="AE58" s="14">
        <v>866</v>
      </c>
      <c r="AF58" s="14">
        <v>862</v>
      </c>
      <c r="AG58" s="14">
        <v>859</v>
      </c>
      <c r="AH58" s="14">
        <v>856</v>
      </c>
      <c r="AI58" s="14">
        <v>854</v>
      </c>
    </row>
    <row r="59" spans="1:35">
      <c r="A59" s="12" t="s">
        <v>41</v>
      </c>
      <c r="B59" s="12" t="s">
        <v>325</v>
      </c>
      <c r="C59" s="12" t="s">
        <v>275</v>
      </c>
      <c r="D59" s="12" t="s">
        <v>33</v>
      </c>
      <c r="E59" s="14">
        <v>7441.52</v>
      </c>
      <c r="F59" s="14">
        <v>7395.02</v>
      </c>
      <c r="G59" s="14">
        <v>7348.51</v>
      </c>
      <c r="H59" s="14">
        <v>7302.01</v>
      </c>
      <c r="I59" s="14">
        <v>7086.43</v>
      </c>
      <c r="J59" s="14">
        <v>7040.49</v>
      </c>
      <c r="K59" s="14">
        <v>7026.12</v>
      </c>
      <c r="L59" s="14">
        <v>7011.51</v>
      </c>
      <c r="M59" s="14">
        <v>6996.65</v>
      </c>
      <c r="N59" s="14">
        <v>6981.54</v>
      </c>
      <c r="O59" s="14">
        <v>6966.18</v>
      </c>
      <c r="P59" s="14">
        <v>6919.19</v>
      </c>
      <c r="Q59" s="14">
        <v>6872.2</v>
      </c>
      <c r="R59" s="14">
        <v>6825.21</v>
      </c>
      <c r="S59" s="14">
        <v>6778.21</v>
      </c>
      <c r="T59" s="14">
        <v>6731.22</v>
      </c>
      <c r="U59" s="14">
        <v>6684.23</v>
      </c>
      <c r="V59" s="14">
        <v>6637.25</v>
      </c>
      <c r="W59" s="14">
        <v>6590.26</v>
      </c>
      <c r="X59" s="14">
        <v>6543.27</v>
      </c>
      <c r="Y59" s="14">
        <v>6496.28</v>
      </c>
      <c r="Z59" s="14">
        <v>6449.28</v>
      </c>
      <c r="AA59" s="14">
        <v>6402.29</v>
      </c>
      <c r="AB59" s="14">
        <v>6355.3</v>
      </c>
      <c r="AC59" s="14">
        <v>6308.31</v>
      </c>
      <c r="AD59" s="14">
        <v>6261.33</v>
      </c>
      <c r="AE59" s="14">
        <v>6214.34</v>
      </c>
      <c r="AF59" s="14">
        <v>6167.35</v>
      </c>
      <c r="AG59" s="14">
        <v>6120.35</v>
      </c>
      <c r="AH59" s="14">
        <v>6073.36</v>
      </c>
      <c r="AI59" s="14">
        <v>6026.37</v>
      </c>
    </row>
    <row r="60" spans="1:35">
      <c r="A60" s="12" t="s">
        <v>41</v>
      </c>
      <c r="B60" s="12" t="s">
        <v>326</v>
      </c>
      <c r="C60" s="12" t="s">
        <v>275</v>
      </c>
      <c r="D60" s="12" t="s">
        <v>33</v>
      </c>
      <c r="E60" s="14">
        <v>7988.95</v>
      </c>
      <c r="F60" s="14">
        <v>7939.02</v>
      </c>
      <c r="G60" s="14">
        <v>7889.1</v>
      </c>
      <c r="H60" s="14">
        <v>7839.17</v>
      </c>
      <c r="I60" s="14">
        <v>7789.23</v>
      </c>
      <c r="J60" s="14">
        <v>7739.3</v>
      </c>
      <c r="K60" s="14">
        <v>7724.08</v>
      </c>
      <c r="L60" s="14">
        <v>7708.6</v>
      </c>
      <c r="M60" s="14">
        <v>7692.85</v>
      </c>
      <c r="N60" s="14">
        <v>7676.83</v>
      </c>
      <c r="O60" s="14">
        <v>7660.54</v>
      </c>
      <c r="P60" s="14">
        <v>7609.46</v>
      </c>
      <c r="Q60" s="14">
        <v>7558.39</v>
      </c>
      <c r="R60" s="14">
        <v>7507.33</v>
      </c>
      <c r="S60" s="14">
        <v>7456.25</v>
      </c>
      <c r="T60" s="14">
        <v>7405.18</v>
      </c>
      <c r="U60" s="14">
        <v>7354.11</v>
      </c>
      <c r="V60" s="14">
        <v>7303.04</v>
      </c>
      <c r="W60" s="14">
        <v>7251.97</v>
      </c>
      <c r="X60" s="14">
        <v>7200.9</v>
      </c>
      <c r="Y60" s="14">
        <v>7149.83</v>
      </c>
      <c r="Z60" s="14">
        <v>7098.76</v>
      </c>
      <c r="AA60" s="14">
        <v>7047.69</v>
      </c>
      <c r="AB60" s="14">
        <v>6996.62</v>
      </c>
      <c r="AC60" s="14">
        <v>6945.54</v>
      </c>
      <c r="AD60" s="14">
        <v>6894.48</v>
      </c>
      <c r="AE60" s="14">
        <v>6843.41</v>
      </c>
      <c r="AF60" s="14">
        <v>6792.34</v>
      </c>
      <c r="AG60" s="14">
        <v>6741.26</v>
      </c>
      <c r="AH60" s="14">
        <v>6690.19</v>
      </c>
      <c r="AI60" s="14">
        <v>6639.12</v>
      </c>
    </row>
    <row r="61" spans="1:35">
      <c r="A61" s="12" t="s">
        <v>36</v>
      </c>
      <c r="B61" s="12" t="s">
        <v>338</v>
      </c>
      <c r="C61" s="12" t="s">
        <v>275</v>
      </c>
      <c r="D61" s="12" t="s">
        <v>33</v>
      </c>
      <c r="E61" s="14">
        <v>3739.2347124720723</v>
      </c>
      <c r="F61" s="14">
        <v>3315.88765604317</v>
      </c>
      <c r="G61" s="14">
        <v>3136.8736350111699</v>
      </c>
      <c r="H61" s="14">
        <v>3009.8611657787387</v>
      </c>
      <c r="I61" s="14">
        <v>2911.3426407828447</v>
      </c>
      <c r="J61" s="14">
        <v>2830.8471447467391</v>
      </c>
      <c r="K61" s="14">
        <v>2768.2973175096104</v>
      </c>
      <c r="L61" s="14">
        <v>2714.6236634971942</v>
      </c>
      <c r="M61" s="14">
        <v>2667.7167962115086</v>
      </c>
      <c r="N61" s="14">
        <v>2626.1378766224857</v>
      </c>
      <c r="O61" s="14">
        <v>2588.86165761041</v>
      </c>
      <c r="P61" s="14">
        <v>2550.0618315491083</v>
      </c>
      <c r="Q61" s="14">
        <v>2514.3694515103593</v>
      </c>
      <c r="R61" s="14">
        <v>2481.3234691480425</v>
      </c>
      <c r="S61" s="14">
        <v>2450.5583955935526</v>
      </c>
      <c r="T61" s="14">
        <v>2421.7795912460497</v>
      </c>
      <c r="U61" s="14">
        <v>2394.7460599666833</v>
      </c>
      <c r="V61" s="14">
        <v>2369.2581687085758</v>
      </c>
      <c r="W61" s="14">
        <v>2345.1486918391938</v>
      </c>
      <c r="X61" s="14">
        <v>2322.2761552904931</v>
      </c>
      <c r="Y61" s="14">
        <v>2300.519806307509</v>
      </c>
      <c r="Z61" s="14">
        <v>2279.7757544668175</v>
      </c>
      <c r="AA61" s="14">
        <v>2259.9539712065416</v>
      </c>
      <c r="AB61" s="14">
        <v>2240.9759284055162</v>
      </c>
      <c r="AC61" s="14">
        <v>2222.772719334936</v>
      </c>
      <c r="AD61" s="14">
        <v>2205.2835483667668</v>
      </c>
      <c r="AE61" s="14">
        <v>2188.4545058680428</v>
      </c>
      <c r="AF61" s="14">
        <v>2172.2375660044499</v>
      </c>
      <c r="AG61" s="14">
        <v>2156.5897604870056</v>
      </c>
      <c r="AH61" s="14">
        <v>2141.4724924499601</v>
      </c>
      <c r="AI61" s="14">
        <v>2126.8509628738384</v>
      </c>
    </row>
    <row r="62" spans="1:35">
      <c r="A62" s="12" t="s">
        <v>37</v>
      </c>
      <c r="B62" s="12" t="s">
        <v>338</v>
      </c>
      <c r="C62" s="12" t="s">
        <v>275</v>
      </c>
      <c r="D62" s="12" t="s">
        <v>33</v>
      </c>
      <c r="E62" s="14">
        <v>3925.3532623035676</v>
      </c>
      <c r="F62" s="14">
        <v>3575.1263132331042</v>
      </c>
      <c r="G62" s="14">
        <v>3406.575541670803</v>
      </c>
      <c r="H62" s="14">
        <v>3286.9868660813504</v>
      </c>
      <c r="I62" s="14">
        <v>3194.2266827978892</v>
      </c>
      <c r="J62" s="14">
        <v>3118.4360945190497</v>
      </c>
      <c r="K62" s="14">
        <v>3060.4455040852308</v>
      </c>
      <c r="L62" s="14">
        <v>3010.8135827850806</v>
      </c>
      <c r="M62" s="14">
        <v>2967.5542373216308</v>
      </c>
      <c r="N62" s="14">
        <v>2929.3127288144492</v>
      </c>
      <c r="O62" s="14">
        <v>2895.123736122091</v>
      </c>
      <c r="P62" s="14">
        <v>2858.5917338721315</v>
      </c>
      <c r="Q62" s="14">
        <v>2824.9855495087804</v>
      </c>
      <c r="R62" s="14">
        <v>2793.8710826525389</v>
      </c>
      <c r="S62" s="14">
        <v>2764.9042070140476</v>
      </c>
      <c r="T62" s="14">
        <v>2737.8075044795287</v>
      </c>
      <c r="U62" s="14">
        <v>2712.3540649728202</v>
      </c>
      <c r="V62" s="14">
        <v>2688.355923864744</v>
      </c>
      <c r="W62" s="14">
        <v>2665.6556297488355</v>
      </c>
      <c r="X62" s="14">
        <v>2644.1199776214457</v>
      </c>
      <c r="Y62" s="14">
        <v>2623.6352726451514</v>
      </c>
      <c r="Z62" s="14">
        <v>2604.1036967221016</v>
      </c>
      <c r="AA62" s="14">
        <v>2585.4404833994813</v>
      </c>
      <c r="AB62" s="14">
        <v>2567.5716944721421</v>
      </c>
      <c r="AC62" s="14">
        <v>2550.4324507633614</v>
      </c>
      <c r="AD62" s="14">
        <v>2533.965510108791</v>
      </c>
      <c r="AE62" s="14">
        <v>2518.120113857357</v>
      </c>
      <c r="AF62" s="14">
        <v>2502.85104325255</v>
      </c>
      <c r="AG62" s="14">
        <v>2488.1178414730612</v>
      </c>
      <c r="AH62" s="14">
        <v>2473.8841676140582</v>
      </c>
      <c r="AI62" s="14">
        <v>2460.1172566354162</v>
      </c>
    </row>
    <row r="63" spans="1:35">
      <c r="A63" s="12" t="s">
        <v>35</v>
      </c>
      <c r="B63" s="12" t="s">
        <v>338</v>
      </c>
      <c r="C63" s="12" t="s">
        <v>275</v>
      </c>
      <c r="D63" s="12" t="s">
        <v>33</v>
      </c>
      <c r="E63" s="14">
        <v>4267.0902035237923</v>
      </c>
      <c r="F63" s="14">
        <v>4074.6912797133014</v>
      </c>
      <c r="G63" s="14">
        <v>3946.1370936294597</v>
      </c>
      <c r="H63" s="14">
        <v>3854.9264470524777</v>
      </c>
      <c r="I63" s="14">
        <v>3784.177973150739</v>
      </c>
      <c r="J63" s="14">
        <v>3726.3722609686374</v>
      </c>
      <c r="K63" s="14">
        <v>3684.8300188578714</v>
      </c>
      <c r="L63" s="14">
        <v>3649.6668337117162</v>
      </c>
      <c r="M63" s="14">
        <v>3619.3679090328724</v>
      </c>
      <c r="N63" s="14">
        <v>3592.8999842529151</v>
      </c>
      <c r="O63" s="14">
        <v>3569.5268088925509</v>
      </c>
      <c r="P63" s="14">
        <v>3541.6637396717692</v>
      </c>
      <c r="Q63" s="14">
        <v>3516.0322006513902</v>
      </c>
      <c r="R63" s="14">
        <v>3492.3011021517409</v>
      </c>
      <c r="S63" s="14">
        <v>3470.2079780053368</v>
      </c>
      <c r="T63" s="14">
        <v>3449.5412405730885</v>
      </c>
      <c r="U63" s="14">
        <v>3430.1278248498047</v>
      </c>
      <c r="V63" s="14">
        <v>3411.824369641155</v>
      </c>
      <c r="W63" s="14">
        <v>3394.5107862805717</v>
      </c>
      <c r="X63" s="14">
        <v>3378.0854789066566</v>
      </c>
      <c r="Y63" s="14">
        <v>3362.4617321211272</v>
      </c>
      <c r="Z63" s="14">
        <v>3347.5649397632565</v>
      </c>
      <c r="AA63" s="14">
        <v>3333.330450201684</v>
      </c>
      <c r="AB63" s="14">
        <v>3319.7018705424744</v>
      </c>
      <c r="AC63" s="14">
        <v>3306.6297172402242</v>
      </c>
      <c r="AD63" s="14">
        <v>3294.0703315220953</v>
      </c>
      <c r="AE63" s="14">
        <v>3281.9849996105404</v>
      </c>
      <c r="AF63" s="14">
        <v>3270.3392330224469</v>
      </c>
      <c r="AG63" s="14">
        <v>3259.10217521716</v>
      </c>
      <c r="AH63" s="14">
        <v>3248.2461088760419</v>
      </c>
      <c r="AI63" s="14">
        <v>3237.7460440033415</v>
      </c>
    </row>
    <row r="64" spans="1:35">
      <c r="A64" s="12" t="s">
        <v>36</v>
      </c>
      <c r="B64" s="12" t="s">
        <v>327</v>
      </c>
      <c r="C64" s="12" t="s">
        <v>275</v>
      </c>
      <c r="D64" s="12" t="s">
        <v>33</v>
      </c>
      <c r="E64" s="14">
        <v>2743.33</v>
      </c>
      <c r="F64" s="14">
        <v>2650</v>
      </c>
      <c r="G64" s="14">
        <v>2443.4499999999998</v>
      </c>
      <c r="H64" s="14">
        <v>2236.91</v>
      </c>
      <c r="I64" s="14">
        <v>2030.36</v>
      </c>
      <c r="J64" s="14">
        <v>1823.81</v>
      </c>
      <c r="K64" s="14">
        <v>1617.27</v>
      </c>
      <c r="L64" s="14">
        <v>1410.72</v>
      </c>
      <c r="M64" s="14">
        <v>1204.17</v>
      </c>
      <c r="N64" s="14">
        <v>997.63</v>
      </c>
      <c r="O64" s="14">
        <v>791.08</v>
      </c>
      <c r="P64" s="14">
        <v>779.04</v>
      </c>
      <c r="Q64" s="14">
        <v>767.01</v>
      </c>
      <c r="R64" s="14">
        <v>754.97</v>
      </c>
      <c r="S64" s="14">
        <v>742.94</v>
      </c>
      <c r="T64" s="14">
        <v>730.9</v>
      </c>
      <c r="U64" s="14">
        <v>718.87</v>
      </c>
      <c r="V64" s="14">
        <v>706.83</v>
      </c>
      <c r="W64" s="14">
        <v>694.8</v>
      </c>
      <c r="X64" s="14">
        <v>682.76</v>
      </c>
      <c r="Y64" s="14">
        <v>670.73</v>
      </c>
      <c r="Z64" s="14">
        <v>658.69</v>
      </c>
      <c r="AA64" s="14">
        <v>646.66</v>
      </c>
      <c r="AB64" s="14">
        <v>634.62</v>
      </c>
      <c r="AC64" s="14">
        <v>622.59</v>
      </c>
      <c r="AD64" s="14">
        <v>610.54999999999995</v>
      </c>
      <c r="AE64" s="14">
        <v>598.52</v>
      </c>
      <c r="AF64" s="14">
        <v>586.49</v>
      </c>
      <c r="AG64" s="14">
        <v>574.45000000000005</v>
      </c>
      <c r="AH64" s="14">
        <v>562.41999999999996</v>
      </c>
      <c r="AI64" s="14">
        <v>550.38</v>
      </c>
    </row>
    <row r="65" spans="1:35">
      <c r="A65" s="12" t="s">
        <v>37</v>
      </c>
      <c r="B65" s="12" t="s">
        <v>327</v>
      </c>
      <c r="C65" s="12" t="s">
        <v>275</v>
      </c>
      <c r="D65" s="12" t="s">
        <v>33</v>
      </c>
      <c r="E65" s="14">
        <v>2743.33</v>
      </c>
      <c r="F65" s="14">
        <v>2650</v>
      </c>
      <c r="G65" s="14">
        <v>2468.4899999999998</v>
      </c>
      <c r="H65" s="14">
        <v>2286.98</v>
      </c>
      <c r="I65" s="14">
        <v>2105.48</v>
      </c>
      <c r="J65" s="14">
        <v>1923.97</v>
      </c>
      <c r="K65" s="14">
        <v>1742.46</v>
      </c>
      <c r="L65" s="14">
        <v>1560.95</v>
      </c>
      <c r="M65" s="14">
        <v>1379.44</v>
      </c>
      <c r="N65" s="14">
        <v>1197.94</v>
      </c>
      <c r="O65" s="14">
        <v>1016.43</v>
      </c>
      <c r="P65" s="14">
        <v>1005.16</v>
      </c>
      <c r="Q65" s="14">
        <v>993.89</v>
      </c>
      <c r="R65" s="14">
        <v>982.63</v>
      </c>
      <c r="S65" s="14">
        <v>971.36</v>
      </c>
      <c r="T65" s="14">
        <v>960.09</v>
      </c>
      <c r="U65" s="14">
        <v>948.82</v>
      </c>
      <c r="V65" s="14">
        <v>937.56</v>
      </c>
      <c r="W65" s="14">
        <v>926.29</v>
      </c>
      <c r="X65" s="14">
        <v>915.02</v>
      </c>
      <c r="Y65" s="14">
        <v>903.75</v>
      </c>
      <c r="Z65" s="14">
        <v>892.49</v>
      </c>
      <c r="AA65" s="14">
        <v>881.22</v>
      </c>
      <c r="AB65" s="14">
        <v>869.95</v>
      </c>
      <c r="AC65" s="14">
        <v>858.68</v>
      </c>
      <c r="AD65" s="14">
        <v>847.42</v>
      </c>
      <c r="AE65" s="14">
        <v>836.15</v>
      </c>
      <c r="AF65" s="14">
        <v>824.88</v>
      </c>
      <c r="AG65" s="14">
        <v>813.61</v>
      </c>
      <c r="AH65" s="14">
        <v>802.35</v>
      </c>
      <c r="AI65" s="14">
        <v>791.08</v>
      </c>
    </row>
    <row r="66" spans="1:35">
      <c r="A66" s="12" t="s">
        <v>35</v>
      </c>
      <c r="B66" s="12" t="s">
        <v>327</v>
      </c>
      <c r="C66" s="12" t="s">
        <v>275</v>
      </c>
      <c r="D66" s="12" t="s">
        <v>33</v>
      </c>
      <c r="E66" s="14">
        <v>2743.33</v>
      </c>
      <c r="F66" s="14">
        <v>2650</v>
      </c>
      <c r="G66" s="14">
        <v>2609.4899999999998</v>
      </c>
      <c r="H66" s="14">
        <v>2568.98</v>
      </c>
      <c r="I66" s="14">
        <v>2528.48</v>
      </c>
      <c r="J66" s="14">
        <v>2487.9699999999998</v>
      </c>
      <c r="K66" s="14">
        <v>2447.46</v>
      </c>
      <c r="L66" s="14">
        <v>2406.9499999999998</v>
      </c>
      <c r="M66" s="14">
        <v>2366.44</v>
      </c>
      <c r="N66" s="14">
        <v>2325.94</v>
      </c>
      <c r="O66" s="14">
        <v>2285.4299999999998</v>
      </c>
      <c r="P66" s="14">
        <v>2221.98</v>
      </c>
      <c r="Q66" s="14">
        <v>2158.5300000000002</v>
      </c>
      <c r="R66" s="14">
        <v>2095.08</v>
      </c>
      <c r="S66" s="14">
        <v>2031.63</v>
      </c>
      <c r="T66" s="14">
        <v>1968.18</v>
      </c>
      <c r="U66" s="14">
        <v>1904.73</v>
      </c>
      <c r="V66" s="14">
        <v>1841.28</v>
      </c>
      <c r="W66" s="14">
        <v>1777.83</v>
      </c>
      <c r="X66" s="14">
        <v>1714.38</v>
      </c>
      <c r="Y66" s="14">
        <v>1650.93</v>
      </c>
      <c r="Z66" s="14">
        <v>1587.48</v>
      </c>
      <c r="AA66" s="14">
        <v>1524.03</v>
      </c>
      <c r="AB66" s="14">
        <v>1460.58</v>
      </c>
      <c r="AC66" s="14">
        <v>1397.13</v>
      </c>
      <c r="AD66" s="14">
        <v>1333.68</v>
      </c>
      <c r="AE66" s="14">
        <v>1270.23</v>
      </c>
      <c r="AF66" s="14">
        <v>1206.78</v>
      </c>
      <c r="AG66" s="14">
        <v>1143.33</v>
      </c>
      <c r="AH66" s="14">
        <v>1079.8800000000001</v>
      </c>
      <c r="AI66" s="14">
        <v>1016.43</v>
      </c>
    </row>
    <row r="67" spans="1:35">
      <c r="A67" s="12" t="s">
        <v>41</v>
      </c>
      <c r="B67" s="12" t="s">
        <v>308</v>
      </c>
      <c r="C67" s="12" t="s">
        <v>275</v>
      </c>
      <c r="D67" s="12" t="s">
        <v>271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</row>
    <row r="68" spans="1:35">
      <c r="A68" s="12" t="s">
        <v>41</v>
      </c>
      <c r="B68" s="12" t="s">
        <v>309</v>
      </c>
      <c r="C68" s="12" t="s">
        <v>275</v>
      </c>
      <c r="D68" s="12" t="s">
        <v>271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</row>
    <row r="69" spans="1:35">
      <c r="A69" s="12" t="s">
        <v>36</v>
      </c>
      <c r="B69" s="12" t="s">
        <v>328</v>
      </c>
      <c r="C69" s="12" t="s">
        <v>275</v>
      </c>
      <c r="D69" s="12" t="s">
        <v>33</v>
      </c>
      <c r="E69" s="14">
        <v>1333.26</v>
      </c>
      <c r="F69" s="14">
        <v>1165.8599999999999</v>
      </c>
      <c r="G69" s="14">
        <v>1104.94</v>
      </c>
      <c r="H69" s="14">
        <v>1044.02</v>
      </c>
      <c r="I69" s="14">
        <v>983.1</v>
      </c>
      <c r="J69" s="14">
        <v>922.18</v>
      </c>
      <c r="K69" s="14">
        <v>861.92</v>
      </c>
      <c r="L69" s="14">
        <v>801.57</v>
      </c>
      <c r="M69" s="14">
        <v>741.12</v>
      </c>
      <c r="N69" s="14">
        <v>680.58</v>
      </c>
      <c r="O69" s="14">
        <v>619.95000000000005</v>
      </c>
      <c r="P69" s="14">
        <v>612.33000000000004</v>
      </c>
      <c r="Q69" s="14">
        <v>604.70000000000005</v>
      </c>
      <c r="R69" s="14">
        <v>597.08000000000004</v>
      </c>
      <c r="S69" s="14">
        <v>589.45000000000005</v>
      </c>
      <c r="T69" s="14">
        <v>581.83000000000004</v>
      </c>
      <c r="U69" s="14">
        <v>574.20000000000005</v>
      </c>
      <c r="V69" s="14">
        <v>566.58000000000004</v>
      </c>
      <c r="W69" s="14">
        <v>558.95000000000005</v>
      </c>
      <c r="X69" s="14">
        <v>551.33000000000004</v>
      </c>
      <c r="Y69" s="14">
        <v>543.70000000000005</v>
      </c>
      <c r="Z69" s="14">
        <v>536.08000000000004</v>
      </c>
      <c r="AA69" s="14">
        <v>528.45000000000005</v>
      </c>
      <c r="AB69" s="14">
        <v>520.83000000000004</v>
      </c>
      <c r="AC69" s="14">
        <v>513.20000000000005</v>
      </c>
      <c r="AD69" s="14">
        <v>505.58</v>
      </c>
      <c r="AE69" s="14">
        <v>497.95</v>
      </c>
      <c r="AF69" s="14">
        <v>490.33</v>
      </c>
      <c r="AG69" s="14">
        <v>482.71</v>
      </c>
      <c r="AH69" s="14">
        <v>475.08</v>
      </c>
      <c r="AI69" s="14">
        <v>467.46</v>
      </c>
    </row>
    <row r="70" spans="1:35">
      <c r="A70" s="12" t="s">
        <v>37</v>
      </c>
      <c r="B70" s="12" t="s">
        <v>328</v>
      </c>
      <c r="C70" s="12" t="s">
        <v>275</v>
      </c>
      <c r="D70" s="12" t="s">
        <v>33</v>
      </c>
      <c r="E70" s="14">
        <v>1333.26</v>
      </c>
      <c r="F70" s="14">
        <v>1165.8599999999999</v>
      </c>
      <c r="G70" s="14">
        <v>1119.82</v>
      </c>
      <c r="H70" s="14">
        <v>1073.78</v>
      </c>
      <c r="I70" s="14">
        <v>1027.75</v>
      </c>
      <c r="J70" s="14">
        <v>981.71</v>
      </c>
      <c r="K70" s="14">
        <v>936.39</v>
      </c>
      <c r="L70" s="14">
        <v>891</v>
      </c>
      <c r="M70" s="14">
        <v>845.53</v>
      </c>
      <c r="N70" s="14">
        <v>800</v>
      </c>
      <c r="O70" s="14">
        <v>754.4</v>
      </c>
      <c r="P70" s="14">
        <v>747.67</v>
      </c>
      <c r="Q70" s="14">
        <v>740.95</v>
      </c>
      <c r="R70" s="14">
        <v>734.23</v>
      </c>
      <c r="S70" s="14">
        <v>727.51</v>
      </c>
      <c r="T70" s="14">
        <v>720.79</v>
      </c>
      <c r="U70" s="14">
        <v>714.06</v>
      </c>
      <c r="V70" s="14">
        <v>707.34</v>
      </c>
      <c r="W70" s="14">
        <v>700.62</v>
      </c>
      <c r="X70" s="14">
        <v>693.9</v>
      </c>
      <c r="Y70" s="14">
        <v>687.17</v>
      </c>
      <c r="Z70" s="14">
        <v>680.45</v>
      </c>
      <c r="AA70" s="14">
        <v>673.73</v>
      </c>
      <c r="AB70" s="14">
        <v>667.01</v>
      </c>
      <c r="AC70" s="14">
        <v>660.28</v>
      </c>
      <c r="AD70" s="14">
        <v>653.55999999999995</v>
      </c>
      <c r="AE70" s="14">
        <v>646.84</v>
      </c>
      <c r="AF70" s="14">
        <v>640.12</v>
      </c>
      <c r="AG70" s="14">
        <v>633.39</v>
      </c>
      <c r="AH70" s="14">
        <v>626.66999999999996</v>
      </c>
      <c r="AI70" s="14">
        <v>619.95000000000005</v>
      </c>
    </row>
    <row r="71" spans="1:35">
      <c r="A71" s="12" t="s">
        <v>35</v>
      </c>
      <c r="B71" s="12" t="s">
        <v>328</v>
      </c>
      <c r="C71" s="12" t="s">
        <v>275</v>
      </c>
      <c r="D71" s="12" t="s">
        <v>33</v>
      </c>
      <c r="E71" s="14">
        <v>1333.26</v>
      </c>
      <c r="F71" s="14">
        <v>1165.8599999999999</v>
      </c>
      <c r="G71" s="14">
        <v>1163.56</v>
      </c>
      <c r="H71" s="14">
        <v>1161.27</v>
      </c>
      <c r="I71" s="14">
        <v>1158.97</v>
      </c>
      <c r="J71" s="14">
        <v>1156.68</v>
      </c>
      <c r="K71" s="14">
        <v>1155.27</v>
      </c>
      <c r="L71" s="14">
        <v>1153.8599999999999</v>
      </c>
      <c r="M71" s="14">
        <v>1152.44</v>
      </c>
      <c r="N71" s="14">
        <v>1151.01</v>
      </c>
      <c r="O71" s="14">
        <v>1149.5899999999999</v>
      </c>
      <c r="P71" s="14">
        <v>1129.83</v>
      </c>
      <c r="Q71" s="14">
        <v>1110.07</v>
      </c>
      <c r="R71" s="14">
        <v>1090.31</v>
      </c>
      <c r="S71" s="14">
        <v>1070.55</v>
      </c>
      <c r="T71" s="14">
        <v>1050.79</v>
      </c>
      <c r="U71" s="14">
        <v>1031.03</v>
      </c>
      <c r="V71" s="14">
        <v>1011.27</v>
      </c>
      <c r="W71" s="14">
        <v>991.51</v>
      </c>
      <c r="X71" s="14">
        <v>971.75</v>
      </c>
      <c r="Y71" s="14">
        <v>951.99</v>
      </c>
      <c r="Z71" s="14">
        <v>932.23</v>
      </c>
      <c r="AA71" s="14">
        <v>912.47</v>
      </c>
      <c r="AB71" s="14">
        <v>892.71</v>
      </c>
      <c r="AC71" s="14">
        <v>872.95</v>
      </c>
      <c r="AD71" s="14">
        <v>853.19</v>
      </c>
      <c r="AE71" s="14">
        <v>833.43</v>
      </c>
      <c r="AF71" s="14">
        <v>813.68</v>
      </c>
      <c r="AG71" s="14">
        <v>793.92</v>
      </c>
      <c r="AH71" s="14">
        <v>774.16</v>
      </c>
      <c r="AI71" s="14">
        <v>754.4</v>
      </c>
    </row>
    <row r="72" spans="1:35">
      <c r="A72" s="12" t="s">
        <v>41</v>
      </c>
      <c r="B72" s="12" t="s">
        <v>329</v>
      </c>
      <c r="C72" s="12" t="s">
        <v>275</v>
      </c>
      <c r="D72" s="12" t="s">
        <v>33</v>
      </c>
      <c r="E72" s="14">
        <v>2574</v>
      </c>
      <c r="F72" s="14">
        <v>2574</v>
      </c>
      <c r="G72" s="14">
        <v>2574</v>
      </c>
      <c r="H72" s="14">
        <v>2574</v>
      </c>
      <c r="I72" s="14">
        <v>2574</v>
      </c>
      <c r="J72" s="14">
        <v>2574</v>
      </c>
      <c r="K72" s="14">
        <v>2577</v>
      </c>
      <c r="L72" s="14">
        <v>2580</v>
      </c>
      <c r="M72" s="14">
        <v>2584</v>
      </c>
      <c r="N72" s="14">
        <v>2587</v>
      </c>
      <c r="O72" s="14">
        <v>2590</v>
      </c>
      <c r="P72" s="14">
        <v>2590</v>
      </c>
      <c r="Q72" s="14">
        <v>2590</v>
      </c>
      <c r="R72" s="14">
        <v>2590</v>
      </c>
      <c r="S72" s="14">
        <v>2590</v>
      </c>
      <c r="T72" s="14">
        <v>2590</v>
      </c>
      <c r="U72" s="14">
        <v>2590</v>
      </c>
      <c r="V72" s="14">
        <v>2590</v>
      </c>
      <c r="W72" s="14">
        <v>2590</v>
      </c>
      <c r="X72" s="14">
        <v>2590</v>
      </c>
      <c r="Y72" s="14">
        <v>2590</v>
      </c>
      <c r="Z72" s="14">
        <v>2590</v>
      </c>
      <c r="AA72" s="14">
        <v>2590</v>
      </c>
      <c r="AB72" s="14">
        <v>2590</v>
      </c>
      <c r="AC72" s="14">
        <v>2590</v>
      </c>
      <c r="AD72" s="14">
        <v>2590</v>
      </c>
      <c r="AE72" s="14">
        <v>2590</v>
      </c>
      <c r="AF72" s="14">
        <v>2590</v>
      </c>
      <c r="AG72" s="14">
        <v>2590</v>
      </c>
      <c r="AH72" s="14">
        <v>2590</v>
      </c>
      <c r="AI72" s="14">
        <v>2590</v>
      </c>
    </row>
    <row r="73" spans="1:35">
      <c r="A73" s="12" t="s">
        <v>41</v>
      </c>
      <c r="B73" s="12" t="s">
        <v>330</v>
      </c>
      <c r="C73" s="12" t="s">
        <v>275</v>
      </c>
      <c r="D73" s="12" t="s">
        <v>115</v>
      </c>
      <c r="E73" s="14">
        <v>1999</v>
      </c>
      <c r="F73" s="14">
        <v>1999</v>
      </c>
      <c r="G73" s="14">
        <v>1999</v>
      </c>
      <c r="H73" s="14">
        <v>1999</v>
      </c>
      <c r="I73" s="14">
        <v>1999</v>
      </c>
      <c r="J73" s="14">
        <v>1999</v>
      </c>
      <c r="K73" s="14">
        <v>2001</v>
      </c>
      <c r="L73" s="14">
        <v>2003</v>
      </c>
      <c r="M73" s="14">
        <v>2006</v>
      </c>
      <c r="N73" s="14">
        <v>2008</v>
      </c>
      <c r="O73" s="14">
        <v>2011</v>
      </c>
      <c r="P73" s="14">
        <v>2011</v>
      </c>
      <c r="Q73" s="14">
        <v>2011</v>
      </c>
      <c r="R73" s="14">
        <v>2011</v>
      </c>
      <c r="S73" s="14">
        <v>2011</v>
      </c>
      <c r="T73" s="14">
        <v>2011</v>
      </c>
      <c r="U73" s="14">
        <v>2011</v>
      </c>
      <c r="V73" s="14">
        <v>2011</v>
      </c>
      <c r="W73" s="14">
        <v>2011</v>
      </c>
      <c r="X73" s="14">
        <v>2011</v>
      </c>
      <c r="Y73" s="14">
        <v>2011</v>
      </c>
      <c r="Z73" s="14">
        <v>2011</v>
      </c>
      <c r="AA73" s="14">
        <v>2011</v>
      </c>
      <c r="AB73" s="14">
        <v>2011</v>
      </c>
      <c r="AC73" s="14">
        <v>2011</v>
      </c>
      <c r="AD73" s="14">
        <v>2011</v>
      </c>
      <c r="AE73" s="14">
        <v>2011</v>
      </c>
      <c r="AF73" s="14">
        <v>2011</v>
      </c>
      <c r="AG73" s="14">
        <v>2011</v>
      </c>
      <c r="AH73" s="14">
        <v>2011</v>
      </c>
      <c r="AI73" s="14">
        <v>2011</v>
      </c>
    </row>
    <row r="74" spans="1:35" ht="15">
      <c r="A74" s="12" t="s">
        <v>41</v>
      </c>
      <c r="B74" t="s">
        <v>408</v>
      </c>
      <c r="C74" s="12" t="s">
        <v>275</v>
      </c>
      <c r="D74" s="12" t="s">
        <v>409</v>
      </c>
      <c r="E74" s="12">
        <f>8012*0.15</f>
        <v>1201.8</v>
      </c>
      <c r="F74" s="12">
        <f t="shared" ref="F74:AI74" si="0">8012*0.15</f>
        <v>1201.8</v>
      </c>
      <c r="G74" s="12">
        <f t="shared" si="0"/>
        <v>1201.8</v>
      </c>
      <c r="H74" s="12">
        <f t="shared" si="0"/>
        <v>1201.8</v>
      </c>
      <c r="I74" s="12">
        <f t="shared" si="0"/>
        <v>1201.8</v>
      </c>
      <c r="J74" s="12">
        <f t="shared" si="0"/>
        <v>1201.8</v>
      </c>
      <c r="K74" s="12">
        <f t="shared" si="0"/>
        <v>1201.8</v>
      </c>
      <c r="L74" s="12">
        <f t="shared" si="0"/>
        <v>1201.8</v>
      </c>
      <c r="M74" s="12">
        <f t="shared" si="0"/>
        <v>1201.8</v>
      </c>
      <c r="N74" s="12">
        <f t="shared" si="0"/>
        <v>1201.8</v>
      </c>
      <c r="O74" s="12">
        <f t="shared" si="0"/>
        <v>1201.8</v>
      </c>
      <c r="P74" s="12">
        <f t="shared" si="0"/>
        <v>1201.8</v>
      </c>
      <c r="Q74" s="12">
        <f t="shared" si="0"/>
        <v>1201.8</v>
      </c>
      <c r="R74" s="12">
        <f t="shared" si="0"/>
        <v>1201.8</v>
      </c>
      <c r="S74" s="12">
        <f t="shared" si="0"/>
        <v>1201.8</v>
      </c>
      <c r="T74" s="12">
        <f t="shared" si="0"/>
        <v>1201.8</v>
      </c>
      <c r="U74" s="12">
        <f t="shared" si="0"/>
        <v>1201.8</v>
      </c>
      <c r="V74" s="12">
        <f t="shared" si="0"/>
        <v>1201.8</v>
      </c>
      <c r="W74" s="12">
        <f t="shared" si="0"/>
        <v>1201.8</v>
      </c>
      <c r="X74" s="12">
        <f t="shared" si="0"/>
        <v>1201.8</v>
      </c>
      <c r="Y74" s="12">
        <f t="shared" si="0"/>
        <v>1201.8</v>
      </c>
      <c r="Z74" s="12">
        <f t="shared" si="0"/>
        <v>1201.8</v>
      </c>
      <c r="AA74" s="12">
        <f t="shared" si="0"/>
        <v>1201.8</v>
      </c>
      <c r="AB74" s="12">
        <f t="shared" si="0"/>
        <v>1201.8</v>
      </c>
      <c r="AC74" s="12">
        <f t="shared" si="0"/>
        <v>1201.8</v>
      </c>
      <c r="AD74" s="12">
        <f t="shared" si="0"/>
        <v>1201.8</v>
      </c>
      <c r="AE74" s="12">
        <f t="shared" si="0"/>
        <v>1201.8</v>
      </c>
      <c r="AF74" s="12">
        <f t="shared" si="0"/>
        <v>1201.8</v>
      </c>
      <c r="AG74" s="12">
        <f t="shared" si="0"/>
        <v>1201.8</v>
      </c>
      <c r="AH74" s="12">
        <f t="shared" si="0"/>
        <v>1201.8</v>
      </c>
      <c r="AI74" s="12">
        <f t="shared" si="0"/>
        <v>1201.8</v>
      </c>
    </row>
  </sheetData>
  <sortState ref="A2:AI73">
    <sortCondition ref="B2:B73"/>
  </sortState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5"/>
  <sheetViews>
    <sheetView tabSelected="1" workbookViewId="0">
      <pane ySplit="1" topLeftCell="A52" activePane="bottomLeft" state="frozen"/>
      <selection pane="bottomLeft" activeCell="E95" sqref="E95:AI95"/>
    </sheetView>
  </sheetViews>
  <sheetFormatPr defaultColWidth="9.140625" defaultRowHeight="12"/>
  <cols>
    <col min="1" max="1" width="15.42578125" style="12" customWidth="1"/>
    <col min="2" max="2" width="25.28515625" style="12" customWidth="1"/>
    <col min="3" max="3" width="16.28515625" style="12" customWidth="1"/>
    <col min="4" max="4" width="23.42578125" style="12" customWidth="1"/>
    <col min="5" max="35" width="6.42578125" style="14" customWidth="1"/>
    <col min="36" max="16384" width="9.140625" style="12"/>
  </cols>
  <sheetData>
    <row r="1" spans="1:35">
      <c r="A1" s="13" t="s">
        <v>34</v>
      </c>
      <c r="B1" s="13" t="s">
        <v>0</v>
      </c>
      <c r="C1" s="13" t="s">
        <v>39</v>
      </c>
      <c r="D1" s="13" t="s">
        <v>258</v>
      </c>
      <c r="E1" s="13">
        <v>2020</v>
      </c>
      <c r="F1" s="13">
        <v>2021</v>
      </c>
      <c r="G1" s="13">
        <v>2022</v>
      </c>
      <c r="H1" s="13">
        <v>2023</v>
      </c>
      <c r="I1" s="13">
        <v>2024</v>
      </c>
      <c r="J1" s="13">
        <v>2025</v>
      </c>
      <c r="K1" s="13">
        <v>2026</v>
      </c>
      <c r="L1" s="13">
        <v>2027</v>
      </c>
      <c r="M1" s="13">
        <v>2028</v>
      </c>
      <c r="N1" s="13">
        <v>2029</v>
      </c>
      <c r="O1" s="13">
        <v>2030</v>
      </c>
      <c r="P1" s="13">
        <v>2031</v>
      </c>
      <c r="Q1" s="13">
        <v>2032</v>
      </c>
      <c r="R1" s="13">
        <v>2033</v>
      </c>
      <c r="S1" s="13">
        <v>2034</v>
      </c>
      <c r="T1" s="13">
        <v>2035</v>
      </c>
      <c r="U1" s="13">
        <v>2036</v>
      </c>
      <c r="V1" s="13">
        <v>2037</v>
      </c>
      <c r="W1" s="13">
        <v>2038</v>
      </c>
      <c r="X1" s="13">
        <v>2039</v>
      </c>
      <c r="Y1" s="13">
        <v>2040</v>
      </c>
      <c r="Z1" s="13">
        <v>2041</v>
      </c>
      <c r="AA1" s="13">
        <v>2042</v>
      </c>
      <c r="AB1" s="13">
        <v>2043</v>
      </c>
      <c r="AC1" s="13">
        <v>2044</v>
      </c>
      <c r="AD1" s="13">
        <v>2045</v>
      </c>
      <c r="AE1" s="13">
        <v>2046</v>
      </c>
      <c r="AF1" s="13">
        <v>2047</v>
      </c>
      <c r="AG1" s="13">
        <v>2048</v>
      </c>
      <c r="AH1" s="13">
        <v>2049</v>
      </c>
      <c r="AI1" s="13">
        <v>2050</v>
      </c>
    </row>
    <row r="2" spans="1:35">
      <c r="A2" s="12" t="s">
        <v>41</v>
      </c>
      <c r="B2" s="12" t="s">
        <v>290</v>
      </c>
      <c r="C2" s="12" t="s">
        <v>276</v>
      </c>
      <c r="D2" s="12" t="s">
        <v>33</v>
      </c>
      <c r="E2" s="14">
        <v>150.85</v>
      </c>
      <c r="F2" s="14">
        <v>150.85</v>
      </c>
      <c r="G2" s="14">
        <v>150.85</v>
      </c>
      <c r="H2" s="14">
        <v>150.85</v>
      </c>
      <c r="I2" s="14">
        <v>150.85</v>
      </c>
      <c r="J2" s="14">
        <v>150.85</v>
      </c>
      <c r="K2" s="14">
        <v>150.85</v>
      </c>
      <c r="L2" s="14">
        <v>150.85</v>
      </c>
      <c r="M2" s="14">
        <v>150.85</v>
      </c>
      <c r="N2" s="14">
        <v>150.85</v>
      </c>
      <c r="O2" s="14">
        <v>150.85</v>
      </c>
      <c r="P2" s="14">
        <v>150.85</v>
      </c>
      <c r="Q2" s="14">
        <v>150.85</v>
      </c>
      <c r="R2" s="14">
        <v>150.85</v>
      </c>
      <c r="S2" s="14">
        <v>150.85</v>
      </c>
      <c r="T2" s="14">
        <v>150.85</v>
      </c>
      <c r="U2" s="14">
        <v>150.85</v>
      </c>
      <c r="V2" s="14">
        <v>150.85</v>
      </c>
      <c r="W2" s="14">
        <v>150.85</v>
      </c>
      <c r="X2" s="14">
        <v>150.85</v>
      </c>
      <c r="Y2" s="14">
        <v>150.85</v>
      </c>
      <c r="Z2" s="14">
        <v>150.85</v>
      </c>
      <c r="AA2" s="14">
        <v>150.85</v>
      </c>
      <c r="AB2" s="14">
        <v>150.85</v>
      </c>
      <c r="AC2" s="14">
        <v>150.85</v>
      </c>
      <c r="AD2" s="14">
        <v>150.85</v>
      </c>
      <c r="AE2" s="14">
        <v>150.85</v>
      </c>
      <c r="AF2" s="14">
        <v>150.85</v>
      </c>
      <c r="AG2" s="14">
        <v>150.85</v>
      </c>
      <c r="AH2" s="14">
        <v>150.85</v>
      </c>
      <c r="AI2" s="14">
        <v>150.85</v>
      </c>
    </row>
    <row r="3" spans="1:35">
      <c r="A3" s="12" t="s">
        <v>36</v>
      </c>
      <c r="B3" s="12" t="s">
        <v>322</v>
      </c>
      <c r="C3" s="12" t="s">
        <v>276</v>
      </c>
      <c r="D3" s="12" t="s">
        <v>33</v>
      </c>
      <c r="E3" s="14">
        <v>24.71</v>
      </c>
      <c r="F3" s="14">
        <v>21.42</v>
      </c>
      <c r="G3" s="14">
        <v>19.71</v>
      </c>
      <c r="H3" s="14">
        <v>18.010000000000002</v>
      </c>
      <c r="I3" s="14">
        <v>16.3</v>
      </c>
      <c r="J3" s="14">
        <v>14.59</v>
      </c>
      <c r="K3" s="14">
        <v>13.65</v>
      </c>
      <c r="L3" s="14">
        <v>12.71</v>
      </c>
      <c r="M3" s="14">
        <v>11.76</v>
      </c>
      <c r="N3" s="14">
        <v>10.82</v>
      </c>
      <c r="O3" s="14">
        <v>9.8699999999999992</v>
      </c>
      <c r="P3" s="14">
        <v>9.75</v>
      </c>
      <c r="Q3" s="14">
        <v>9.6300000000000008</v>
      </c>
      <c r="R3" s="14">
        <v>9.5</v>
      </c>
      <c r="S3" s="14">
        <v>9.3800000000000008</v>
      </c>
      <c r="T3" s="14">
        <v>9.26</v>
      </c>
      <c r="U3" s="14">
        <v>9.1300000000000008</v>
      </c>
      <c r="V3" s="14">
        <v>9.01</v>
      </c>
      <c r="W3" s="14">
        <v>8.89</v>
      </c>
      <c r="X3" s="14">
        <v>8.76</v>
      </c>
      <c r="Y3" s="14">
        <v>8.64</v>
      </c>
      <c r="Z3" s="14">
        <v>8.51</v>
      </c>
      <c r="AA3" s="14">
        <v>8.39</v>
      </c>
      <c r="AB3" s="14">
        <v>8.27</v>
      </c>
      <c r="AC3" s="14">
        <v>8.14</v>
      </c>
      <c r="AD3" s="14">
        <v>8.02</v>
      </c>
      <c r="AE3" s="14">
        <v>7.9</v>
      </c>
      <c r="AF3" s="14">
        <v>7.77</v>
      </c>
      <c r="AG3" s="14">
        <v>7.65</v>
      </c>
      <c r="AH3" s="14">
        <v>7.53</v>
      </c>
      <c r="AI3" s="14">
        <v>7.4</v>
      </c>
    </row>
    <row r="4" spans="1:35">
      <c r="A4" s="12" t="s">
        <v>37</v>
      </c>
      <c r="B4" s="12" t="s">
        <v>322</v>
      </c>
      <c r="C4" s="12" t="s">
        <v>276</v>
      </c>
      <c r="D4" s="12" t="s">
        <v>33</v>
      </c>
      <c r="E4" s="14">
        <v>24.71</v>
      </c>
      <c r="F4" s="14">
        <v>21.42</v>
      </c>
      <c r="G4" s="14">
        <v>20.170000000000002</v>
      </c>
      <c r="H4" s="14">
        <v>18.649999999999999</v>
      </c>
      <c r="I4" s="14">
        <v>17.690000000000001</v>
      </c>
      <c r="J4" s="14">
        <v>16.8</v>
      </c>
      <c r="K4" s="14">
        <v>16.309999999999999</v>
      </c>
      <c r="L4" s="14">
        <v>15.84</v>
      </c>
      <c r="M4" s="14">
        <v>15.25</v>
      </c>
      <c r="N4" s="14">
        <v>14.92</v>
      </c>
      <c r="O4" s="14">
        <v>14.49</v>
      </c>
      <c r="P4" s="14">
        <v>14.32</v>
      </c>
      <c r="Q4" s="14">
        <v>14.14</v>
      </c>
      <c r="R4" s="14">
        <v>13.95</v>
      </c>
      <c r="S4" s="14">
        <v>13.77</v>
      </c>
      <c r="T4" s="14">
        <v>13.59</v>
      </c>
      <c r="U4" s="14">
        <v>13.41</v>
      </c>
      <c r="V4" s="14">
        <v>13.23</v>
      </c>
      <c r="W4" s="14">
        <v>13.05</v>
      </c>
      <c r="X4" s="14">
        <v>12.87</v>
      </c>
      <c r="Y4" s="14">
        <v>12.69</v>
      </c>
      <c r="Z4" s="14">
        <v>12.51</v>
      </c>
      <c r="AA4" s="14">
        <v>12.32</v>
      </c>
      <c r="AB4" s="14">
        <v>12.14</v>
      </c>
      <c r="AC4" s="14">
        <v>11.96</v>
      </c>
      <c r="AD4" s="14">
        <v>11.78</v>
      </c>
      <c r="AE4" s="14">
        <v>11.6</v>
      </c>
      <c r="AF4" s="14">
        <v>11.42</v>
      </c>
      <c r="AG4" s="14">
        <v>11.24</v>
      </c>
      <c r="AH4" s="14">
        <v>11.06</v>
      </c>
      <c r="AI4" s="14">
        <v>10.88</v>
      </c>
    </row>
    <row r="5" spans="1:35">
      <c r="A5" s="12" t="s">
        <v>35</v>
      </c>
      <c r="B5" s="12" t="s">
        <v>322</v>
      </c>
      <c r="C5" s="12" t="s">
        <v>276</v>
      </c>
      <c r="D5" s="12" t="s">
        <v>33</v>
      </c>
      <c r="E5" s="14">
        <v>24.71</v>
      </c>
      <c r="F5" s="14">
        <v>21.42</v>
      </c>
      <c r="G5" s="14">
        <v>20.83</v>
      </c>
      <c r="H5" s="14">
        <v>20.239999999999998</v>
      </c>
      <c r="I5" s="14">
        <v>19.64</v>
      </c>
      <c r="J5" s="14">
        <v>19.05</v>
      </c>
      <c r="K5" s="14">
        <v>18.649999999999999</v>
      </c>
      <c r="L5" s="14">
        <v>18.25</v>
      </c>
      <c r="M5" s="14">
        <v>17.850000000000001</v>
      </c>
      <c r="N5" s="14">
        <v>17.440000000000001</v>
      </c>
      <c r="O5" s="14">
        <v>17.04</v>
      </c>
      <c r="P5" s="14">
        <v>17.04</v>
      </c>
      <c r="Q5" s="14">
        <v>17.04</v>
      </c>
      <c r="R5" s="14">
        <v>17.04</v>
      </c>
      <c r="S5" s="14">
        <v>17.04</v>
      </c>
      <c r="T5" s="14">
        <v>17.04</v>
      </c>
      <c r="U5" s="14">
        <v>17.04</v>
      </c>
      <c r="V5" s="14">
        <v>17.04</v>
      </c>
      <c r="W5" s="14">
        <v>17.04</v>
      </c>
      <c r="X5" s="14">
        <v>17.04</v>
      </c>
      <c r="Y5" s="14">
        <v>17.04</v>
      </c>
      <c r="Z5" s="14">
        <v>17.04</v>
      </c>
      <c r="AA5" s="14">
        <v>17.04</v>
      </c>
      <c r="AB5" s="14">
        <v>17.04</v>
      </c>
      <c r="AC5" s="14">
        <v>17.04</v>
      </c>
      <c r="AD5" s="14">
        <v>17.04</v>
      </c>
      <c r="AE5" s="14">
        <v>17.04</v>
      </c>
      <c r="AF5" s="14">
        <v>17.04</v>
      </c>
      <c r="AG5" s="14">
        <v>17.04</v>
      </c>
      <c r="AH5" s="14">
        <v>17.04</v>
      </c>
      <c r="AI5" s="14">
        <v>17.04</v>
      </c>
    </row>
    <row r="6" spans="1:35">
      <c r="A6" s="12" t="s">
        <v>36</v>
      </c>
      <c r="B6" s="12" t="s">
        <v>321</v>
      </c>
      <c r="C6" s="12" t="s">
        <v>276</v>
      </c>
      <c r="D6" s="12" t="s">
        <v>33</v>
      </c>
      <c r="E6" s="14">
        <v>43.18</v>
      </c>
      <c r="F6" s="14">
        <v>36.89</v>
      </c>
      <c r="G6" s="14">
        <v>33.950000000000003</v>
      </c>
      <c r="H6" s="14">
        <v>31.01</v>
      </c>
      <c r="I6" s="14">
        <v>28.07</v>
      </c>
      <c r="J6" s="14">
        <v>25.13</v>
      </c>
      <c r="K6" s="14">
        <v>23.5</v>
      </c>
      <c r="L6" s="14">
        <v>21.88</v>
      </c>
      <c r="M6" s="14">
        <v>20.25</v>
      </c>
      <c r="N6" s="14">
        <v>18.63</v>
      </c>
      <c r="O6" s="14">
        <v>17</v>
      </c>
      <c r="P6" s="14">
        <v>16.79</v>
      </c>
      <c r="Q6" s="14">
        <v>16.57</v>
      </c>
      <c r="R6" s="14">
        <v>16.36</v>
      </c>
      <c r="S6" s="14">
        <v>16.149999999999999</v>
      </c>
      <c r="T6" s="14">
        <v>15.94</v>
      </c>
      <c r="U6" s="14">
        <v>15.72</v>
      </c>
      <c r="V6" s="14">
        <v>15.51</v>
      </c>
      <c r="W6" s="14">
        <v>15.3</v>
      </c>
      <c r="X6" s="14">
        <v>15.09</v>
      </c>
      <c r="Y6" s="14">
        <v>14.87</v>
      </c>
      <c r="Z6" s="14">
        <v>14.66</v>
      </c>
      <c r="AA6" s="14">
        <v>14.45</v>
      </c>
      <c r="AB6" s="14">
        <v>14.24</v>
      </c>
      <c r="AC6" s="14">
        <v>14.02</v>
      </c>
      <c r="AD6" s="14">
        <v>13.81</v>
      </c>
      <c r="AE6" s="14">
        <v>13.6</v>
      </c>
      <c r="AF6" s="14">
        <v>13.39</v>
      </c>
      <c r="AG6" s="14">
        <v>13.17</v>
      </c>
      <c r="AH6" s="14">
        <v>12.96</v>
      </c>
      <c r="AI6" s="14">
        <v>12.75</v>
      </c>
    </row>
    <row r="7" spans="1:35">
      <c r="A7" s="12" t="s">
        <v>37</v>
      </c>
      <c r="B7" s="12" t="s">
        <v>321</v>
      </c>
      <c r="C7" s="12" t="s">
        <v>276</v>
      </c>
      <c r="D7" s="12" t="s">
        <v>33</v>
      </c>
      <c r="E7" s="14">
        <v>43.18</v>
      </c>
      <c r="F7" s="14">
        <v>36.89</v>
      </c>
      <c r="G7" s="14">
        <v>34.270000000000003</v>
      </c>
      <c r="H7" s="14">
        <v>31.39</v>
      </c>
      <c r="I7" s="14">
        <v>29.17</v>
      </c>
      <c r="J7" s="14">
        <v>27.6</v>
      </c>
      <c r="K7" s="14">
        <v>26.42</v>
      </c>
      <c r="L7" s="14">
        <v>25.38</v>
      </c>
      <c r="M7" s="14">
        <v>24.2</v>
      </c>
      <c r="N7" s="14">
        <v>23.28</v>
      </c>
      <c r="O7" s="14">
        <v>22.37</v>
      </c>
      <c r="P7" s="14">
        <v>22.1</v>
      </c>
      <c r="Q7" s="14">
        <v>21.82</v>
      </c>
      <c r="R7" s="14">
        <v>21.54</v>
      </c>
      <c r="S7" s="14">
        <v>21.26</v>
      </c>
      <c r="T7" s="14">
        <v>20.98</v>
      </c>
      <c r="U7" s="14">
        <v>20.7</v>
      </c>
      <c r="V7" s="14">
        <v>20.420000000000002</v>
      </c>
      <c r="W7" s="14">
        <v>20.14</v>
      </c>
      <c r="X7" s="14">
        <v>19.86</v>
      </c>
      <c r="Y7" s="14">
        <v>19.579999999999998</v>
      </c>
      <c r="Z7" s="14">
        <v>19.3</v>
      </c>
      <c r="AA7" s="14">
        <v>19.02</v>
      </c>
      <c r="AB7" s="14">
        <v>18.739999999999998</v>
      </c>
      <c r="AC7" s="14">
        <v>18.46</v>
      </c>
      <c r="AD7" s="14">
        <v>18.18</v>
      </c>
      <c r="AE7" s="14">
        <v>17.899999999999999</v>
      </c>
      <c r="AF7" s="14">
        <v>17.63</v>
      </c>
      <c r="AG7" s="14">
        <v>17.350000000000001</v>
      </c>
      <c r="AH7" s="14">
        <v>17.07</v>
      </c>
      <c r="AI7" s="14">
        <v>16.79</v>
      </c>
    </row>
    <row r="8" spans="1:35">
      <c r="A8" s="12" t="s">
        <v>35</v>
      </c>
      <c r="B8" s="12" t="s">
        <v>321</v>
      </c>
      <c r="C8" s="12" t="s">
        <v>276</v>
      </c>
      <c r="D8" s="12" t="s">
        <v>33</v>
      </c>
      <c r="E8" s="14">
        <v>43.18</v>
      </c>
      <c r="F8" s="14">
        <v>36.89</v>
      </c>
      <c r="G8" s="14">
        <v>35.869999999999997</v>
      </c>
      <c r="H8" s="14">
        <v>34.85</v>
      </c>
      <c r="I8" s="14">
        <v>33.83</v>
      </c>
      <c r="J8" s="14">
        <v>32.81</v>
      </c>
      <c r="K8" s="14">
        <v>32.11</v>
      </c>
      <c r="L8" s="14">
        <v>31.42</v>
      </c>
      <c r="M8" s="14">
        <v>30.73</v>
      </c>
      <c r="N8" s="14">
        <v>30.04</v>
      </c>
      <c r="O8" s="14">
        <v>29.34</v>
      </c>
      <c r="P8" s="14">
        <v>29.34</v>
      </c>
      <c r="Q8" s="14">
        <v>29.34</v>
      </c>
      <c r="R8" s="14">
        <v>29.34</v>
      </c>
      <c r="S8" s="14">
        <v>29.34</v>
      </c>
      <c r="T8" s="14">
        <v>29.34</v>
      </c>
      <c r="U8" s="14">
        <v>29.34</v>
      </c>
      <c r="V8" s="14">
        <v>29.34</v>
      </c>
      <c r="W8" s="14">
        <v>29.34</v>
      </c>
      <c r="X8" s="14">
        <v>29.34</v>
      </c>
      <c r="Y8" s="14">
        <v>29.34</v>
      </c>
      <c r="Z8" s="14">
        <v>29.34</v>
      </c>
      <c r="AA8" s="14">
        <v>29.34</v>
      </c>
      <c r="AB8" s="14">
        <v>29.34</v>
      </c>
      <c r="AC8" s="14">
        <v>29.34</v>
      </c>
      <c r="AD8" s="14">
        <v>29.34</v>
      </c>
      <c r="AE8" s="14">
        <v>29.34</v>
      </c>
      <c r="AF8" s="14">
        <v>29.34</v>
      </c>
      <c r="AG8" s="14">
        <v>29.34</v>
      </c>
      <c r="AH8" s="14">
        <v>29.34</v>
      </c>
      <c r="AI8" s="14">
        <v>29.34</v>
      </c>
    </row>
    <row r="9" spans="1:35">
      <c r="A9" s="12" t="s">
        <v>36</v>
      </c>
      <c r="B9" s="12" t="s">
        <v>324</v>
      </c>
      <c r="C9" s="12" t="s">
        <v>276</v>
      </c>
      <c r="D9" s="12" t="s">
        <v>33</v>
      </c>
      <c r="E9" s="14">
        <v>61.65</v>
      </c>
      <c r="F9" s="14">
        <v>52.35</v>
      </c>
      <c r="G9" s="14">
        <v>48.18</v>
      </c>
      <c r="H9" s="14">
        <v>44.01</v>
      </c>
      <c r="I9" s="14">
        <v>39.840000000000003</v>
      </c>
      <c r="J9" s="14">
        <v>35.67</v>
      </c>
      <c r="K9" s="14">
        <v>33.36</v>
      </c>
      <c r="L9" s="14">
        <v>31.05</v>
      </c>
      <c r="M9" s="14">
        <v>28.74</v>
      </c>
      <c r="N9" s="14">
        <v>26.43</v>
      </c>
      <c r="O9" s="14">
        <v>24.13</v>
      </c>
      <c r="P9" s="14">
        <v>23.83</v>
      </c>
      <c r="Q9" s="14">
        <v>23.52</v>
      </c>
      <c r="R9" s="14">
        <v>23.22</v>
      </c>
      <c r="S9" s="14">
        <v>22.92</v>
      </c>
      <c r="T9" s="14">
        <v>22.62</v>
      </c>
      <c r="U9" s="14">
        <v>22.32</v>
      </c>
      <c r="V9" s="14">
        <v>22.02</v>
      </c>
      <c r="W9" s="14">
        <v>21.71</v>
      </c>
      <c r="X9" s="14">
        <v>21.41</v>
      </c>
      <c r="Y9" s="14">
        <v>21.11</v>
      </c>
      <c r="Z9" s="14">
        <v>20.81</v>
      </c>
      <c r="AA9" s="14">
        <v>20.51</v>
      </c>
      <c r="AB9" s="14">
        <v>20.21</v>
      </c>
      <c r="AC9" s="14">
        <v>19.899999999999999</v>
      </c>
      <c r="AD9" s="14">
        <v>19.600000000000001</v>
      </c>
      <c r="AE9" s="14">
        <v>19.3</v>
      </c>
      <c r="AF9" s="14">
        <v>19</v>
      </c>
      <c r="AG9" s="14">
        <v>18.7</v>
      </c>
      <c r="AH9" s="14">
        <v>18.399999999999999</v>
      </c>
      <c r="AI9" s="14">
        <v>18.100000000000001</v>
      </c>
    </row>
    <row r="10" spans="1:35">
      <c r="A10" s="12" t="s">
        <v>37</v>
      </c>
      <c r="B10" s="12" t="s">
        <v>324</v>
      </c>
      <c r="C10" s="12" t="s">
        <v>276</v>
      </c>
      <c r="D10" s="12" t="s">
        <v>33</v>
      </c>
      <c r="E10" s="14">
        <v>61.65</v>
      </c>
      <c r="F10" s="14">
        <v>52.35</v>
      </c>
      <c r="G10" s="14">
        <v>48.37</v>
      </c>
      <c r="H10" s="14">
        <v>44.13</v>
      </c>
      <c r="I10" s="14">
        <v>40.65</v>
      </c>
      <c r="J10" s="14">
        <v>38.4</v>
      </c>
      <c r="K10" s="14">
        <v>36.54</v>
      </c>
      <c r="L10" s="14">
        <v>34.909999999999997</v>
      </c>
      <c r="M10" s="14">
        <v>33.15</v>
      </c>
      <c r="N10" s="14">
        <v>31.65</v>
      </c>
      <c r="O10" s="14">
        <v>30.25</v>
      </c>
      <c r="P10" s="14">
        <v>29.88</v>
      </c>
      <c r="Q10" s="14">
        <v>29.5</v>
      </c>
      <c r="R10" s="14">
        <v>29.13</v>
      </c>
      <c r="S10" s="14">
        <v>28.75</v>
      </c>
      <c r="T10" s="14">
        <v>28.37</v>
      </c>
      <c r="U10" s="14">
        <v>27.99</v>
      </c>
      <c r="V10" s="14">
        <v>27.61</v>
      </c>
      <c r="W10" s="14">
        <v>27.23</v>
      </c>
      <c r="X10" s="14">
        <v>26.86</v>
      </c>
      <c r="Y10" s="14">
        <v>26.48</v>
      </c>
      <c r="Z10" s="14">
        <v>26.1</v>
      </c>
      <c r="AA10" s="14">
        <v>25.72</v>
      </c>
      <c r="AB10" s="14">
        <v>25.34</v>
      </c>
      <c r="AC10" s="14">
        <v>24.97</v>
      </c>
      <c r="AD10" s="14">
        <v>24.59</v>
      </c>
      <c r="AE10" s="14">
        <v>24.21</v>
      </c>
      <c r="AF10" s="14">
        <v>23.83</v>
      </c>
      <c r="AG10" s="14">
        <v>23.45</v>
      </c>
      <c r="AH10" s="14">
        <v>23.08</v>
      </c>
      <c r="AI10" s="14">
        <v>22.7</v>
      </c>
    </row>
    <row r="11" spans="1:35">
      <c r="A11" s="12" t="s">
        <v>35</v>
      </c>
      <c r="B11" s="12" t="s">
        <v>324</v>
      </c>
      <c r="C11" s="12" t="s">
        <v>276</v>
      </c>
      <c r="D11" s="12" t="s">
        <v>33</v>
      </c>
      <c r="E11" s="14">
        <v>61.65</v>
      </c>
      <c r="F11" s="14">
        <v>52.35</v>
      </c>
      <c r="G11" s="14">
        <v>50.9</v>
      </c>
      <c r="H11" s="14">
        <v>49.46</v>
      </c>
      <c r="I11" s="14">
        <v>48.01</v>
      </c>
      <c r="J11" s="14">
        <v>46.56</v>
      </c>
      <c r="K11" s="14">
        <v>45.58</v>
      </c>
      <c r="L11" s="14">
        <v>44.59</v>
      </c>
      <c r="M11" s="14">
        <v>43.61</v>
      </c>
      <c r="N11" s="14">
        <v>42.63</v>
      </c>
      <c r="O11" s="14">
        <v>41.65</v>
      </c>
      <c r="P11" s="14">
        <v>41.65</v>
      </c>
      <c r="Q11" s="14">
        <v>41.65</v>
      </c>
      <c r="R11" s="14">
        <v>41.65</v>
      </c>
      <c r="S11" s="14">
        <v>41.65</v>
      </c>
      <c r="T11" s="14">
        <v>41.65</v>
      </c>
      <c r="U11" s="14">
        <v>41.65</v>
      </c>
      <c r="V11" s="14">
        <v>41.65</v>
      </c>
      <c r="W11" s="14">
        <v>41.65</v>
      </c>
      <c r="X11" s="14">
        <v>41.65</v>
      </c>
      <c r="Y11" s="14">
        <v>41.65</v>
      </c>
      <c r="Z11" s="14">
        <v>41.65</v>
      </c>
      <c r="AA11" s="14">
        <v>41.65</v>
      </c>
      <c r="AB11" s="14">
        <v>41.65</v>
      </c>
      <c r="AC11" s="14">
        <v>41.65</v>
      </c>
      <c r="AD11" s="14">
        <v>41.65</v>
      </c>
      <c r="AE11" s="14">
        <v>41.65</v>
      </c>
      <c r="AF11" s="14">
        <v>41.65</v>
      </c>
      <c r="AG11" s="14">
        <v>41.65</v>
      </c>
      <c r="AH11" s="14">
        <v>41.65</v>
      </c>
      <c r="AI11" s="14">
        <v>41.65</v>
      </c>
    </row>
    <row r="12" spans="1:35" ht="13.5" customHeight="1">
      <c r="A12" s="12" t="s">
        <v>36</v>
      </c>
      <c r="B12" s="12" t="s">
        <v>323</v>
      </c>
      <c r="C12" s="12" t="s">
        <v>276</v>
      </c>
      <c r="D12" s="12" t="s">
        <v>33</v>
      </c>
      <c r="E12" s="14">
        <v>80.13</v>
      </c>
      <c r="F12" s="14">
        <v>67.819999999999993</v>
      </c>
      <c r="G12" s="14">
        <v>62.41</v>
      </c>
      <c r="H12" s="14">
        <v>57.01</v>
      </c>
      <c r="I12" s="14">
        <v>51.61</v>
      </c>
      <c r="J12" s="14">
        <v>46.2</v>
      </c>
      <c r="K12" s="14">
        <v>43.21</v>
      </c>
      <c r="L12" s="14">
        <v>40.22</v>
      </c>
      <c r="M12" s="14">
        <v>37.229999999999997</v>
      </c>
      <c r="N12" s="14">
        <v>34.24</v>
      </c>
      <c r="O12" s="14">
        <v>31.25</v>
      </c>
      <c r="P12" s="14">
        <v>30.86</v>
      </c>
      <c r="Q12" s="14">
        <v>30.47</v>
      </c>
      <c r="R12" s="14">
        <v>30.08</v>
      </c>
      <c r="S12" s="14">
        <v>29.69</v>
      </c>
      <c r="T12" s="14">
        <v>29.3</v>
      </c>
      <c r="U12" s="14">
        <v>28.91</v>
      </c>
      <c r="V12" s="14">
        <v>28.52</v>
      </c>
      <c r="W12" s="14">
        <v>28.13</v>
      </c>
      <c r="X12" s="14">
        <v>27.74</v>
      </c>
      <c r="Y12" s="14">
        <v>27.35</v>
      </c>
      <c r="Z12" s="14">
        <v>26.96</v>
      </c>
      <c r="AA12" s="14">
        <v>26.57</v>
      </c>
      <c r="AB12" s="14">
        <v>26.18</v>
      </c>
      <c r="AC12" s="14">
        <v>25.78</v>
      </c>
      <c r="AD12" s="14">
        <v>25.39</v>
      </c>
      <c r="AE12" s="14">
        <v>25</v>
      </c>
      <c r="AF12" s="14">
        <v>24.61</v>
      </c>
      <c r="AG12" s="14">
        <v>24.22</v>
      </c>
      <c r="AH12" s="14">
        <v>23.83</v>
      </c>
      <c r="AI12" s="14">
        <v>23.44</v>
      </c>
    </row>
    <row r="13" spans="1:35">
      <c r="A13" s="12" t="s">
        <v>37</v>
      </c>
      <c r="B13" s="12" t="s">
        <v>323</v>
      </c>
      <c r="C13" s="12" t="s">
        <v>276</v>
      </c>
      <c r="D13" s="12" t="s">
        <v>33</v>
      </c>
      <c r="E13" s="14">
        <v>80.13</v>
      </c>
      <c r="F13" s="14">
        <v>67.819999999999993</v>
      </c>
      <c r="G13" s="14">
        <v>62.48</v>
      </c>
      <c r="H13" s="14">
        <v>56.88</v>
      </c>
      <c r="I13" s="14">
        <v>52.12</v>
      </c>
      <c r="J13" s="14">
        <v>49.19</v>
      </c>
      <c r="K13" s="14">
        <v>46.65</v>
      </c>
      <c r="L13" s="14">
        <v>44.44</v>
      </c>
      <c r="M13" s="14">
        <v>42.1</v>
      </c>
      <c r="N13" s="14">
        <v>40.01</v>
      </c>
      <c r="O13" s="14">
        <v>38.119999999999997</v>
      </c>
      <c r="P13" s="14">
        <v>37.659999999999997</v>
      </c>
      <c r="Q13" s="14">
        <v>37.19</v>
      </c>
      <c r="R13" s="14">
        <v>36.71</v>
      </c>
      <c r="S13" s="14">
        <v>36.229999999999997</v>
      </c>
      <c r="T13" s="14">
        <v>35.76</v>
      </c>
      <c r="U13" s="14">
        <v>35.28</v>
      </c>
      <c r="V13" s="14">
        <v>34.799999999999997</v>
      </c>
      <c r="W13" s="14">
        <v>34.33</v>
      </c>
      <c r="X13" s="14">
        <v>33.85</v>
      </c>
      <c r="Y13" s="14">
        <v>33.369999999999997</v>
      </c>
      <c r="Z13" s="14">
        <v>32.9</v>
      </c>
      <c r="AA13" s="14">
        <v>32.42</v>
      </c>
      <c r="AB13" s="14">
        <v>31.95</v>
      </c>
      <c r="AC13" s="14">
        <v>31.47</v>
      </c>
      <c r="AD13" s="14">
        <v>30.99</v>
      </c>
      <c r="AE13" s="14">
        <v>30.52</v>
      </c>
      <c r="AF13" s="14">
        <v>30.04</v>
      </c>
      <c r="AG13" s="14">
        <v>29.56</v>
      </c>
      <c r="AH13" s="14">
        <v>29.09</v>
      </c>
      <c r="AI13" s="14">
        <v>28.6</v>
      </c>
    </row>
    <row r="14" spans="1:35">
      <c r="A14" s="12" t="s">
        <v>35</v>
      </c>
      <c r="B14" s="12" t="s">
        <v>323</v>
      </c>
      <c r="C14" s="12" t="s">
        <v>276</v>
      </c>
      <c r="D14" s="12" t="s">
        <v>33</v>
      </c>
      <c r="E14" s="14">
        <v>80.13</v>
      </c>
      <c r="F14" s="14">
        <v>67.819999999999993</v>
      </c>
      <c r="G14" s="14">
        <v>65.94</v>
      </c>
      <c r="H14" s="14">
        <v>64.069999999999993</v>
      </c>
      <c r="I14" s="14">
        <v>62.19</v>
      </c>
      <c r="J14" s="14">
        <v>60.32</v>
      </c>
      <c r="K14" s="14">
        <v>59.04</v>
      </c>
      <c r="L14" s="14">
        <v>57.77</v>
      </c>
      <c r="M14" s="14">
        <v>56.5</v>
      </c>
      <c r="N14" s="14">
        <v>55.22</v>
      </c>
      <c r="O14" s="14">
        <v>53.95</v>
      </c>
      <c r="P14" s="14">
        <v>53.95</v>
      </c>
      <c r="Q14" s="14">
        <v>53.95</v>
      </c>
      <c r="R14" s="14">
        <v>53.95</v>
      </c>
      <c r="S14" s="14">
        <v>53.95</v>
      </c>
      <c r="T14" s="14">
        <v>53.95</v>
      </c>
      <c r="U14" s="14">
        <v>53.95</v>
      </c>
      <c r="V14" s="14">
        <v>53.95</v>
      </c>
      <c r="W14" s="14">
        <v>53.95</v>
      </c>
      <c r="X14" s="14">
        <v>53.95</v>
      </c>
      <c r="Y14" s="14">
        <v>53.95</v>
      </c>
      <c r="Z14" s="14">
        <v>53.95</v>
      </c>
      <c r="AA14" s="14">
        <v>53.95</v>
      </c>
      <c r="AB14" s="14">
        <v>53.95</v>
      </c>
      <c r="AC14" s="14">
        <v>53.95</v>
      </c>
      <c r="AD14" s="14">
        <v>53.95</v>
      </c>
      <c r="AE14" s="14">
        <v>53.95</v>
      </c>
      <c r="AF14" s="14">
        <v>53.95</v>
      </c>
      <c r="AG14" s="14">
        <v>53.95</v>
      </c>
      <c r="AH14" s="14">
        <v>53.95</v>
      </c>
      <c r="AI14" s="14">
        <v>53.95</v>
      </c>
    </row>
    <row r="15" spans="1:35">
      <c r="A15" s="12" t="s">
        <v>41</v>
      </c>
      <c r="B15" s="12" t="s">
        <v>335</v>
      </c>
      <c r="C15" s="12" t="s">
        <v>276</v>
      </c>
      <c r="D15" s="12" t="s">
        <v>282</v>
      </c>
      <c r="E15" s="14">
        <v>162</v>
      </c>
      <c r="F15" s="14">
        <v>162</v>
      </c>
      <c r="G15" s="14">
        <v>162</v>
      </c>
      <c r="H15" s="14">
        <v>162</v>
      </c>
      <c r="I15" s="14">
        <v>162</v>
      </c>
      <c r="J15" s="14">
        <v>162</v>
      </c>
      <c r="K15" s="14">
        <v>162</v>
      </c>
      <c r="L15" s="14">
        <v>162</v>
      </c>
      <c r="M15" s="14">
        <v>162</v>
      </c>
      <c r="N15" s="14">
        <v>162</v>
      </c>
      <c r="O15" s="14">
        <v>162</v>
      </c>
      <c r="P15" s="14">
        <v>162</v>
      </c>
      <c r="Q15" s="14">
        <v>162</v>
      </c>
      <c r="R15" s="14">
        <v>162</v>
      </c>
      <c r="S15" s="14">
        <v>162</v>
      </c>
      <c r="T15" s="14">
        <v>162</v>
      </c>
      <c r="U15" s="14">
        <v>162</v>
      </c>
      <c r="V15" s="14">
        <v>162</v>
      </c>
      <c r="W15" s="14">
        <v>162</v>
      </c>
      <c r="X15" s="14">
        <v>162</v>
      </c>
      <c r="Y15" s="14">
        <v>162</v>
      </c>
      <c r="Z15" s="14">
        <v>162</v>
      </c>
      <c r="AA15" s="14">
        <v>162</v>
      </c>
      <c r="AB15" s="14">
        <v>162</v>
      </c>
      <c r="AC15" s="14">
        <v>162</v>
      </c>
      <c r="AD15" s="14">
        <v>162</v>
      </c>
      <c r="AE15" s="14">
        <v>162</v>
      </c>
      <c r="AF15" s="14">
        <v>162</v>
      </c>
      <c r="AG15" s="14">
        <v>162</v>
      </c>
      <c r="AH15" s="14">
        <v>162</v>
      </c>
      <c r="AI15" s="14">
        <v>162</v>
      </c>
    </row>
    <row r="16" spans="1:35">
      <c r="A16" s="12" t="s">
        <v>41</v>
      </c>
      <c r="B16" s="12" t="s">
        <v>336</v>
      </c>
      <c r="C16" s="12" t="s">
        <v>276</v>
      </c>
      <c r="D16" s="12" t="s">
        <v>281</v>
      </c>
      <c r="E16" s="14">
        <v>150.85</v>
      </c>
      <c r="F16" s="14">
        <v>150.85</v>
      </c>
      <c r="G16" s="14">
        <v>150.85</v>
      </c>
      <c r="H16" s="14">
        <v>150.85</v>
      </c>
      <c r="I16" s="14">
        <v>150.85</v>
      </c>
      <c r="J16" s="14">
        <v>150.85</v>
      </c>
      <c r="K16" s="14">
        <v>150.85</v>
      </c>
      <c r="L16" s="14">
        <v>150.85</v>
      </c>
      <c r="M16" s="14">
        <v>150.85</v>
      </c>
      <c r="N16" s="14">
        <v>150.85</v>
      </c>
      <c r="O16" s="14">
        <v>150.85</v>
      </c>
      <c r="P16" s="14">
        <v>150.85</v>
      </c>
      <c r="Q16" s="14">
        <v>150.85</v>
      </c>
      <c r="R16" s="14">
        <v>150.85</v>
      </c>
      <c r="S16" s="14">
        <v>150.85</v>
      </c>
      <c r="T16" s="14">
        <v>150.85</v>
      </c>
      <c r="U16" s="14">
        <v>150.85</v>
      </c>
      <c r="V16" s="14">
        <v>150.85</v>
      </c>
      <c r="W16" s="14">
        <v>150.85</v>
      </c>
      <c r="X16" s="14">
        <v>150.85</v>
      </c>
      <c r="Y16" s="14">
        <v>150.85</v>
      </c>
      <c r="Z16" s="14">
        <v>150.85</v>
      </c>
      <c r="AA16" s="14">
        <v>150.85</v>
      </c>
      <c r="AB16" s="14">
        <v>150.85</v>
      </c>
      <c r="AC16" s="14">
        <v>150.85</v>
      </c>
      <c r="AD16" s="14">
        <v>150.85</v>
      </c>
      <c r="AE16" s="14">
        <v>150.85</v>
      </c>
      <c r="AF16" s="14">
        <v>150.85</v>
      </c>
      <c r="AG16" s="14">
        <v>150.85</v>
      </c>
      <c r="AH16" s="14">
        <v>150.85</v>
      </c>
      <c r="AI16" s="14">
        <v>150.85</v>
      </c>
    </row>
    <row r="17" spans="1:35">
      <c r="A17" s="12" t="s">
        <v>41</v>
      </c>
      <c r="B17" s="12" t="s">
        <v>291</v>
      </c>
      <c r="C17" s="12" t="s">
        <v>276</v>
      </c>
      <c r="D17" s="12" t="s">
        <v>45</v>
      </c>
      <c r="E17" s="14">
        <v>140.54</v>
      </c>
      <c r="F17" s="14">
        <v>140.54</v>
      </c>
      <c r="G17" s="14">
        <v>140.54</v>
      </c>
      <c r="H17" s="14">
        <v>140.54</v>
      </c>
      <c r="I17" s="14">
        <v>140.54</v>
      </c>
      <c r="J17" s="14">
        <v>140.54</v>
      </c>
      <c r="K17" s="14">
        <v>140.54</v>
      </c>
      <c r="L17" s="14">
        <v>140.54</v>
      </c>
      <c r="M17" s="14">
        <v>140.54</v>
      </c>
      <c r="N17" s="14">
        <v>140.54</v>
      </c>
      <c r="O17" s="14">
        <v>140.54</v>
      </c>
      <c r="P17" s="14">
        <v>140.54</v>
      </c>
      <c r="Q17" s="14">
        <v>140.54</v>
      </c>
      <c r="R17" s="14">
        <v>140.54</v>
      </c>
      <c r="S17" s="14">
        <v>140.54</v>
      </c>
      <c r="T17" s="14">
        <v>140.54</v>
      </c>
      <c r="U17" s="14">
        <v>140.54</v>
      </c>
      <c r="V17" s="14">
        <v>140.54</v>
      </c>
      <c r="W17" s="14">
        <v>140.54</v>
      </c>
      <c r="X17" s="14">
        <v>140.54</v>
      </c>
      <c r="Y17" s="14">
        <v>140.54</v>
      </c>
      <c r="Z17" s="14">
        <v>140.54</v>
      </c>
      <c r="AA17" s="14">
        <v>140.54</v>
      </c>
      <c r="AB17" s="14">
        <v>140.54</v>
      </c>
      <c r="AC17" s="14">
        <v>140.54</v>
      </c>
      <c r="AD17" s="14">
        <v>140.54</v>
      </c>
      <c r="AE17" s="14">
        <v>140.54</v>
      </c>
      <c r="AF17" s="14">
        <v>140.54</v>
      </c>
      <c r="AG17" s="14">
        <v>140.54</v>
      </c>
      <c r="AH17" s="14">
        <v>140.54</v>
      </c>
      <c r="AI17" s="14">
        <v>140.54</v>
      </c>
    </row>
    <row r="18" spans="1:35">
      <c r="A18" s="12" t="s">
        <v>41</v>
      </c>
      <c r="B18" s="16" t="s">
        <v>289</v>
      </c>
      <c r="C18" s="12" t="s">
        <v>276</v>
      </c>
      <c r="D18" s="12" t="s">
        <v>33</v>
      </c>
      <c r="E18" s="14">
        <v>150.85</v>
      </c>
      <c r="F18" s="14">
        <v>150.85</v>
      </c>
      <c r="G18" s="14">
        <v>150.85</v>
      </c>
      <c r="H18" s="14">
        <v>150.85</v>
      </c>
      <c r="I18" s="14">
        <v>150.85</v>
      </c>
      <c r="J18" s="14">
        <v>150.85</v>
      </c>
      <c r="K18" s="14">
        <v>150.85</v>
      </c>
      <c r="L18" s="14">
        <v>150.85</v>
      </c>
      <c r="M18" s="14">
        <v>150.85</v>
      </c>
      <c r="N18" s="14">
        <v>150.85</v>
      </c>
      <c r="O18" s="14">
        <v>150.85</v>
      </c>
      <c r="P18" s="14">
        <v>150.85</v>
      </c>
      <c r="Q18" s="14">
        <v>150.85</v>
      </c>
      <c r="R18" s="14">
        <v>150.85</v>
      </c>
      <c r="S18" s="14">
        <v>150.85</v>
      </c>
      <c r="T18" s="14">
        <v>150.85</v>
      </c>
      <c r="U18" s="14">
        <v>150.85</v>
      </c>
      <c r="V18" s="14">
        <v>150.85</v>
      </c>
      <c r="W18" s="14">
        <v>150.85</v>
      </c>
      <c r="X18" s="14">
        <v>150.85</v>
      </c>
      <c r="Y18" s="14">
        <v>150.85</v>
      </c>
      <c r="Z18" s="14">
        <v>150.85</v>
      </c>
      <c r="AA18" s="14">
        <v>150.85</v>
      </c>
      <c r="AB18" s="14">
        <v>150.85</v>
      </c>
      <c r="AC18" s="14">
        <v>150.85</v>
      </c>
      <c r="AD18" s="14">
        <v>150.85</v>
      </c>
      <c r="AE18" s="14">
        <v>150.85</v>
      </c>
      <c r="AF18" s="14">
        <v>150.85</v>
      </c>
      <c r="AG18" s="14">
        <v>150.85</v>
      </c>
      <c r="AH18" s="14">
        <v>150.85</v>
      </c>
      <c r="AI18" s="14">
        <v>150.85</v>
      </c>
    </row>
    <row r="19" spans="1:35">
      <c r="A19" s="12" t="s">
        <v>41</v>
      </c>
      <c r="B19" s="12" t="s">
        <v>334</v>
      </c>
      <c r="C19" s="12" t="s">
        <v>276</v>
      </c>
      <c r="D19" s="12" t="s">
        <v>280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</row>
    <row r="20" spans="1:35">
      <c r="A20" s="12" t="s">
        <v>36</v>
      </c>
      <c r="B20" s="12" t="s">
        <v>318</v>
      </c>
      <c r="C20" s="12" t="s">
        <v>276</v>
      </c>
      <c r="D20" s="12" t="s">
        <v>33</v>
      </c>
      <c r="E20" s="14">
        <v>115</v>
      </c>
      <c r="F20" s="14">
        <v>115</v>
      </c>
      <c r="G20" s="14">
        <v>115</v>
      </c>
      <c r="H20" s="14">
        <v>115</v>
      </c>
      <c r="I20" s="14">
        <v>115</v>
      </c>
      <c r="J20" s="14">
        <v>114</v>
      </c>
      <c r="K20" s="14">
        <v>113</v>
      </c>
      <c r="L20" s="14">
        <v>111</v>
      </c>
      <c r="M20" s="14">
        <v>110</v>
      </c>
      <c r="N20" s="14">
        <v>109</v>
      </c>
      <c r="O20" s="14">
        <v>108</v>
      </c>
      <c r="P20" s="14">
        <v>107</v>
      </c>
      <c r="Q20" s="14">
        <v>106</v>
      </c>
      <c r="R20" s="14">
        <v>105</v>
      </c>
      <c r="S20" s="14">
        <v>102</v>
      </c>
      <c r="T20" s="14">
        <v>99</v>
      </c>
      <c r="U20" s="14">
        <v>96</v>
      </c>
      <c r="V20" s="14">
        <v>94</v>
      </c>
      <c r="W20" s="14">
        <v>91</v>
      </c>
      <c r="X20" s="14">
        <v>91</v>
      </c>
      <c r="Y20" s="14">
        <v>91</v>
      </c>
      <c r="Z20" s="14">
        <v>91</v>
      </c>
      <c r="AA20" s="14">
        <v>91</v>
      </c>
      <c r="AB20" s="14">
        <v>91</v>
      </c>
      <c r="AC20" s="14">
        <v>91</v>
      </c>
      <c r="AD20" s="14">
        <v>91</v>
      </c>
      <c r="AE20" s="14">
        <v>91</v>
      </c>
      <c r="AF20" s="14">
        <v>91</v>
      </c>
      <c r="AG20" s="14">
        <v>91</v>
      </c>
      <c r="AH20" s="14">
        <v>91</v>
      </c>
      <c r="AI20" s="14">
        <v>91</v>
      </c>
    </row>
    <row r="21" spans="1:35">
      <c r="A21" s="12" t="s">
        <v>37</v>
      </c>
      <c r="B21" s="12" t="s">
        <v>318</v>
      </c>
      <c r="C21" s="12" t="s">
        <v>276</v>
      </c>
      <c r="D21" s="12" t="s">
        <v>33</v>
      </c>
      <c r="E21" s="14">
        <v>115</v>
      </c>
      <c r="F21" s="14">
        <v>115</v>
      </c>
      <c r="G21" s="14">
        <v>115</v>
      </c>
      <c r="H21" s="14">
        <v>115</v>
      </c>
      <c r="I21" s="14">
        <v>115</v>
      </c>
      <c r="J21" s="14">
        <v>114</v>
      </c>
      <c r="K21" s="14">
        <v>114</v>
      </c>
      <c r="L21" s="14">
        <v>113</v>
      </c>
      <c r="M21" s="14">
        <v>113</v>
      </c>
      <c r="N21" s="14">
        <v>112</v>
      </c>
      <c r="O21" s="14">
        <v>111</v>
      </c>
      <c r="P21" s="14">
        <v>111</v>
      </c>
      <c r="Q21" s="14">
        <v>110</v>
      </c>
      <c r="R21" s="14">
        <v>110</v>
      </c>
      <c r="S21" s="14">
        <v>108</v>
      </c>
      <c r="T21" s="14">
        <v>107</v>
      </c>
      <c r="U21" s="14">
        <v>106</v>
      </c>
      <c r="V21" s="14">
        <v>104</v>
      </c>
      <c r="W21" s="14">
        <v>103</v>
      </c>
      <c r="X21" s="14">
        <v>103</v>
      </c>
      <c r="Y21" s="14">
        <v>103</v>
      </c>
      <c r="Z21" s="14">
        <v>103</v>
      </c>
      <c r="AA21" s="14">
        <v>103</v>
      </c>
      <c r="AB21" s="14">
        <v>103</v>
      </c>
      <c r="AC21" s="14">
        <v>103</v>
      </c>
      <c r="AD21" s="14">
        <v>103</v>
      </c>
      <c r="AE21" s="14">
        <v>103</v>
      </c>
      <c r="AF21" s="14">
        <v>103</v>
      </c>
      <c r="AG21" s="14">
        <v>103</v>
      </c>
      <c r="AH21" s="14">
        <v>103</v>
      </c>
      <c r="AI21" s="14">
        <v>103</v>
      </c>
    </row>
    <row r="22" spans="1:35">
      <c r="A22" s="12" t="s">
        <v>35</v>
      </c>
      <c r="B22" s="12" t="s">
        <v>318</v>
      </c>
      <c r="C22" s="12" t="s">
        <v>276</v>
      </c>
      <c r="D22" s="12" t="s">
        <v>33</v>
      </c>
      <c r="E22" s="14">
        <v>115</v>
      </c>
      <c r="F22" s="14">
        <v>115</v>
      </c>
      <c r="G22" s="14">
        <v>115</v>
      </c>
      <c r="H22" s="14">
        <v>115</v>
      </c>
      <c r="I22" s="14">
        <v>115</v>
      </c>
      <c r="J22" s="14">
        <v>115</v>
      </c>
      <c r="K22" s="14">
        <v>115</v>
      </c>
      <c r="L22" s="14">
        <v>115</v>
      </c>
      <c r="M22" s="14">
        <v>115</v>
      </c>
      <c r="N22" s="14">
        <v>115</v>
      </c>
      <c r="O22" s="14">
        <v>115</v>
      </c>
      <c r="P22" s="14">
        <v>115</v>
      </c>
      <c r="Q22" s="14">
        <v>115</v>
      </c>
      <c r="R22" s="14">
        <v>115</v>
      </c>
      <c r="S22" s="14">
        <v>115</v>
      </c>
      <c r="T22" s="14">
        <v>115</v>
      </c>
      <c r="U22" s="14">
        <v>115</v>
      </c>
      <c r="V22" s="14">
        <v>115</v>
      </c>
      <c r="W22" s="14">
        <v>115</v>
      </c>
      <c r="X22" s="14">
        <v>115</v>
      </c>
      <c r="Y22" s="14">
        <v>115</v>
      </c>
      <c r="Z22" s="14">
        <v>115</v>
      </c>
      <c r="AA22" s="14">
        <v>115</v>
      </c>
      <c r="AB22" s="14">
        <v>115</v>
      </c>
      <c r="AC22" s="14">
        <v>115</v>
      </c>
      <c r="AD22" s="14">
        <v>115</v>
      </c>
      <c r="AE22" s="14">
        <v>115</v>
      </c>
      <c r="AF22" s="14">
        <v>115</v>
      </c>
      <c r="AG22" s="14">
        <v>115</v>
      </c>
      <c r="AH22" s="14">
        <v>115</v>
      </c>
      <c r="AI22" s="14">
        <v>115</v>
      </c>
    </row>
    <row r="23" spans="1:35">
      <c r="A23" s="12" t="s">
        <v>36</v>
      </c>
      <c r="B23" s="12" t="s">
        <v>319</v>
      </c>
      <c r="C23" s="12" t="s">
        <v>276</v>
      </c>
      <c r="D23" s="12" t="s">
        <v>33</v>
      </c>
      <c r="E23" s="14">
        <v>117</v>
      </c>
      <c r="F23" s="14">
        <v>117</v>
      </c>
      <c r="G23" s="14">
        <v>117</v>
      </c>
      <c r="H23" s="14">
        <v>117</v>
      </c>
      <c r="I23" s="14">
        <v>117</v>
      </c>
      <c r="J23" s="14">
        <v>116</v>
      </c>
      <c r="K23" s="14">
        <v>115</v>
      </c>
      <c r="L23" s="14">
        <v>114</v>
      </c>
      <c r="M23" s="14">
        <v>113</v>
      </c>
      <c r="N23" s="14">
        <v>112</v>
      </c>
      <c r="O23" s="14">
        <v>110</v>
      </c>
      <c r="P23" s="14">
        <v>109</v>
      </c>
      <c r="Q23" s="14">
        <v>108</v>
      </c>
      <c r="R23" s="14">
        <v>107</v>
      </c>
      <c r="S23" s="14">
        <v>104</v>
      </c>
      <c r="T23" s="14">
        <v>101</v>
      </c>
      <c r="U23" s="14">
        <v>99</v>
      </c>
      <c r="V23" s="14">
        <v>96</v>
      </c>
      <c r="W23" s="14">
        <v>93</v>
      </c>
      <c r="X23" s="14">
        <v>93</v>
      </c>
      <c r="Y23" s="14">
        <v>93</v>
      </c>
      <c r="Z23" s="14">
        <v>93</v>
      </c>
      <c r="AA23" s="14">
        <v>93</v>
      </c>
      <c r="AB23" s="14">
        <v>93</v>
      </c>
      <c r="AC23" s="14">
        <v>93</v>
      </c>
      <c r="AD23" s="14">
        <v>93</v>
      </c>
      <c r="AE23" s="14">
        <v>93</v>
      </c>
      <c r="AF23" s="14">
        <v>93</v>
      </c>
      <c r="AG23" s="14">
        <v>93</v>
      </c>
      <c r="AH23" s="14">
        <v>93</v>
      </c>
      <c r="AI23" s="14">
        <v>93</v>
      </c>
    </row>
    <row r="24" spans="1:35">
      <c r="A24" s="12" t="s">
        <v>37</v>
      </c>
      <c r="B24" s="12" t="s">
        <v>319</v>
      </c>
      <c r="C24" s="12" t="s">
        <v>276</v>
      </c>
      <c r="D24" s="12" t="s">
        <v>33</v>
      </c>
      <c r="E24" s="14">
        <v>117</v>
      </c>
      <c r="F24" s="14">
        <v>117</v>
      </c>
      <c r="G24" s="14">
        <v>117</v>
      </c>
      <c r="H24" s="14">
        <v>117</v>
      </c>
      <c r="I24" s="14">
        <v>117</v>
      </c>
      <c r="J24" s="14">
        <v>117</v>
      </c>
      <c r="K24" s="14">
        <v>116</v>
      </c>
      <c r="L24" s="14">
        <v>116</v>
      </c>
      <c r="M24" s="14">
        <v>115</v>
      </c>
      <c r="N24" s="14">
        <v>114</v>
      </c>
      <c r="O24" s="14">
        <v>114</v>
      </c>
      <c r="P24" s="14">
        <v>113</v>
      </c>
      <c r="Q24" s="14">
        <v>113</v>
      </c>
      <c r="R24" s="14">
        <v>112</v>
      </c>
      <c r="S24" s="14">
        <v>111</v>
      </c>
      <c r="T24" s="14">
        <v>109</v>
      </c>
      <c r="U24" s="14">
        <v>108</v>
      </c>
      <c r="V24" s="14">
        <v>107</v>
      </c>
      <c r="W24" s="14">
        <v>105</v>
      </c>
      <c r="X24" s="14">
        <v>105</v>
      </c>
      <c r="Y24" s="14">
        <v>105</v>
      </c>
      <c r="Z24" s="14">
        <v>105</v>
      </c>
      <c r="AA24" s="14">
        <v>105</v>
      </c>
      <c r="AB24" s="14">
        <v>105</v>
      </c>
      <c r="AC24" s="14">
        <v>105</v>
      </c>
      <c r="AD24" s="14">
        <v>105</v>
      </c>
      <c r="AE24" s="14">
        <v>105</v>
      </c>
      <c r="AF24" s="14">
        <v>105</v>
      </c>
      <c r="AG24" s="14">
        <v>105</v>
      </c>
      <c r="AH24" s="14">
        <v>105</v>
      </c>
      <c r="AI24" s="14">
        <v>105</v>
      </c>
    </row>
    <row r="25" spans="1:35">
      <c r="A25" s="12" t="s">
        <v>35</v>
      </c>
      <c r="B25" s="12" t="s">
        <v>319</v>
      </c>
      <c r="C25" s="12" t="s">
        <v>276</v>
      </c>
      <c r="D25" s="12" t="s">
        <v>33</v>
      </c>
      <c r="E25" s="14">
        <v>117</v>
      </c>
      <c r="F25" s="14">
        <v>117</v>
      </c>
      <c r="G25" s="14">
        <v>117</v>
      </c>
      <c r="H25" s="14">
        <v>117</v>
      </c>
      <c r="I25" s="14">
        <v>117</v>
      </c>
      <c r="J25" s="14">
        <v>117</v>
      </c>
      <c r="K25" s="14">
        <v>117</v>
      </c>
      <c r="L25" s="14">
        <v>117</v>
      </c>
      <c r="M25" s="14">
        <v>117</v>
      </c>
      <c r="N25" s="14">
        <v>117</v>
      </c>
      <c r="O25" s="14">
        <v>117</v>
      </c>
      <c r="P25" s="14">
        <v>117</v>
      </c>
      <c r="Q25" s="14">
        <v>117</v>
      </c>
      <c r="R25" s="14">
        <v>117</v>
      </c>
      <c r="S25" s="14">
        <v>117</v>
      </c>
      <c r="T25" s="14">
        <v>117</v>
      </c>
      <c r="U25" s="14">
        <v>117</v>
      </c>
      <c r="V25" s="14">
        <v>117</v>
      </c>
      <c r="W25" s="14">
        <v>117</v>
      </c>
      <c r="X25" s="14">
        <v>117</v>
      </c>
      <c r="Y25" s="14">
        <v>117</v>
      </c>
      <c r="Z25" s="14">
        <v>117</v>
      </c>
      <c r="AA25" s="14">
        <v>117</v>
      </c>
      <c r="AB25" s="14">
        <v>117</v>
      </c>
      <c r="AC25" s="14">
        <v>117</v>
      </c>
      <c r="AD25" s="14">
        <v>117</v>
      </c>
      <c r="AE25" s="14">
        <v>117</v>
      </c>
      <c r="AF25" s="14">
        <v>117</v>
      </c>
      <c r="AG25" s="14">
        <v>117</v>
      </c>
      <c r="AH25" s="14">
        <v>117</v>
      </c>
      <c r="AI25" s="14">
        <v>117</v>
      </c>
    </row>
    <row r="26" spans="1:35">
      <c r="A26" s="12" t="s">
        <v>36</v>
      </c>
      <c r="B26" s="12" t="s">
        <v>320</v>
      </c>
      <c r="C26" s="12" t="s">
        <v>276</v>
      </c>
      <c r="D26" s="12" t="s">
        <v>33</v>
      </c>
      <c r="E26" s="14">
        <v>74</v>
      </c>
      <c r="F26" s="14">
        <v>74</v>
      </c>
      <c r="G26" s="14">
        <v>74</v>
      </c>
      <c r="H26" s="14">
        <v>74</v>
      </c>
      <c r="I26" s="14">
        <v>74</v>
      </c>
      <c r="J26" s="14">
        <v>73</v>
      </c>
      <c r="K26" s="14">
        <v>72</v>
      </c>
      <c r="L26" s="14">
        <v>71</v>
      </c>
      <c r="M26" s="14">
        <v>70</v>
      </c>
      <c r="N26" s="14">
        <v>69</v>
      </c>
      <c r="O26" s="14">
        <v>69</v>
      </c>
      <c r="P26" s="14">
        <v>68</v>
      </c>
      <c r="Q26" s="14">
        <v>67</v>
      </c>
      <c r="R26" s="14">
        <v>66</v>
      </c>
      <c r="S26" s="14">
        <v>66</v>
      </c>
      <c r="T26" s="14">
        <v>66</v>
      </c>
      <c r="U26" s="14">
        <v>66</v>
      </c>
      <c r="V26" s="14">
        <v>66</v>
      </c>
      <c r="W26" s="14">
        <v>66</v>
      </c>
      <c r="X26" s="14">
        <v>66</v>
      </c>
      <c r="Y26" s="14">
        <v>66</v>
      </c>
      <c r="Z26" s="14">
        <v>66</v>
      </c>
      <c r="AA26" s="14">
        <v>66</v>
      </c>
      <c r="AB26" s="14">
        <v>66</v>
      </c>
      <c r="AC26" s="14">
        <v>66</v>
      </c>
      <c r="AD26" s="14">
        <v>66</v>
      </c>
      <c r="AE26" s="14">
        <v>66</v>
      </c>
      <c r="AF26" s="14">
        <v>66</v>
      </c>
      <c r="AG26" s="14">
        <v>66</v>
      </c>
      <c r="AH26" s="14">
        <v>66</v>
      </c>
      <c r="AI26" s="14">
        <v>66</v>
      </c>
    </row>
    <row r="27" spans="1:35">
      <c r="A27" s="12" t="s">
        <v>37</v>
      </c>
      <c r="B27" s="12" t="s">
        <v>320</v>
      </c>
      <c r="C27" s="12" t="s">
        <v>276</v>
      </c>
      <c r="D27" s="12" t="s">
        <v>33</v>
      </c>
      <c r="E27" s="14">
        <v>74</v>
      </c>
      <c r="F27" s="14">
        <v>74</v>
      </c>
      <c r="G27" s="14">
        <v>74</v>
      </c>
      <c r="H27" s="14">
        <v>74</v>
      </c>
      <c r="I27" s="14">
        <v>74</v>
      </c>
      <c r="J27" s="14">
        <v>73</v>
      </c>
      <c r="K27" s="14">
        <v>73</v>
      </c>
      <c r="L27" s="14">
        <v>72</v>
      </c>
      <c r="M27" s="14">
        <v>72</v>
      </c>
      <c r="N27" s="14">
        <v>72</v>
      </c>
      <c r="O27" s="14">
        <v>71</v>
      </c>
      <c r="P27" s="14">
        <v>71</v>
      </c>
      <c r="Q27" s="14">
        <v>70</v>
      </c>
      <c r="R27" s="14">
        <v>70</v>
      </c>
      <c r="S27" s="14">
        <v>70</v>
      </c>
      <c r="T27" s="14">
        <v>70</v>
      </c>
      <c r="U27" s="14">
        <v>70</v>
      </c>
      <c r="V27" s="14">
        <v>70</v>
      </c>
      <c r="W27" s="14">
        <v>70</v>
      </c>
      <c r="X27" s="14">
        <v>70</v>
      </c>
      <c r="Y27" s="14">
        <v>70</v>
      </c>
      <c r="Z27" s="14">
        <v>70</v>
      </c>
      <c r="AA27" s="14">
        <v>70</v>
      </c>
      <c r="AB27" s="14">
        <v>70</v>
      </c>
      <c r="AC27" s="14">
        <v>70</v>
      </c>
      <c r="AD27" s="14">
        <v>70</v>
      </c>
      <c r="AE27" s="14">
        <v>70</v>
      </c>
      <c r="AF27" s="14">
        <v>70</v>
      </c>
      <c r="AG27" s="14">
        <v>70</v>
      </c>
      <c r="AH27" s="14">
        <v>70</v>
      </c>
      <c r="AI27" s="14">
        <v>70</v>
      </c>
    </row>
    <row r="28" spans="1:35">
      <c r="A28" s="12" t="s">
        <v>35</v>
      </c>
      <c r="B28" s="12" t="s">
        <v>320</v>
      </c>
      <c r="C28" s="12" t="s">
        <v>276</v>
      </c>
      <c r="D28" s="12" t="s">
        <v>33</v>
      </c>
      <c r="E28" s="14">
        <v>74</v>
      </c>
      <c r="F28" s="14">
        <v>74</v>
      </c>
      <c r="G28" s="14">
        <v>74</v>
      </c>
      <c r="H28" s="14">
        <v>74</v>
      </c>
      <c r="I28" s="14">
        <v>74</v>
      </c>
      <c r="J28" s="14">
        <v>74</v>
      </c>
      <c r="K28" s="14">
        <v>74</v>
      </c>
      <c r="L28" s="14">
        <v>74</v>
      </c>
      <c r="M28" s="14">
        <v>74</v>
      </c>
      <c r="N28" s="14">
        <v>74</v>
      </c>
      <c r="O28" s="14">
        <v>74</v>
      </c>
      <c r="P28" s="14">
        <v>74</v>
      </c>
      <c r="Q28" s="14">
        <v>74</v>
      </c>
      <c r="R28" s="14">
        <v>74</v>
      </c>
      <c r="S28" s="14">
        <v>74</v>
      </c>
      <c r="T28" s="14">
        <v>74</v>
      </c>
      <c r="U28" s="14">
        <v>74</v>
      </c>
      <c r="V28" s="14">
        <v>74</v>
      </c>
      <c r="W28" s="14">
        <v>74</v>
      </c>
      <c r="X28" s="14">
        <v>74</v>
      </c>
      <c r="Y28" s="14">
        <v>74</v>
      </c>
      <c r="Z28" s="14">
        <v>74</v>
      </c>
      <c r="AA28" s="14">
        <v>74</v>
      </c>
      <c r="AB28" s="14">
        <v>74</v>
      </c>
      <c r="AC28" s="14">
        <v>74</v>
      </c>
      <c r="AD28" s="14">
        <v>74</v>
      </c>
      <c r="AE28" s="14">
        <v>74</v>
      </c>
      <c r="AF28" s="14">
        <v>74</v>
      </c>
      <c r="AG28" s="14">
        <v>74</v>
      </c>
      <c r="AH28" s="14">
        <v>74</v>
      </c>
      <c r="AI28" s="14">
        <v>74</v>
      </c>
    </row>
    <row r="29" spans="1:35">
      <c r="A29" s="12" t="s">
        <v>36</v>
      </c>
      <c r="B29" s="12" t="s">
        <v>341</v>
      </c>
      <c r="C29" s="12" t="s">
        <v>276</v>
      </c>
      <c r="D29" s="12" t="s">
        <v>33</v>
      </c>
      <c r="E29" s="14">
        <v>19</v>
      </c>
      <c r="F29" s="14">
        <v>18</v>
      </c>
      <c r="G29" s="14">
        <v>17</v>
      </c>
      <c r="H29" s="14">
        <v>16</v>
      </c>
      <c r="I29" s="14">
        <v>15</v>
      </c>
      <c r="J29" s="14">
        <v>14</v>
      </c>
      <c r="K29" s="14">
        <v>13</v>
      </c>
      <c r="L29" s="14">
        <v>12</v>
      </c>
      <c r="M29" s="14">
        <v>11</v>
      </c>
      <c r="N29" s="14">
        <v>11</v>
      </c>
      <c r="O29" s="14">
        <v>10</v>
      </c>
      <c r="P29" s="14">
        <v>10</v>
      </c>
      <c r="Q29" s="14">
        <v>9</v>
      </c>
      <c r="R29" s="14">
        <v>9</v>
      </c>
      <c r="S29" s="14">
        <v>9</v>
      </c>
      <c r="T29" s="14">
        <v>9</v>
      </c>
      <c r="U29" s="14">
        <v>9</v>
      </c>
      <c r="V29" s="14">
        <v>9</v>
      </c>
      <c r="W29" s="14">
        <v>9</v>
      </c>
      <c r="X29" s="14">
        <v>9</v>
      </c>
      <c r="Y29" s="14">
        <v>9</v>
      </c>
      <c r="Z29" s="14">
        <v>9</v>
      </c>
      <c r="AA29" s="14">
        <v>9</v>
      </c>
      <c r="AB29" s="14">
        <v>9</v>
      </c>
      <c r="AC29" s="14">
        <v>8</v>
      </c>
      <c r="AD29" s="14">
        <v>8</v>
      </c>
      <c r="AE29" s="14">
        <v>8</v>
      </c>
      <c r="AF29" s="14">
        <v>8</v>
      </c>
      <c r="AG29" s="14">
        <v>8</v>
      </c>
      <c r="AH29" s="14">
        <v>8</v>
      </c>
      <c r="AI29" s="14">
        <v>8</v>
      </c>
    </row>
    <row r="30" spans="1:35">
      <c r="A30" s="12" t="s">
        <v>37</v>
      </c>
      <c r="B30" s="12" t="s">
        <v>341</v>
      </c>
      <c r="C30" s="12" t="s">
        <v>276</v>
      </c>
      <c r="D30" s="12" t="s">
        <v>33</v>
      </c>
      <c r="E30" s="14">
        <v>19</v>
      </c>
      <c r="F30" s="14">
        <v>18</v>
      </c>
      <c r="G30" s="14">
        <v>17</v>
      </c>
      <c r="H30" s="14">
        <v>17</v>
      </c>
      <c r="I30" s="14">
        <v>16</v>
      </c>
      <c r="J30" s="14">
        <v>15</v>
      </c>
      <c r="K30" s="14">
        <v>14</v>
      </c>
      <c r="L30" s="14">
        <v>14</v>
      </c>
      <c r="M30" s="14">
        <v>13</v>
      </c>
      <c r="N30" s="14">
        <v>12</v>
      </c>
      <c r="O30" s="14">
        <v>12</v>
      </c>
      <c r="P30" s="14">
        <v>12</v>
      </c>
      <c r="Q30" s="14">
        <v>11</v>
      </c>
      <c r="R30" s="14">
        <v>11</v>
      </c>
      <c r="S30" s="14">
        <v>11</v>
      </c>
      <c r="T30" s="14">
        <v>11</v>
      </c>
      <c r="U30" s="14">
        <v>11</v>
      </c>
      <c r="V30" s="14">
        <v>11</v>
      </c>
      <c r="W30" s="14">
        <v>11</v>
      </c>
      <c r="X30" s="14">
        <v>11</v>
      </c>
      <c r="Y30" s="14">
        <v>11</v>
      </c>
      <c r="Z30" s="14">
        <v>11</v>
      </c>
      <c r="AA30" s="14">
        <v>10</v>
      </c>
      <c r="AB30" s="14">
        <v>10</v>
      </c>
      <c r="AC30" s="14">
        <v>10</v>
      </c>
      <c r="AD30" s="14">
        <v>10</v>
      </c>
      <c r="AE30" s="14">
        <v>10</v>
      </c>
      <c r="AF30" s="14">
        <v>10</v>
      </c>
      <c r="AG30" s="14">
        <v>10</v>
      </c>
      <c r="AH30" s="14">
        <v>10</v>
      </c>
      <c r="AI30" s="14">
        <v>10</v>
      </c>
    </row>
    <row r="31" spans="1:35">
      <c r="A31" s="12" t="s">
        <v>35</v>
      </c>
      <c r="B31" s="12" t="s">
        <v>341</v>
      </c>
      <c r="C31" s="12" t="s">
        <v>276</v>
      </c>
      <c r="D31" s="12" t="s">
        <v>33</v>
      </c>
      <c r="E31" s="14">
        <v>19</v>
      </c>
      <c r="F31" s="14">
        <v>18</v>
      </c>
      <c r="G31" s="14">
        <v>18</v>
      </c>
      <c r="H31" s="14">
        <v>18</v>
      </c>
      <c r="I31" s="14">
        <v>18</v>
      </c>
      <c r="J31" s="14">
        <v>17</v>
      </c>
      <c r="K31" s="14">
        <v>17</v>
      </c>
      <c r="L31" s="14">
        <v>17</v>
      </c>
      <c r="M31" s="14">
        <v>17</v>
      </c>
      <c r="N31" s="14">
        <v>17</v>
      </c>
      <c r="O31" s="14">
        <v>17</v>
      </c>
      <c r="P31" s="14">
        <v>17</v>
      </c>
      <c r="Q31" s="14">
        <v>16</v>
      </c>
      <c r="R31" s="14">
        <v>16</v>
      </c>
      <c r="S31" s="14">
        <v>16</v>
      </c>
      <c r="T31" s="14">
        <v>16</v>
      </c>
      <c r="U31" s="14">
        <v>15</v>
      </c>
      <c r="V31" s="14">
        <v>15</v>
      </c>
      <c r="W31" s="14">
        <v>15</v>
      </c>
      <c r="X31" s="14">
        <v>15</v>
      </c>
      <c r="Y31" s="14">
        <v>14</v>
      </c>
      <c r="Z31" s="14">
        <v>14</v>
      </c>
      <c r="AA31" s="14">
        <v>14</v>
      </c>
      <c r="AB31" s="14">
        <v>13</v>
      </c>
      <c r="AC31" s="14">
        <v>13</v>
      </c>
      <c r="AD31" s="14">
        <v>13</v>
      </c>
      <c r="AE31" s="14">
        <v>13</v>
      </c>
      <c r="AF31" s="14">
        <v>12</v>
      </c>
      <c r="AG31" s="14">
        <v>12</v>
      </c>
      <c r="AH31" s="14">
        <v>12</v>
      </c>
      <c r="AI31" s="14">
        <v>12</v>
      </c>
    </row>
    <row r="32" spans="1:35">
      <c r="A32" s="12" t="s">
        <v>41</v>
      </c>
      <c r="B32" s="12" t="s">
        <v>292</v>
      </c>
      <c r="C32" s="12" t="s">
        <v>276</v>
      </c>
      <c r="D32" s="12" t="s">
        <v>54</v>
      </c>
      <c r="E32" s="14">
        <v>21.43</v>
      </c>
      <c r="F32" s="14">
        <v>21.43</v>
      </c>
      <c r="G32" s="14">
        <v>21.43</v>
      </c>
      <c r="H32" s="14">
        <v>21.43</v>
      </c>
      <c r="I32" s="14">
        <v>21.43</v>
      </c>
      <c r="J32" s="14">
        <v>21.43</v>
      </c>
      <c r="K32" s="14">
        <v>21.43</v>
      </c>
      <c r="L32" s="14">
        <v>21.43</v>
      </c>
      <c r="M32" s="14">
        <v>21.43</v>
      </c>
      <c r="N32" s="14">
        <v>21.43</v>
      </c>
      <c r="O32" s="14">
        <v>21.43</v>
      </c>
      <c r="P32" s="14">
        <v>21.43</v>
      </c>
      <c r="Q32" s="14">
        <v>21.43</v>
      </c>
      <c r="R32" s="14">
        <v>21.43</v>
      </c>
      <c r="S32" s="14">
        <v>21.43</v>
      </c>
      <c r="T32" s="14">
        <v>21.43</v>
      </c>
      <c r="U32" s="14">
        <v>21.43</v>
      </c>
      <c r="V32" s="14">
        <v>21.43</v>
      </c>
      <c r="W32" s="14">
        <v>21.43</v>
      </c>
      <c r="X32" s="14">
        <v>21.43</v>
      </c>
      <c r="Y32" s="14">
        <v>21.43</v>
      </c>
      <c r="Z32" s="14">
        <v>21.43</v>
      </c>
      <c r="AA32" s="14">
        <v>21.43</v>
      </c>
      <c r="AB32" s="14">
        <v>21.43</v>
      </c>
      <c r="AC32" s="14">
        <v>21.43</v>
      </c>
      <c r="AD32" s="14">
        <v>21.43</v>
      </c>
      <c r="AE32" s="14">
        <v>21.43</v>
      </c>
      <c r="AF32" s="14">
        <v>21.43</v>
      </c>
      <c r="AG32" s="14">
        <v>21.43</v>
      </c>
      <c r="AH32" s="14">
        <v>21.43</v>
      </c>
      <c r="AI32" s="14">
        <v>21.43</v>
      </c>
    </row>
    <row r="33" spans="1:35">
      <c r="A33" s="12" t="s">
        <v>41</v>
      </c>
      <c r="B33" s="12" t="s">
        <v>293</v>
      </c>
      <c r="C33" s="12" t="s">
        <v>276</v>
      </c>
      <c r="D33" s="12" t="s">
        <v>54</v>
      </c>
      <c r="E33" s="14">
        <v>21.43</v>
      </c>
      <c r="F33" s="14">
        <v>21.43</v>
      </c>
      <c r="G33" s="14">
        <v>21.43</v>
      </c>
      <c r="H33" s="14">
        <v>21.43</v>
      </c>
      <c r="I33" s="14">
        <v>21.43</v>
      </c>
      <c r="J33" s="14">
        <v>21.43</v>
      </c>
      <c r="K33" s="14">
        <v>21.43</v>
      </c>
      <c r="L33" s="14">
        <v>21.43</v>
      </c>
      <c r="M33" s="14">
        <v>21.43</v>
      </c>
      <c r="N33" s="14">
        <v>21.43</v>
      </c>
      <c r="O33" s="14">
        <v>21.43</v>
      </c>
      <c r="P33" s="14">
        <v>21.43</v>
      </c>
      <c r="Q33" s="14">
        <v>21.43</v>
      </c>
      <c r="R33" s="14">
        <v>21.43</v>
      </c>
      <c r="S33" s="14">
        <v>21.43</v>
      </c>
      <c r="T33" s="14">
        <v>21.43</v>
      </c>
      <c r="U33" s="14">
        <v>21.43</v>
      </c>
      <c r="V33" s="14">
        <v>21.43</v>
      </c>
      <c r="W33" s="14">
        <v>21.43</v>
      </c>
      <c r="X33" s="14">
        <v>21.43</v>
      </c>
      <c r="Y33" s="14">
        <v>21.43</v>
      </c>
      <c r="Z33" s="14">
        <v>21.43</v>
      </c>
      <c r="AA33" s="14">
        <v>21.43</v>
      </c>
      <c r="AB33" s="14">
        <v>21.43</v>
      </c>
      <c r="AC33" s="14">
        <v>21.43</v>
      </c>
      <c r="AD33" s="14">
        <v>21.43</v>
      </c>
      <c r="AE33" s="14">
        <v>21.43</v>
      </c>
      <c r="AF33" s="14">
        <v>21.43</v>
      </c>
      <c r="AG33" s="14">
        <v>21.43</v>
      </c>
      <c r="AH33" s="14">
        <v>21.43</v>
      </c>
      <c r="AI33" s="14">
        <v>21.43</v>
      </c>
    </row>
    <row r="34" spans="1:35">
      <c r="A34" s="12" t="s">
        <v>41</v>
      </c>
      <c r="B34" s="12" t="s">
        <v>294</v>
      </c>
      <c r="C34" s="12" t="s">
        <v>276</v>
      </c>
      <c r="D34" s="12" t="s">
        <v>54</v>
      </c>
      <c r="E34" s="14">
        <v>21.43</v>
      </c>
      <c r="F34" s="14">
        <v>21.43</v>
      </c>
      <c r="G34" s="14">
        <v>21.43</v>
      </c>
      <c r="H34" s="14">
        <v>21.43</v>
      </c>
      <c r="I34" s="14">
        <v>21.43</v>
      </c>
      <c r="J34" s="14">
        <v>21.43</v>
      </c>
      <c r="K34" s="14">
        <v>21.43</v>
      </c>
      <c r="L34" s="14">
        <v>21.43</v>
      </c>
      <c r="M34" s="14">
        <v>21.43</v>
      </c>
      <c r="N34" s="14">
        <v>21.43</v>
      </c>
      <c r="O34" s="14">
        <v>21.43</v>
      </c>
      <c r="P34" s="14">
        <v>21.43</v>
      </c>
      <c r="Q34" s="14">
        <v>21.43</v>
      </c>
      <c r="R34" s="14">
        <v>21.43</v>
      </c>
      <c r="S34" s="14">
        <v>21.43</v>
      </c>
      <c r="T34" s="14">
        <v>21.43</v>
      </c>
      <c r="U34" s="14">
        <v>21.43</v>
      </c>
      <c r="V34" s="14">
        <v>21.43</v>
      </c>
      <c r="W34" s="14">
        <v>21.43</v>
      </c>
      <c r="X34" s="14">
        <v>21.43</v>
      </c>
      <c r="Y34" s="14">
        <v>21.43</v>
      </c>
      <c r="Z34" s="14">
        <v>21.43</v>
      </c>
      <c r="AA34" s="14">
        <v>21.43</v>
      </c>
      <c r="AB34" s="14">
        <v>21.43</v>
      </c>
      <c r="AC34" s="14">
        <v>21.43</v>
      </c>
      <c r="AD34" s="14">
        <v>21.43</v>
      </c>
      <c r="AE34" s="14">
        <v>21.43</v>
      </c>
      <c r="AF34" s="14">
        <v>21.43</v>
      </c>
      <c r="AG34" s="14">
        <v>21.43</v>
      </c>
      <c r="AH34" s="14">
        <v>21.43</v>
      </c>
      <c r="AI34" s="14">
        <v>21.43</v>
      </c>
    </row>
    <row r="35" spans="1:35">
      <c r="A35" s="12" t="s">
        <v>41</v>
      </c>
      <c r="B35" s="12" t="s">
        <v>310</v>
      </c>
      <c r="C35" s="12" t="s">
        <v>276</v>
      </c>
      <c r="D35" s="12" t="s">
        <v>271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</row>
    <row r="36" spans="1:35">
      <c r="A36" s="12" t="s">
        <v>41</v>
      </c>
      <c r="B36" s="12" t="s">
        <v>288</v>
      </c>
      <c r="C36" s="12" t="s">
        <v>276</v>
      </c>
      <c r="D36" s="12" t="s">
        <v>279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</row>
    <row r="37" spans="1:35">
      <c r="A37" s="12" t="s">
        <v>41</v>
      </c>
      <c r="B37" s="12" t="s">
        <v>331</v>
      </c>
      <c r="C37" s="12" t="s">
        <v>276</v>
      </c>
      <c r="D37" s="12" t="s">
        <v>279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</row>
    <row r="38" spans="1:35">
      <c r="A38" s="12" t="s">
        <v>41</v>
      </c>
      <c r="B38" s="12" t="s">
        <v>277</v>
      </c>
      <c r="C38" s="12" t="s">
        <v>276</v>
      </c>
      <c r="D38" s="12" t="s">
        <v>279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</row>
    <row r="39" spans="1:35">
      <c r="A39" s="12" t="s">
        <v>41</v>
      </c>
      <c r="B39" s="12" t="s">
        <v>333</v>
      </c>
      <c r="C39" s="12" t="s">
        <v>276</v>
      </c>
      <c r="D39" s="12" t="s">
        <v>279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</row>
    <row r="40" spans="1:35">
      <c r="A40" s="12" t="s">
        <v>41</v>
      </c>
      <c r="B40" s="12" t="s">
        <v>332</v>
      </c>
      <c r="C40" s="12" t="s">
        <v>276</v>
      </c>
      <c r="D40" s="12" t="s">
        <v>279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</row>
    <row r="41" spans="1:35">
      <c r="A41" s="12" t="s">
        <v>36</v>
      </c>
      <c r="B41" s="12" t="s">
        <v>337</v>
      </c>
      <c r="C41" s="12" t="s">
        <v>276</v>
      </c>
      <c r="D41" s="12" t="s">
        <v>33</v>
      </c>
      <c r="E41" s="14">
        <v>43</v>
      </c>
      <c r="F41" s="14">
        <v>42.137999999999998</v>
      </c>
      <c r="G41" s="14">
        <v>41.275999999999996</v>
      </c>
      <c r="H41" s="14">
        <v>40.414000000000001</v>
      </c>
      <c r="I41" s="14">
        <v>39.552</v>
      </c>
      <c r="J41" s="14">
        <v>38.69</v>
      </c>
      <c r="K41" s="14">
        <v>37.828000000000003</v>
      </c>
      <c r="L41" s="14">
        <v>36.966000000000001</v>
      </c>
      <c r="M41" s="14">
        <v>36.103999999999999</v>
      </c>
      <c r="N41" s="14">
        <v>35.242000000000004</v>
      </c>
      <c r="O41" s="14">
        <v>34.380000000000003</v>
      </c>
      <c r="P41" s="14">
        <v>33.8643</v>
      </c>
      <c r="Q41" s="14">
        <v>33.348599999999998</v>
      </c>
      <c r="R41" s="14">
        <v>32.832900000000002</v>
      </c>
      <c r="S41" s="14">
        <v>32.3172</v>
      </c>
      <c r="T41" s="14">
        <v>31.801500000000004</v>
      </c>
      <c r="U41" s="14">
        <v>31.285800000000002</v>
      </c>
      <c r="V41" s="14">
        <v>30.770100000000003</v>
      </c>
      <c r="W41" s="14">
        <v>30.254400000000004</v>
      </c>
      <c r="X41" s="14">
        <v>29.738700000000001</v>
      </c>
      <c r="Y41" s="14">
        <v>29.223000000000003</v>
      </c>
      <c r="Z41" s="14">
        <v>28.707299999999996</v>
      </c>
      <c r="AA41" s="14">
        <v>28.191600000000001</v>
      </c>
      <c r="AB41" s="14">
        <v>27.675900000000002</v>
      </c>
      <c r="AC41" s="14">
        <v>27.160199999999996</v>
      </c>
      <c r="AD41" s="14">
        <v>26.644500000000001</v>
      </c>
      <c r="AE41" s="14">
        <v>26.128800000000002</v>
      </c>
      <c r="AF41" s="14">
        <v>25.613099999999996</v>
      </c>
      <c r="AG41" s="14">
        <v>25.0974</v>
      </c>
      <c r="AH41" s="14">
        <v>24.581699999999998</v>
      </c>
      <c r="AI41" s="14">
        <v>24.065999999999999</v>
      </c>
    </row>
    <row r="42" spans="1:35">
      <c r="A42" s="12" t="s">
        <v>37</v>
      </c>
      <c r="B42" s="12" t="s">
        <v>337</v>
      </c>
      <c r="C42" s="12" t="s">
        <v>276</v>
      </c>
      <c r="D42" s="12" t="s">
        <v>33</v>
      </c>
      <c r="E42" s="14">
        <v>43</v>
      </c>
      <c r="F42" s="14">
        <v>42.594999999999999</v>
      </c>
      <c r="G42" s="14">
        <v>42.19</v>
      </c>
      <c r="H42" s="14">
        <v>41.785000000000004</v>
      </c>
      <c r="I42" s="14">
        <v>41.38</v>
      </c>
      <c r="J42" s="14">
        <v>40.975000000000001</v>
      </c>
      <c r="K42" s="14">
        <v>40.570000000000007</v>
      </c>
      <c r="L42" s="14">
        <v>40.165000000000006</v>
      </c>
      <c r="M42" s="14">
        <v>39.760000000000005</v>
      </c>
      <c r="N42" s="14">
        <v>39.355000000000004</v>
      </c>
      <c r="O42" s="14">
        <v>38.950000000000003</v>
      </c>
      <c r="P42" s="14">
        <v>38.657875000000004</v>
      </c>
      <c r="Q42" s="14">
        <v>38.365750000000006</v>
      </c>
      <c r="R42" s="14">
        <v>38.073625000000007</v>
      </c>
      <c r="S42" s="14">
        <v>37.781500000000008</v>
      </c>
      <c r="T42" s="14">
        <v>37.489375000000003</v>
      </c>
      <c r="U42" s="14">
        <v>37.197250000000004</v>
      </c>
      <c r="V42" s="14">
        <v>36.905124999999998</v>
      </c>
      <c r="W42" s="14">
        <v>36.613</v>
      </c>
      <c r="X42" s="14">
        <v>36.320875000000001</v>
      </c>
      <c r="Y42" s="14">
        <v>36.028750000000002</v>
      </c>
      <c r="Z42" s="14">
        <v>35.736625000000004</v>
      </c>
      <c r="AA42" s="14">
        <v>35.444500000000005</v>
      </c>
      <c r="AB42" s="14">
        <v>35.152375000000006</v>
      </c>
      <c r="AC42" s="14">
        <v>34.860250000000001</v>
      </c>
      <c r="AD42" s="14">
        <v>34.568124999999995</v>
      </c>
      <c r="AE42" s="14">
        <v>34.275999999999996</v>
      </c>
      <c r="AF42" s="14">
        <v>33.983874999999998</v>
      </c>
      <c r="AG42" s="14">
        <v>33.691749999999999</v>
      </c>
      <c r="AH42" s="14">
        <v>33.399625</v>
      </c>
      <c r="AI42" s="14">
        <v>33.107500000000002</v>
      </c>
    </row>
    <row r="43" spans="1:35">
      <c r="A43" s="12" t="s">
        <v>35</v>
      </c>
      <c r="B43" s="12" t="s">
        <v>337</v>
      </c>
      <c r="C43" s="12" t="s">
        <v>276</v>
      </c>
      <c r="D43" s="12" t="s">
        <v>33</v>
      </c>
      <c r="E43" s="14">
        <v>43</v>
      </c>
      <c r="F43" s="14">
        <v>43</v>
      </c>
      <c r="G43" s="14">
        <v>43</v>
      </c>
      <c r="H43" s="14">
        <v>43</v>
      </c>
      <c r="I43" s="14">
        <v>43</v>
      </c>
      <c r="J43" s="14">
        <v>43</v>
      </c>
      <c r="K43" s="14">
        <v>43</v>
      </c>
      <c r="L43" s="14">
        <v>43</v>
      </c>
      <c r="M43" s="14">
        <v>43</v>
      </c>
      <c r="N43" s="14">
        <v>43</v>
      </c>
      <c r="O43" s="14">
        <v>43</v>
      </c>
      <c r="P43" s="14">
        <v>42.902474999999995</v>
      </c>
      <c r="Q43" s="14">
        <v>42.804950000000005</v>
      </c>
      <c r="R43" s="14">
        <v>42.707425000000001</v>
      </c>
      <c r="S43" s="14">
        <v>42.609899999999996</v>
      </c>
      <c r="T43" s="14">
        <v>42.512374999999999</v>
      </c>
      <c r="U43" s="14">
        <v>42.414850000000001</v>
      </c>
      <c r="V43" s="14">
        <v>42.317324999999997</v>
      </c>
      <c r="W43" s="14">
        <v>42.219799999999999</v>
      </c>
      <c r="X43" s="14">
        <v>42.122275000000002</v>
      </c>
      <c r="Y43" s="14">
        <v>42.024749999999997</v>
      </c>
      <c r="Z43" s="14">
        <v>41.927225</v>
      </c>
      <c r="AA43" s="14">
        <v>41.829700000000003</v>
      </c>
      <c r="AB43" s="14">
        <v>41.732174999999998</v>
      </c>
      <c r="AC43" s="14">
        <v>41.634650000000001</v>
      </c>
      <c r="AD43" s="14">
        <v>41.537125000000003</v>
      </c>
      <c r="AE43" s="14">
        <v>41.439599999999999</v>
      </c>
      <c r="AF43" s="14">
        <v>41.342075000000001</v>
      </c>
      <c r="AG43" s="14">
        <v>41.244550000000004</v>
      </c>
      <c r="AH43" s="14">
        <v>41.147024999999999</v>
      </c>
      <c r="AI43" s="14">
        <v>41.049500000000002</v>
      </c>
    </row>
    <row r="44" spans="1:35">
      <c r="A44" s="12" t="s">
        <v>41</v>
      </c>
      <c r="B44" s="12" t="s">
        <v>295</v>
      </c>
      <c r="C44" s="12" t="s">
        <v>276</v>
      </c>
      <c r="D44" s="12" t="s">
        <v>33</v>
      </c>
      <c r="E44" s="14">
        <v>150.85</v>
      </c>
      <c r="F44" s="14">
        <v>150.85</v>
      </c>
      <c r="G44" s="14">
        <v>150.85</v>
      </c>
      <c r="H44" s="14">
        <v>150.85</v>
      </c>
      <c r="I44" s="14">
        <v>150.85</v>
      </c>
      <c r="J44" s="14">
        <v>150.85</v>
      </c>
      <c r="K44" s="14">
        <v>150.85</v>
      </c>
      <c r="L44" s="14">
        <v>150.85</v>
      </c>
      <c r="M44" s="14">
        <v>150.85</v>
      </c>
      <c r="N44" s="14">
        <v>150.85</v>
      </c>
      <c r="O44" s="14">
        <v>150.85</v>
      </c>
      <c r="P44" s="14">
        <v>150.85</v>
      </c>
      <c r="Q44" s="14">
        <v>150.85</v>
      </c>
      <c r="R44" s="14">
        <v>150.85</v>
      </c>
      <c r="S44" s="14">
        <v>150.85</v>
      </c>
      <c r="T44" s="14">
        <v>150.85</v>
      </c>
      <c r="U44" s="14">
        <v>150.85</v>
      </c>
      <c r="V44" s="14">
        <v>150.85</v>
      </c>
      <c r="W44" s="14">
        <v>150.85</v>
      </c>
      <c r="X44" s="14">
        <v>150.85</v>
      </c>
      <c r="Y44" s="14">
        <v>150.85</v>
      </c>
      <c r="Z44" s="14">
        <v>150.85</v>
      </c>
      <c r="AA44" s="14">
        <v>150.85</v>
      </c>
      <c r="AB44" s="14">
        <v>150.85</v>
      </c>
      <c r="AC44" s="14">
        <v>150.85</v>
      </c>
      <c r="AD44" s="14">
        <v>150.85</v>
      </c>
      <c r="AE44" s="14">
        <v>150.85</v>
      </c>
      <c r="AF44" s="14">
        <v>150.85</v>
      </c>
      <c r="AG44" s="14">
        <v>150.85</v>
      </c>
      <c r="AH44" s="14">
        <v>150.85</v>
      </c>
      <c r="AI44" s="14">
        <v>150.85</v>
      </c>
    </row>
    <row r="45" spans="1:35">
      <c r="A45" s="12" t="s">
        <v>41</v>
      </c>
      <c r="B45" s="12" t="s">
        <v>296</v>
      </c>
      <c r="C45" s="12" t="s">
        <v>276</v>
      </c>
      <c r="D45" s="12" t="s">
        <v>33</v>
      </c>
      <c r="E45" s="14">
        <v>150.85</v>
      </c>
      <c r="F45" s="14">
        <v>150.85</v>
      </c>
      <c r="G45" s="14">
        <v>150.85</v>
      </c>
      <c r="H45" s="14">
        <v>150.85</v>
      </c>
      <c r="I45" s="14">
        <v>150.85</v>
      </c>
      <c r="J45" s="14">
        <v>150.85</v>
      </c>
      <c r="K45" s="14">
        <v>150.85</v>
      </c>
      <c r="L45" s="14">
        <v>150.85</v>
      </c>
      <c r="M45" s="14">
        <v>150.85</v>
      </c>
      <c r="N45" s="14">
        <v>150.85</v>
      </c>
      <c r="O45" s="14">
        <v>150.85</v>
      </c>
      <c r="P45" s="14">
        <v>150.85</v>
      </c>
      <c r="Q45" s="14">
        <v>150.85</v>
      </c>
      <c r="R45" s="14">
        <v>150.85</v>
      </c>
      <c r="S45" s="14">
        <v>150.85</v>
      </c>
      <c r="T45" s="14">
        <v>150.85</v>
      </c>
      <c r="U45" s="14">
        <v>150.85</v>
      </c>
      <c r="V45" s="14">
        <v>150.85</v>
      </c>
      <c r="W45" s="14">
        <v>150.85</v>
      </c>
      <c r="X45" s="14">
        <v>150.85</v>
      </c>
      <c r="Y45" s="14">
        <v>150.85</v>
      </c>
      <c r="Z45" s="14">
        <v>150.85</v>
      </c>
      <c r="AA45" s="14">
        <v>150.85</v>
      </c>
      <c r="AB45" s="14">
        <v>150.85</v>
      </c>
      <c r="AC45" s="14">
        <v>150.85</v>
      </c>
      <c r="AD45" s="14">
        <v>150.85</v>
      </c>
      <c r="AE45" s="14">
        <v>150.85</v>
      </c>
      <c r="AF45" s="14">
        <v>150.85</v>
      </c>
      <c r="AG45" s="14">
        <v>150.85</v>
      </c>
      <c r="AH45" s="14">
        <v>150.85</v>
      </c>
      <c r="AI45" s="14">
        <v>150.85</v>
      </c>
    </row>
    <row r="46" spans="1:35">
      <c r="A46" s="12" t="s">
        <v>41</v>
      </c>
      <c r="B46" s="12" t="s">
        <v>339</v>
      </c>
      <c r="C46" s="12" t="s">
        <v>276</v>
      </c>
      <c r="D46" s="12" t="s">
        <v>112</v>
      </c>
      <c r="E46" s="14">
        <v>31.29</v>
      </c>
      <c r="F46" s="14">
        <v>29.26</v>
      </c>
      <c r="G46" s="14">
        <v>28.45</v>
      </c>
      <c r="H46" s="14">
        <v>27.64</v>
      </c>
      <c r="I46" s="14">
        <v>26.83</v>
      </c>
      <c r="J46" s="14">
        <v>26.02</v>
      </c>
      <c r="K46" s="14">
        <v>25.47</v>
      </c>
      <c r="L46" s="14">
        <v>24.92</v>
      </c>
      <c r="M46" s="14">
        <v>24.37</v>
      </c>
      <c r="N46" s="14">
        <v>23.83</v>
      </c>
      <c r="O46" s="14">
        <v>23.28</v>
      </c>
      <c r="P46" s="14">
        <v>23.28</v>
      </c>
      <c r="Q46" s="14">
        <v>23.28</v>
      </c>
      <c r="R46" s="14">
        <v>23.28</v>
      </c>
      <c r="S46" s="14">
        <v>23.28</v>
      </c>
      <c r="T46" s="14">
        <v>23.28</v>
      </c>
      <c r="U46" s="14">
        <v>23.28</v>
      </c>
      <c r="V46" s="14">
        <v>23.28</v>
      </c>
      <c r="W46" s="14">
        <v>23.28</v>
      </c>
      <c r="X46" s="14">
        <v>23.28</v>
      </c>
      <c r="Y46" s="14">
        <v>23.28</v>
      </c>
      <c r="Z46" s="14">
        <v>23.28</v>
      </c>
      <c r="AA46" s="14">
        <v>23.28</v>
      </c>
      <c r="AB46" s="14">
        <v>23.28</v>
      </c>
      <c r="AC46" s="14">
        <v>23.28</v>
      </c>
      <c r="AD46" s="14">
        <v>23.28</v>
      </c>
      <c r="AE46" s="14">
        <v>23.28</v>
      </c>
      <c r="AF46" s="14">
        <v>23.28</v>
      </c>
      <c r="AG46" s="14">
        <v>23.28</v>
      </c>
      <c r="AH46" s="14">
        <v>23.28</v>
      </c>
      <c r="AI46" s="14">
        <v>23.28</v>
      </c>
    </row>
    <row r="47" spans="1:35">
      <c r="A47" s="12" t="s">
        <v>41</v>
      </c>
      <c r="B47" s="12" t="s">
        <v>340</v>
      </c>
      <c r="C47" s="12" t="s">
        <v>276</v>
      </c>
      <c r="D47" s="12" t="s">
        <v>33</v>
      </c>
      <c r="E47" s="14">
        <v>24.71</v>
      </c>
      <c r="F47" s="14">
        <v>21.42</v>
      </c>
      <c r="G47" s="14">
        <v>20.83</v>
      </c>
      <c r="H47" s="14">
        <v>20.239999999999998</v>
      </c>
      <c r="I47" s="14">
        <v>19.64</v>
      </c>
      <c r="J47" s="14">
        <v>19.05</v>
      </c>
      <c r="K47" s="14">
        <v>18.649999999999999</v>
      </c>
      <c r="L47" s="14">
        <v>18.25</v>
      </c>
      <c r="M47" s="14">
        <v>17.850000000000001</v>
      </c>
      <c r="N47" s="14">
        <v>17.440000000000001</v>
      </c>
      <c r="O47" s="14">
        <v>17.04</v>
      </c>
      <c r="P47" s="14">
        <v>17.04</v>
      </c>
      <c r="Q47" s="14">
        <v>17.04</v>
      </c>
      <c r="R47" s="14">
        <v>17.04</v>
      </c>
      <c r="S47" s="14">
        <v>17.04</v>
      </c>
      <c r="T47" s="14">
        <v>17.04</v>
      </c>
      <c r="U47" s="14">
        <v>17.04</v>
      </c>
      <c r="V47" s="14">
        <v>17.04</v>
      </c>
      <c r="W47" s="14">
        <v>17.04</v>
      </c>
      <c r="X47" s="14">
        <v>17.04</v>
      </c>
      <c r="Y47" s="14">
        <v>17.04</v>
      </c>
      <c r="Z47" s="14">
        <v>17.04</v>
      </c>
      <c r="AA47" s="14">
        <v>17.04</v>
      </c>
      <c r="AB47" s="14">
        <v>17.04</v>
      </c>
      <c r="AC47" s="14">
        <v>17.04</v>
      </c>
      <c r="AD47" s="14">
        <v>17.04</v>
      </c>
      <c r="AE47" s="14">
        <v>17.04</v>
      </c>
      <c r="AF47" s="14">
        <v>17.04</v>
      </c>
      <c r="AG47" s="14">
        <v>17.04</v>
      </c>
      <c r="AH47" s="14">
        <v>17.04</v>
      </c>
      <c r="AI47" s="14">
        <v>17.04</v>
      </c>
    </row>
    <row r="48" spans="1:35">
      <c r="A48" s="12" t="s">
        <v>41</v>
      </c>
      <c r="B48" s="12" t="s">
        <v>297</v>
      </c>
      <c r="C48" s="12" t="s">
        <v>276</v>
      </c>
      <c r="D48" s="12" t="s">
        <v>52</v>
      </c>
      <c r="E48" s="14">
        <v>21.43</v>
      </c>
      <c r="F48" s="14">
        <v>21.43</v>
      </c>
      <c r="G48" s="14">
        <v>21.43</v>
      </c>
      <c r="H48" s="14">
        <v>21.43</v>
      </c>
      <c r="I48" s="14">
        <v>21.43</v>
      </c>
      <c r="J48" s="14">
        <v>21.43</v>
      </c>
      <c r="K48" s="14">
        <v>21.43</v>
      </c>
      <c r="L48" s="14">
        <v>21.43</v>
      </c>
      <c r="M48" s="14">
        <v>21.43</v>
      </c>
      <c r="N48" s="14">
        <v>21.43</v>
      </c>
      <c r="O48" s="14">
        <v>21.43</v>
      </c>
      <c r="P48" s="14">
        <v>21.43</v>
      </c>
      <c r="Q48" s="14">
        <v>21.43</v>
      </c>
      <c r="R48" s="14">
        <v>21.43</v>
      </c>
      <c r="S48" s="14">
        <v>21.43</v>
      </c>
      <c r="T48" s="14">
        <v>21.43</v>
      </c>
      <c r="U48" s="14">
        <v>21.43</v>
      </c>
      <c r="V48" s="14">
        <v>21.43</v>
      </c>
      <c r="W48" s="14">
        <v>21.43</v>
      </c>
      <c r="X48" s="14">
        <v>21.43</v>
      </c>
      <c r="Y48" s="14">
        <v>21.43</v>
      </c>
      <c r="Z48" s="14">
        <v>21.43</v>
      </c>
      <c r="AA48" s="14">
        <v>21.43</v>
      </c>
      <c r="AB48" s="14">
        <v>21.43</v>
      </c>
      <c r="AC48" s="14">
        <v>21.43</v>
      </c>
      <c r="AD48" s="14">
        <v>21.43</v>
      </c>
      <c r="AE48" s="14">
        <v>21.43</v>
      </c>
      <c r="AF48" s="14">
        <v>21.43</v>
      </c>
      <c r="AG48" s="14">
        <v>21.43</v>
      </c>
      <c r="AH48" s="14">
        <v>21.43</v>
      </c>
      <c r="AI48" s="14">
        <v>21.43</v>
      </c>
    </row>
    <row r="49" spans="1:35">
      <c r="A49" s="12" t="s">
        <v>36</v>
      </c>
      <c r="B49" s="12" t="s">
        <v>314</v>
      </c>
      <c r="C49" s="12" t="s">
        <v>276</v>
      </c>
      <c r="D49" s="12" t="s">
        <v>33</v>
      </c>
      <c r="E49" s="14">
        <v>58</v>
      </c>
      <c r="F49" s="14">
        <v>58</v>
      </c>
      <c r="G49" s="14">
        <v>58</v>
      </c>
      <c r="H49" s="14">
        <v>57</v>
      </c>
      <c r="I49" s="14">
        <v>57</v>
      </c>
      <c r="J49" s="14">
        <v>56</v>
      </c>
      <c r="K49" s="14">
        <v>56</v>
      </c>
      <c r="L49" s="14">
        <v>56</v>
      </c>
      <c r="M49" s="14">
        <v>55</v>
      </c>
      <c r="N49" s="14">
        <v>55</v>
      </c>
      <c r="O49" s="14">
        <v>54</v>
      </c>
      <c r="P49" s="14">
        <v>54</v>
      </c>
      <c r="Q49" s="14">
        <v>54</v>
      </c>
      <c r="R49" s="14">
        <v>53</v>
      </c>
      <c r="S49" s="14">
        <v>52</v>
      </c>
      <c r="T49" s="14">
        <v>51</v>
      </c>
      <c r="U49" s="14">
        <v>51</v>
      </c>
      <c r="V49" s="14">
        <v>50</v>
      </c>
      <c r="W49" s="14">
        <v>49</v>
      </c>
      <c r="X49" s="14">
        <v>49</v>
      </c>
      <c r="Y49" s="14">
        <v>49</v>
      </c>
      <c r="Z49" s="14">
        <v>49</v>
      </c>
      <c r="AA49" s="14">
        <v>49</v>
      </c>
      <c r="AB49" s="14">
        <v>49</v>
      </c>
      <c r="AC49" s="14">
        <v>49</v>
      </c>
      <c r="AD49" s="14">
        <v>49</v>
      </c>
      <c r="AE49" s="14">
        <v>49</v>
      </c>
      <c r="AF49" s="14">
        <v>49</v>
      </c>
      <c r="AG49" s="14">
        <v>49</v>
      </c>
      <c r="AH49" s="14">
        <v>49</v>
      </c>
      <c r="AI49" s="14">
        <v>49</v>
      </c>
    </row>
    <row r="50" spans="1:35">
      <c r="A50" s="12" t="s">
        <v>37</v>
      </c>
      <c r="B50" s="12" t="s">
        <v>314</v>
      </c>
      <c r="C50" s="12" t="s">
        <v>276</v>
      </c>
      <c r="D50" s="12" t="s">
        <v>33</v>
      </c>
      <c r="E50" s="14">
        <v>58</v>
      </c>
      <c r="F50" s="14">
        <v>58</v>
      </c>
      <c r="G50" s="14">
        <v>58</v>
      </c>
      <c r="H50" s="14">
        <v>58</v>
      </c>
      <c r="I50" s="14">
        <v>57</v>
      </c>
      <c r="J50" s="14">
        <v>57</v>
      </c>
      <c r="K50" s="14">
        <v>57</v>
      </c>
      <c r="L50" s="14">
        <v>57</v>
      </c>
      <c r="M50" s="14">
        <v>56</v>
      </c>
      <c r="N50" s="14">
        <v>56</v>
      </c>
      <c r="O50" s="14">
        <v>56</v>
      </c>
      <c r="P50" s="14">
        <v>56</v>
      </c>
      <c r="Q50" s="14">
        <v>56</v>
      </c>
      <c r="R50" s="14">
        <v>55</v>
      </c>
      <c r="S50" s="14">
        <v>55</v>
      </c>
      <c r="T50" s="14">
        <v>55</v>
      </c>
      <c r="U50" s="14">
        <v>54</v>
      </c>
      <c r="V50" s="14">
        <v>54</v>
      </c>
      <c r="W50" s="14">
        <v>53</v>
      </c>
      <c r="X50" s="14">
        <v>53</v>
      </c>
      <c r="Y50" s="14">
        <v>53</v>
      </c>
      <c r="Z50" s="14">
        <v>53</v>
      </c>
      <c r="AA50" s="14">
        <v>53</v>
      </c>
      <c r="AB50" s="14">
        <v>53</v>
      </c>
      <c r="AC50" s="14">
        <v>53</v>
      </c>
      <c r="AD50" s="14">
        <v>53</v>
      </c>
      <c r="AE50" s="14">
        <v>53</v>
      </c>
      <c r="AF50" s="14">
        <v>53</v>
      </c>
      <c r="AG50" s="14">
        <v>53</v>
      </c>
      <c r="AH50" s="14">
        <v>53</v>
      </c>
      <c r="AI50" s="14">
        <v>53</v>
      </c>
    </row>
    <row r="51" spans="1:35">
      <c r="A51" s="12" t="s">
        <v>35</v>
      </c>
      <c r="B51" s="12" t="s">
        <v>314</v>
      </c>
      <c r="C51" s="12" t="s">
        <v>276</v>
      </c>
      <c r="D51" s="12" t="s">
        <v>33</v>
      </c>
      <c r="E51" s="14">
        <v>58</v>
      </c>
      <c r="F51" s="14">
        <v>58</v>
      </c>
      <c r="G51" s="14">
        <v>58</v>
      </c>
      <c r="H51" s="14">
        <v>58</v>
      </c>
      <c r="I51" s="14">
        <v>58</v>
      </c>
      <c r="J51" s="14">
        <v>58</v>
      </c>
      <c r="K51" s="14">
        <v>58</v>
      </c>
      <c r="L51" s="14">
        <v>58</v>
      </c>
      <c r="M51" s="14">
        <v>58</v>
      </c>
      <c r="N51" s="14">
        <v>58</v>
      </c>
      <c r="O51" s="14">
        <v>58</v>
      </c>
      <c r="P51" s="14">
        <v>58</v>
      </c>
      <c r="Q51" s="14">
        <v>58</v>
      </c>
      <c r="R51" s="14">
        <v>58</v>
      </c>
      <c r="S51" s="14">
        <v>58</v>
      </c>
      <c r="T51" s="14">
        <v>58</v>
      </c>
      <c r="U51" s="14">
        <v>58</v>
      </c>
      <c r="V51" s="14">
        <v>58</v>
      </c>
      <c r="W51" s="14">
        <v>58</v>
      </c>
      <c r="X51" s="14">
        <v>58</v>
      </c>
      <c r="Y51" s="14">
        <v>58</v>
      </c>
      <c r="Z51" s="14">
        <v>58</v>
      </c>
      <c r="AA51" s="14">
        <v>58</v>
      </c>
      <c r="AB51" s="14">
        <v>58</v>
      </c>
      <c r="AC51" s="14">
        <v>58</v>
      </c>
      <c r="AD51" s="14">
        <v>58</v>
      </c>
      <c r="AE51" s="14">
        <v>58</v>
      </c>
      <c r="AF51" s="14">
        <v>58</v>
      </c>
      <c r="AG51" s="14">
        <v>58</v>
      </c>
      <c r="AH51" s="14">
        <v>58</v>
      </c>
      <c r="AI51" s="14">
        <v>58</v>
      </c>
    </row>
    <row r="52" spans="1:35">
      <c r="A52" s="12" t="s">
        <v>36</v>
      </c>
      <c r="B52" s="12" t="s">
        <v>316</v>
      </c>
      <c r="C52" s="12" t="s">
        <v>276</v>
      </c>
      <c r="D52" s="12" t="s">
        <v>33</v>
      </c>
      <c r="E52" s="14">
        <v>59</v>
      </c>
      <c r="F52" s="14">
        <v>59</v>
      </c>
      <c r="G52" s="14">
        <v>59</v>
      </c>
      <c r="H52" s="14">
        <v>58</v>
      </c>
      <c r="I52" s="14">
        <v>58</v>
      </c>
      <c r="J52" s="14">
        <v>57</v>
      </c>
      <c r="K52" s="14">
        <v>57</v>
      </c>
      <c r="L52" s="14">
        <v>56</v>
      </c>
      <c r="M52" s="14">
        <v>56</v>
      </c>
      <c r="N52" s="14">
        <v>56</v>
      </c>
      <c r="O52" s="14">
        <v>55</v>
      </c>
      <c r="P52" s="14">
        <v>55</v>
      </c>
      <c r="Q52" s="14">
        <v>54</v>
      </c>
      <c r="R52" s="14">
        <v>54</v>
      </c>
      <c r="S52" s="14">
        <v>53</v>
      </c>
      <c r="T52" s="14">
        <v>52</v>
      </c>
      <c r="U52" s="14">
        <v>51</v>
      </c>
      <c r="V52" s="14">
        <v>50</v>
      </c>
      <c r="W52" s="14">
        <v>49</v>
      </c>
      <c r="X52" s="14">
        <v>49</v>
      </c>
      <c r="Y52" s="14">
        <v>49</v>
      </c>
      <c r="Z52" s="14">
        <v>49</v>
      </c>
      <c r="AA52" s="14">
        <v>49</v>
      </c>
      <c r="AB52" s="14">
        <v>49</v>
      </c>
      <c r="AC52" s="14">
        <v>49</v>
      </c>
      <c r="AD52" s="14">
        <v>49</v>
      </c>
      <c r="AE52" s="14">
        <v>49</v>
      </c>
      <c r="AF52" s="14">
        <v>49</v>
      </c>
      <c r="AG52" s="14">
        <v>49</v>
      </c>
      <c r="AH52" s="14">
        <v>49</v>
      </c>
      <c r="AI52" s="14">
        <v>49</v>
      </c>
    </row>
    <row r="53" spans="1:35">
      <c r="A53" s="12" t="s">
        <v>37</v>
      </c>
      <c r="B53" s="12" t="s">
        <v>316</v>
      </c>
      <c r="C53" s="12" t="s">
        <v>276</v>
      </c>
      <c r="D53" s="12" t="s">
        <v>33</v>
      </c>
      <c r="E53" s="14">
        <v>59</v>
      </c>
      <c r="F53" s="14">
        <v>59</v>
      </c>
      <c r="G53" s="14">
        <v>59</v>
      </c>
      <c r="H53" s="14">
        <v>58</v>
      </c>
      <c r="I53" s="14">
        <v>58</v>
      </c>
      <c r="J53" s="14">
        <v>58</v>
      </c>
      <c r="K53" s="14">
        <v>58</v>
      </c>
      <c r="L53" s="14">
        <v>58</v>
      </c>
      <c r="M53" s="14">
        <v>57</v>
      </c>
      <c r="N53" s="14">
        <v>57</v>
      </c>
      <c r="O53" s="14">
        <v>57</v>
      </c>
      <c r="P53" s="14">
        <v>57</v>
      </c>
      <c r="Q53" s="14">
        <v>56</v>
      </c>
      <c r="R53" s="14">
        <v>56</v>
      </c>
      <c r="S53" s="14">
        <v>56</v>
      </c>
      <c r="T53" s="14">
        <v>55</v>
      </c>
      <c r="U53" s="14">
        <v>55</v>
      </c>
      <c r="V53" s="14">
        <v>54</v>
      </c>
      <c r="W53" s="14">
        <v>54</v>
      </c>
      <c r="X53" s="14">
        <v>54</v>
      </c>
      <c r="Y53" s="14">
        <v>54</v>
      </c>
      <c r="Z53" s="14">
        <v>54</v>
      </c>
      <c r="AA53" s="14">
        <v>54</v>
      </c>
      <c r="AB53" s="14">
        <v>54</v>
      </c>
      <c r="AC53" s="14">
        <v>54</v>
      </c>
      <c r="AD53" s="14">
        <v>54</v>
      </c>
      <c r="AE53" s="14">
        <v>54</v>
      </c>
      <c r="AF53" s="14">
        <v>54</v>
      </c>
      <c r="AG53" s="14">
        <v>54</v>
      </c>
      <c r="AH53" s="14">
        <v>54</v>
      </c>
      <c r="AI53" s="14">
        <v>54</v>
      </c>
    </row>
    <row r="54" spans="1:35">
      <c r="A54" s="12" t="s">
        <v>35</v>
      </c>
      <c r="B54" s="12" t="s">
        <v>316</v>
      </c>
      <c r="C54" s="12" t="s">
        <v>276</v>
      </c>
      <c r="D54" s="12" t="s">
        <v>33</v>
      </c>
      <c r="E54" s="14">
        <v>59</v>
      </c>
      <c r="F54" s="14">
        <v>59</v>
      </c>
      <c r="G54" s="14">
        <v>59</v>
      </c>
      <c r="H54" s="14">
        <v>59</v>
      </c>
      <c r="I54" s="14">
        <v>59</v>
      </c>
      <c r="J54" s="14">
        <v>59</v>
      </c>
      <c r="K54" s="14">
        <v>59</v>
      </c>
      <c r="L54" s="14">
        <v>59</v>
      </c>
      <c r="M54" s="14">
        <v>59</v>
      </c>
      <c r="N54" s="14">
        <v>59</v>
      </c>
      <c r="O54" s="14">
        <v>59</v>
      </c>
      <c r="P54" s="14">
        <v>59</v>
      </c>
      <c r="Q54" s="14">
        <v>59</v>
      </c>
      <c r="R54" s="14">
        <v>59</v>
      </c>
      <c r="S54" s="14">
        <v>59</v>
      </c>
      <c r="T54" s="14">
        <v>59</v>
      </c>
      <c r="U54" s="14">
        <v>59</v>
      </c>
      <c r="V54" s="14">
        <v>59</v>
      </c>
      <c r="W54" s="14">
        <v>59</v>
      </c>
      <c r="X54" s="14">
        <v>59</v>
      </c>
      <c r="Y54" s="14">
        <v>59</v>
      </c>
      <c r="Z54" s="14">
        <v>59</v>
      </c>
      <c r="AA54" s="14">
        <v>59</v>
      </c>
      <c r="AB54" s="14">
        <v>59</v>
      </c>
      <c r="AC54" s="14">
        <v>59</v>
      </c>
      <c r="AD54" s="14">
        <v>59</v>
      </c>
      <c r="AE54" s="14">
        <v>59</v>
      </c>
      <c r="AF54" s="14">
        <v>59</v>
      </c>
      <c r="AG54" s="14">
        <v>59</v>
      </c>
      <c r="AH54" s="14">
        <v>59</v>
      </c>
      <c r="AI54" s="14">
        <v>59</v>
      </c>
    </row>
    <row r="55" spans="1:35">
      <c r="A55" s="12" t="s">
        <v>36</v>
      </c>
      <c r="B55" s="12" t="s">
        <v>312</v>
      </c>
      <c r="C55" s="12" t="s">
        <v>276</v>
      </c>
      <c r="D55" s="12" t="s">
        <v>33</v>
      </c>
      <c r="E55" s="14">
        <v>28</v>
      </c>
      <c r="F55" s="14">
        <v>28</v>
      </c>
      <c r="G55" s="14">
        <v>28</v>
      </c>
      <c r="H55" s="14">
        <v>28</v>
      </c>
      <c r="I55" s="14">
        <v>28</v>
      </c>
      <c r="J55" s="14">
        <v>28</v>
      </c>
      <c r="K55" s="14">
        <v>28</v>
      </c>
      <c r="L55" s="14">
        <v>28</v>
      </c>
      <c r="M55" s="14">
        <v>28</v>
      </c>
      <c r="N55" s="14">
        <v>28</v>
      </c>
      <c r="O55" s="14">
        <v>28</v>
      </c>
      <c r="P55" s="14">
        <v>28</v>
      </c>
      <c r="Q55" s="14">
        <v>28</v>
      </c>
      <c r="R55" s="14">
        <v>28</v>
      </c>
      <c r="S55" s="14">
        <v>28</v>
      </c>
      <c r="T55" s="14">
        <v>28</v>
      </c>
      <c r="U55" s="14">
        <v>28</v>
      </c>
      <c r="V55" s="14">
        <v>28</v>
      </c>
      <c r="W55" s="14">
        <v>28</v>
      </c>
      <c r="X55" s="14">
        <v>28</v>
      </c>
      <c r="Y55" s="14">
        <v>28</v>
      </c>
      <c r="Z55" s="14">
        <v>28</v>
      </c>
      <c r="AA55" s="14">
        <v>28</v>
      </c>
      <c r="AB55" s="14">
        <v>28</v>
      </c>
      <c r="AC55" s="14">
        <v>28</v>
      </c>
      <c r="AD55" s="14">
        <v>28</v>
      </c>
      <c r="AE55" s="14">
        <v>28</v>
      </c>
      <c r="AF55" s="14">
        <v>28</v>
      </c>
      <c r="AG55" s="14">
        <v>28</v>
      </c>
      <c r="AH55" s="14">
        <v>28</v>
      </c>
      <c r="AI55" s="14">
        <v>28</v>
      </c>
    </row>
    <row r="56" spans="1:35">
      <c r="A56" s="12" t="s">
        <v>37</v>
      </c>
      <c r="B56" s="12" t="s">
        <v>312</v>
      </c>
      <c r="C56" s="12" t="s">
        <v>276</v>
      </c>
      <c r="D56" s="12" t="s">
        <v>33</v>
      </c>
      <c r="E56" s="14">
        <v>28</v>
      </c>
      <c r="F56" s="14">
        <v>28</v>
      </c>
      <c r="G56" s="14">
        <v>28</v>
      </c>
      <c r="H56" s="14">
        <v>28</v>
      </c>
      <c r="I56" s="14">
        <v>28</v>
      </c>
      <c r="J56" s="14">
        <v>28</v>
      </c>
      <c r="K56" s="14">
        <v>28</v>
      </c>
      <c r="L56" s="14">
        <v>28</v>
      </c>
      <c r="M56" s="14">
        <v>28</v>
      </c>
      <c r="N56" s="14">
        <v>28</v>
      </c>
      <c r="O56" s="14">
        <v>28</v>
      </c>
      <c r="P56" s="14">
        <v>28</v>
      </c>
      <c r="Q56" s="14">
        <v>28</v>
      </c>
      <c r="R56" s="14">
        <v>28</v>
      </c>
      <c r="S56" s="14">
        <v>28</v>
      </c>
      <c r="T56" s="14">
        <v>28</v>
      </c>
      <c r="U56" s="14">
        <v>28</v>
      </c>
      <c r="V56" s="14">
        <v>28</v>
      </c>
      <c r="W56" s="14">
        <v>28</v>
      </c>
      <c r="X56" s="14">
        <v>28</v>
      </c>
      <c r="Y56" s="14">
        <v>28</v>
      </c>
      <c r="Z56" s="14">
        <v>28</v>
      </c>
      <c r="AA56" s="14">
        <v>28</v>
      </c>
      <c r="AB56" s="14">
        <v>28</v>
      </c>
      <c r="AC56" s="14">
        <v>28</v>
      </c>
      <c r="AD56" s="14">
        <v>28</v>
      </c>
      <c r="AE56" s="14">
        <v>28</v>
      </c>
      <c r="AF56" s="14">
        <v>28</v>
      </c>
      <c r="AG56" s="14">
        <v>28</v>
      </c>
      <c r="AH56" s="14">
        <v>28</v>
      </c>
      <c r="AI56" s="14">
        <v>28</v>
      </c>
    </row>
    <row r="57" spans="1:35">
      <c r="A57" s="12" t="s">
        <v>35</v>
      </c>
      <c r="B57" s="12" t="s">
        <v>312</v>
      </c>
      <c r="C57" s="12" t="s">
        <v>276</v>
      </c>
      <c r="D57" s="12" t="s">
        <v>33</v>
      </c>
      <c r="E57" s="14">
        <v>28</v>
      </c>
      <c r="F57" s="14">
        <v>28</v>
      </c>
      <c r="G57" s="14">
        <v>28</v>
      </c>
      <c r="H57" s="14">
        <v>28</v>
      </c>
      <c r="I57" s="14">
        <v>28</v>
      </c>
      <c r="J57" s="14">
        <v>28</v>
      </c>
      <c r="K57" s="14">
        <v>28</v>
      </c>
      <c r="L57" s="14">
        <v>28</v>
      </c>
      <c r="M57" s="14">
        <v>28</v>
      </c>
      <c r="N57" s="14">
        <v>28</v>
      </c>
      <c r="O57" s="14">
        <v>28</v>
      </c>
      <c r="P57" s="14">
        <v>28</v>
      </c>
      <c r="Q57" s="14">
        <v>28</v>
      </c>
      <c r="R57" s="14">
        <v>28</v>
      </c>
      <c r="S57" s="14">
        <v>28</v>
      </c>
      <c r="T57" s="14">
        <v>28</v>
      </c>
      <c r="U57" s="14">
        <v>28</v>
      </c>
      <c r="V57" s="14">
        <v>28</v>
      </c>
      <c r="W57" s="14">
        <v>28</v>
      </c>
      <c r="X57" s="14">
        <v>28</v>
      </c>
      <c r="Y57" s="14">
        <v>28</v>
      </c>
      <c r="Z57" s="14">
        <v>28</v>
      </c>
      <c r="AA57" s="14">
        <v>28</v>
      </c>
      <c r="AB57" s="14">
        <v>28</v>
      </c>
      <c r="AC57" s="14">
        <v>28</v>
      </c>
      <c r="AD57" s="14">
        <v>28</v>
      </c>
      <c r="AE57" s="14">
        <v>28</v>
      </c>
      <c r="AF57" s="14">
        <v>28</v>
      </c>
      <c r="AG57" s="14">
        <v>28</v>
      </c>
      <c r="AH57" s="14">
        <v>28</v>
      </c>
      <c r="AI57" s="14">
        <v>28</v>
      </c>
    </row>
    <row r="58" spans="1:35">
      <c r="A58" s="12" t="s">
        <v>36</v>
      </c>
      <c r="B58" s="12" t="s">
        <v>311</v>
      </c>
      <c r="C58" s="12" t="s">
        <v>276</v>
      </c>
      <c r="D58" s="12" t="s">
        <v>33</v>
      </c>
      <c r="E58" s="14">
        <v>21</v>
      </c>
      <c r="F58" s="14">
        <v>21</v>
      </c>
      <c r="G58" s="14">
        <v>21</v>
      </c>
      <c r="H58" s="14">
        <v>21</v>
      </c>
      <c r="I58" s="14">
        <v>21</v>
      </c>
      <c r="J58" s="14">
        <v>21</v>
      </c>
      <c r="K58" s="14">
        <v>21</v>
      </c>
      <c r="L58" s="14">
        <v>21</v>
      </c>
      <c r="M58" s="14">
        <v>21</v>
      </c>
      <c r="N58" s="14">
        <v>21</v>
      </c>
      <c r="O58" s="14">
        <v>21</v>
      </c>
      <c r="P58" s="14">
        <v>21</v>
      </c>
      <c r="Q58" s="14">
        <v>21</v>
      </c>
      <c r="R58" s="14">
        <v>21</v>
      </c>
      <c r="S58" s="14">
        <v>21</v>
      </c>
      <c r="T58" s="14">
        <v>21</v>
      </c>
      <c r="U58" s="14">
        <v>21</v>
      </c>
      <c r="V58" s="14">
        <v>21</v>
      </c>
      <c r="W58" s="14">
        <v>21</v>
      </c>
      <c r="X58" s="14">
        <v>21</v>
      </c>
      <c r="Y58" s="14">
        <v>21</v>
      </c>
      <c r="Z58" s="14">
        <v>21</v>
      </c>
      <c r="AA58" s="14">
        <v>21</v>
      </c>
      <c r="AB58" s="14">
        <v>21</v>
      </c>
      <c r="AC58" s="14">
        <v>21</v>
      </c>
      <c r="AD58" s="14">
        <v>21</v>
      </c>
      <c r="AE58" s="14">
        <v>21</v>
      </c>
      <c r="AF58" s="14">
        <v>21</v>
      </c>
      <c r="AG58" s="14">
        <v>21</v>
      </c>
      <c r="AH58" s="14">
        <v>21</v>
      </c>
      <c r="AI58" s="14">
        <v>21</v>
      </c>
    </row>
    <row r="59" spans="1:35">
      <c r="A59" s="12" t="s">
        <v>37</v>
      </c>
      <c r="B59" s="12" t="s">
        <v>311</v>
      </c>
      <c r="C59" s="12" t="s">
        <v>276</v>
      </c>
      <c r="D59" s="12" t="s">
        <v>33</v>
      </c>
      <c r="E59" s="14">
        <v>21</v>
      </c>
      <c r="F59" s="14">
        <v>21</v>
      </c>
      <c r="G59" s="14">
        <v>21</v>
      </c>
      <c r="H59" s="14">
        <v>21</v>
      </c>
      <c r="I59" s="14">
        <v>21</v>
      </c>
      <c r="J59" s="14">
        <v>21</v>
      </c>
      <c r="K59" s="14">
        <v>21</v>
      </c>
      <c r="L59" s="14">
        <v>21</v>
      </c>
      <c r="M59" s="14">
        <v>21</v>
      </c>
      <c r="N59" s="14">
        <v>21</v>
      </c>
      <c r="O59" s="14">
        <v>21</v>
      </c>
      <c r="P59" s="14">
        <v>21</v>
      </c>
      <c r="Q59" s="14">
        <v>21</v>
      </c>
      <c r="R59" s="14">
        <v>21</v>
      </c>
      <c r="S59" s="14">
        <v>21</v>
      </c>
      <c r="T59" s="14">
        <v>21</v>
      </c>
      <c r="U59" s="14">
        <v>21</v>
      </c>
      <c r="V59" s="14">
        <v>21</v>
      </c>
      <c r="W59" s="14">
        <v>21</v>
      </c>
      <c r="X59" s="14">
        <v>21</v>
      </c>
      <c r="Y59" s="14">
        <v>21</v>
      </c>
      <c r="Z59" s="14">
        <v>21</v>
      </c>
      <c r="AA59" s="14">
        <v>21</v>
      </c>
      <c r="AB59" s="14">
        <v>21</v>
      </c>
      <c r="AC59" s="14">
        <v>21</v>
      </c>
      <c r="AD59" s="14">
        <v>21</v>
      </c>
      <c r="AE59" s="14">
        <v>21</v>
      </c>
      <c r="AF59" s="14">
        <v>21</v>
      </c>
      <c r="AG59" s="14">
        <v>21</v>
      </c>
      <c r="AH59" s="14">
        <v>21</v>
      </c>
      <c r="AI59" s="14">
        <v>21</v>
      </c>
    </row>
    <row r="60" spans="1:35">
      <c r="A60" s="12" t="s">
        <v>35</v>
      </c>
      <c r="B60" s="12" t="s">
        <v>311</v>
      </c>
      <c r="C60" s="12" t="s">
        <v>276</v>
      </c>
      <c r="D60" s="12" t="s">
        <v>33</v>
      </c>
      <c r="E60" s="14">
        <v>21</v>
      </c>
      <c r="F60" s="14">
        <v>21</v>
      </c>
      <c r="G60" s="14">
        <v>21</v>
      </c>
      <c r="H60" s="14">
        <v>21</v>
      </c>
      <c r="I60" s="14">
        <v>21</v>
      </c>
      <c r="J60" s="14">
        <v>21</v>
      </c>
      <c r="K60" s="14">
        <v>21</v>
      </c>
      <c r="L60" s="14">
        <v>21</v>
      </c>
      <c r="M60" s="14">
        <v>21</v>
      </c>
      <c r="N60" s="14">
        <v>21</v>
      </c>
      <c r="O60" s="14">
        <v>21</v>
      </c>
      <c r="P60" s="14">
        <v>21</v>
      </c>
      <c r="Q60" s="14">
        <v>21</v>
      </c>
      <c r="R60" s="14">
        <v>21</v>
      </c>
      <c r="S60" s="14">
        <v>21</v>
      </c>
      <c r="T60" s="14">
        <v>21</v>
      </c>
      <c r="U60" s="14">
        <v>21</v>
      </c>
      <c r="V60" s="14">
        <v>21</v>
      </c>
      <c r="W60" s="14">
        <v>21</v>
      </c>
      <c r="X60" s="14">
        <v>21</v>
      </c>
      <c r="Y60" s="14">
        <v>21</v>
      </c>
      <c r="Z60" s="14">
        <v>21</v>
      </c>
      <c r="AA60" s="14">
        <v>21</v>
      </c>
      <c r="AB60" s="14">
        <v>21</v>
      </c>
      <c r="AC60" s="14">
        <v>21</v>
      </c>
      <c r="AD60" s="14">
        <v>21</v>
      </c>
      <c r="AE60" s="14">
        <v>21</v>
      </c>
      <c r="AF60" s="14">
        <v>21</v>
      </c>
      <c r="AG60" s="14">
        <v>21</v>
      </c>
      <c r="AH60" s="14">
        <v>21</v>
      </c>
      <c r="AI60" s="14">
        <v>21</v>
      </c>
    </row>
    <row r="61" spans="1:35">
      <c r="A61" s="12" t="s">
        <v>41</v>
      </c>
      <c r="B61" s="12" t="s">
        <v>298</v>
      </c>
      <c r="C61" s="12" t="s">
        <v>276</v>
      </c>
      <c r="D61" s="12" t="s">
        <v>52</v>
      </c>
      <c r="E61" s="14">
        <v>21.43</v>
      </c>
      <c r="F61" s="14">
        <v>21.43</v>
      </c>
      <c r="G61" s="14">
        <v>21.43</v>
      </c>
      <c r="H61" s="14">
        <v>21.43</v>
      </c>
      <c r="I61" s="14">
        <v>21.43</v>
      </c>
      <c r="J61" s="14">
        <v>21.43</v>
      </c>
      <c r="K61" s="14">
        <v>21.43</v>
      </c>
      <c r="L61" s="14">
        <v>21.43</v>
      </c>
      <c r="M61" s="14">
        <v>21.43</v>
      </c>
      <c r="N61" s="14">
        <v>21.43</v>
      </c>
      <c r="O61" s="14">
        <v>21.43</v>
      </c>
      <c r="P61" s="14">
        <v>21.43</v>
      </c>
      <c r="Q61" s="14">
        <v>21.43</v>
      </c>
      <c r="R61" s="14">
        <v>21.43</v>
      </c>
      <c r="S61" s="14">
        <v>21.43</v>
      </c>
      <c r="T61" s="14">
        <v>21.43</v>
      </c>
      <c r="U61" s="14">
        <v>21.43</v>
      </c>
      <c r="V61" s="14">
        <v>21.43</v>
      </c>
      <c r="W61" s="14">
        <v>21.43</v>
      </c>
      <c r="X61" s="14">
        <v>21.43</v>
      </c>
      <c r="Y61" s="14">
        <v>21.43</v>
      </c>
      <c r="Z61" s="14">
        <v>21.43</v>
      </c>
      <c r="AA61" s="14">
        <v>21.43</v>
      </c>
      <c r="AB61" s="14">
        <v>21.43</v>
      </c>
      <c r="AC61" s="14">
        <v>21.43</v>
      </c>
      <c r="AD61" s="14">
        <v>21.43</v>
      </c>
      <c r="AE61" s="14">
        <v>21.43</v>
      </c>
      <c r="AF61" s="14">
        <v>21.43</v>
      </c>
      <c r="AG61" s="14">
        <v>21.43</v>
      </c>
      <c r="AH61" s="14">
        <v>21.43</v>
      </c>
      <c r="AI61" s="14">
        <v>21.43</v>
      </c>
    </row>
    <row r="62" spans="1:35">
      <c r="A62" s="12" t="s">
        <v>36</v>
      </c>
      <c r="B62" s="12" t="s">
        <v>315</v>
      </c>
      <c r="C62" s="12" t="s">
        <v>276</v>
      </c>
      <c r="D62" s="12" t="s">
        <v>33</v>
      </c>
      <c r="E62" s="14">
        <v>53</v>
      </c>
      <c r="F62" s="14">
        <v>53</v>
      </c>
      <c r="G62" s="14">
        <v>53</v>
      </c>
      <c r="H62" s="14">
        <v>53</v>
      </c>
      <c r="I62" s="14">
        <v>53</v>
      </c>
      <c r="J62" s="14">
        <v>53</v>
      </c>
      <c r="K62" s="14">
        <v>53</v>
      </c>
      <c r="L62" s="14">
        <v>53</v>
      </c>
      <c r="M62" s="14">
        <v>52</v>
      </c>
      <c r="N62" s="14">
        <v>52</v>
      </c>
      <c r="O62" s="14">
        <v>52</v>
      </c>
      <c r="P62" s="14">
        <v>52</v>
      </c>
      <c r="Q62" s="14">
        <v>52</v>
      </c>
      <c r="R62" s="14">
        <v>52</v>
      </c>
      <c r="S62" s="14">
        <v>51</v>
      </c>
      <c r="T62" s="14">
        <v>51</v>
      </c>
      <c r="U62" s="14">
        <v>50</v>
      </c>
      <c r="V62" s="14">
        <v>49</v>
      </c>
      <c r="W62" s="14">
        <v>49</v>
      </c>
      <c r="X62" s="14">
        <v>49</v>
      </c>
      <c r="Y62" s="14">
        <v>49</v>
      </c>
      <c r="Z62" s="14">
        <v>49</v>
      </c>
      <c r="AA62" s="14">
        <v>49</v>
      </c>
      <c r="AB62" s="14">
        <v>49</v>
      </c>
      <c r="AC62" s="14">
        <v>49</v>
      </c>
      <c r="AD62" s="14">
        <v>49</v>
      </c>
      <c r="AE62" s="14">
        <v>49</v>
      </c>
      <c r="AF62" s="14">
        <v>49</v>
      </c>
      <c r="AG62" s="14">
        <v>49</v>
      </c>
      <c r="AH62" s="14">
        <v>49</v>
      </c>
      <c r="AI62" s="14">
        <v>49</v>
      </c>
    </row>
    <row r="63" spans="1:35">
      <c r="A63" s="12" t="s">
        <v>37</v>
      </c>
      <c r="B63" s="12" t="s">
        <v>315</v>
      </c>
      <c r="C63" s="12" t="s">
        <v>276</v>
      </c>
      <c r="D63" s="12" t="s">
        <v>33</v>
      </c>
      <c r="E63" s="14">
        <v>53</v>
      </c>
      <c r="F63" s="14">
        <v>53</v>
      </c>
      <c r="G63" s="14">
        <v>53</v>
      </c>
      <c r="H63" s="14">
        <v>53</v>
      </c>
      <c r="I63" s="14">
        <v>53</v>
      </c>
      <c r="J63" s="14">
        <v>53</v>
      </c>
      <c r="K63" s="14">
        <v>53</v>
      </c>
      <c r="L63" s="14">
        <v>53</v>
      </c>
      <c r="M63" s="14">
        <v>53</v>
      </c>
      <c r="N63" s="14">
        <v>53</v>
      </c>
      <c r="O63" s="14">
        <v>53</v>
      </c>
      <c r="P63" s="14">
        <v>53</v>
      </c>
      <c r="Q63" s="14">
        <v>53</v>
      </c>
      <c r="R63" s="14">
        <v>52</v>
      </c>
      <c r="S63" s="14">
        <v>52</v>
      </c>
      <c r="T63" s="14">
        <v>52</v>
      </c>
      <c r="U63" s="14">
        <v>52</v>
      </c>
      <c r="V63" s="14">
        <v>51</v>
      </c>
      <c r="W63" s="14">
        <v>51</v>
      </c>
      <c r="X63" s="14">
        <v>51</v>
      </c>
      <c r="Y63" s="14">
        <v>51</v>
      </c>
      <c r="Z63" s="14">
        <v>51</v>
      </c>
      <c r="AA63" s="14">
        <v>51</v>
      </c>
      <c r="AB63" s="14">
        <v>51</v>
      </c>
      <c r="AC63" s="14">
        <v>51</v>
      </c>
      <c r="AD63" s="14">
        <v>51</v>
      </c>
      <c r="AE63" s="14">
        <v>51</v>
      </c>
      <c r="AF63" s="14">
        <v>51</v>
      </c>
      <c r="AG63" s="14">
        <v>51</v>
      </c>
      <c r="AH63" s="14">
        <v>51</v>
      </c>
      <c r="AI63" s="14">
        <v>51</v>
      </c>
    </row>
    <row r="64" spans="1:35">
      <c r="A64" s="12" t="s">
        <v>35</v>
      </c>
      <c r="B64" s="12" t="s">
        <v>315</v>
      </c>
      <c r="C64" s="12" t="s">
        <v>276</v>
      </c>
      <c r="D64" s="12" t="s">
        <v>33</v>
      </c>
      <c r="E64" s="14">
        <v>53</v>
      </c>
      <c r="F64" s="14">
        <v>53</v>
      </c>
      <c r="G64" s="14">
        <v>53</v>
      </c>
      <c r="H64" s="14">
        <v>53</v>
      </c>
      <c r="I64" s="14">
        <v>53</v>
      </c>
      <c r="J64" s="14">
        <v>53</v>
      </c>
      <c r="K64" s="14">
        <v>53</v>
      </c>
      <c r="L64" s="14">
        <v>53</v>
      </c>
      <c r="M64" s="14">
        <v>53</v>
      </c>
      <c r="N64" s="14">
        <v>53</v>
      </c>
      <c r="O64" s="14">
        <v>53</v>
      </c>
      <c r="P64" s="14">
        <v>53</v>
      </c>
      <c r="Q64" s="14">
        <v>53</v>
      </c>
      <c r="R64" s="14">
        <v>53</v>
      </c>
      <c r="S64" s="14">
        <v>53</v>
      </c>
      <c r="T64" s="14">
        <v>53</v>
      </c>
      <c r="U64" s="14">
        <v>53</v>
      </c>
      <c r="V64" s="14">
        <v>53</v>
      </c>
      <c r="W64" s="14">
        <v>53</v>
      </c>
      <c r="X64" s="14">
        <v>53</v>
      </c>
      <c r="Y64" s="14">
        <v>53</v>
      </c>
      <c r="Z64" s="14">
        <v>53</v>
      </c>
      <c r="AA64" s="14">
        <v>53</v>
      </c>
      <c r="AB64" s="14">
        <v>53</v>
      </c>
      <c r="AC64" s="14">
        <v>53</v>
      </c>
      <c r="AD64" s="14">
        <v>53</v>
      </c>
      <c r="AE64" s="14">
        <v>53</v>
      </c>
      <c r="AF64" s="14">
        <v>53</v>
      </c>
      <c r="AG64" s="14">
        <v>53</v>
      </c>
      <c r="AH64" s="14">
        <v>53</v>
      </c>
      <c r="AI64" s="14">
        <v>53</v>
      </c>
    </row>
    <row r="65" spans="1:35">
      <c r="A65" s="12" t="s">
        <v>36</v>
      </c>
      <c r="B65" s="12" t="s">
        <v>317</v>
      </c>
      <c r="C65" s="12" t="s">
        <v>276</v>
      </c>
      <c r="D65" s="12" t="s">
        <v>33</v>
      </c>
      <c r="E65" s="14">
        <v>54</v>
      </c>
      <c r="F65" s="14">
        <v>54</v>
      </c>
      <c r="G65" s="14">
        <v>54</v>
      </c>
      <c r="H65" s="14">
        <v>54</v>
      </c>
      <c r="I65" s="14">
        <v>54</v>
      </c>
      <c r="J65" s="14">
        <v>54</v>
      </c>
      <c r="K65" s="14">
        <v>53</v>
      </c>
      <c r="L65" s="14">
        <v>53</v>
      </c>
      <c r="M65" s="14">
        <v>53</v>
      </c>
      <c r="N65" s="14">
        <v>53</v>
      </c>
      <c r="O65" s="14">
        <v>53</v>
      </c>
      <c r="P65" s="14">
        <v>53</v>
      </c>
      <c r="Q65" s="14">
        <v>52</v>
      </c>
      <c r="R65" s="14">
        <v>52</v>
      </c>
      <c r="S65" s="14">
        <v>52</v>
      </c>
      <c r="T65" s="14">
        <v>51</v>
      </c>
      <c r="U65" s="14">
        <v>50</v>
      </c>
      <c r="V65" s="14">
        <v>50</v>
      </c>
      <c r="W65" s="14">
        <v>49</v>
      </c>
      <c r="X65" s="14">
        <v>49</v>
      </c>
      <c r="Y65" s="14">
        <v>49</v>
      </c>
      <c r="Z65" s="14">
        <v>49</v>
      </c>
      <c r="AA65" s="14">
        <v>49</v>
      </c>
      <c r="AB65" s="14">
        <v>49</v>
      </c>
      <c r="AC65" s="14">
        <v>49</v>
      </c>
      <c r="AD65" s="14">
        <v>49</v>
      </c>
      <c r="AE65" s="14">
        <v>49</v>
      </c>
      <c r="AF65" s="14">
        <v>49</v>
      </c>
      <c r="AG65" s="14">
        <v>49</v>
      </c>
      <c r="AH65" s="14">
        <v>49</v>
      </c>
      <c r="AI65" s="14">
        <v>49</v>
      </c>
    </row>
    <row r="66" spans="1:35">
      <c r="A66" s="12" t="s">
        <v>37</v>
      </c>
      <c r="B66" s="12" t="s">
        <v>317</v>
      </c>
      <c r="C66" s="12" t="s">
        <v>276</v>
      </c>
      <c r="D66" s="12" t="s">
        <v>33</v>
      </c>
      <c r="E66" s="14">
        <v>54</v>
      </c>
      <c r="F66" s="14">
        <v>54</v>
      </c>
      <c r="G66" s="14">
        <v>54</v>
      </c>
      <c r="H66" s="14">
        <v>54</v>
      </c>
      <c r="I66" s="14">
        <v>54</v>
      </c>
      <c r="J66" s="14">
        <v>54</v>
      </c>
      <c r="K66" s="14">
        <v>54</v>
      </c>
      <c r="L66" s="14">
        <v>54</v>
      </c>
      <c r="M66" s="14">
        <v>54</v>
      </c>
      <c r="N66" s="14">
        <v>53</v>
      </c>
      <c r="O66" s="14">
        <v>53</v>
      </c>
      <c r="P66" s="14">
        <v>53</v>
      </c>
      <c r="Q66" s="14">
        <v>53</v>
      </c>
      <c r="R66" s="14">
        <v>53</v>
      </c>
      <c r="S66" s="14">
        <v>53</v>
      </c>
      <c r="T66" s="14">
        <v>52</v>
      </c>
      <c r="U66" s="14">
        <v>52</v>
      </c>
      <c r="V66" s="14">
        <v>52</v>
      </c>
      <c r="W66" s="14">
        <v>51</v>
      </c>
      <c r="X66" s="14">
        <v>51</v>
      </c>
      <c r="Y66" s="14">
        <v>51</v>
      </c>
      <c r="Z66" s="14">
        <v>51</v>
      </c>
      <c r="AA66" s="14">
        <v>51</v>
      </c>
      <c r="AB66" s="14">
        <v>51</v>
      </c>
      <c r="AC66" s="14">
        <v>51</v>
      </c>
      <c r="AD66" s="14">
        <v>51</v>
      </c>
      <c r="AE66" s="14">
        <v>51</v>
      </c>
      <c r="AF66" s="14">
        <v>51</v>
      </c>
      <c r="AG66" s="14">
        <v>51</v>
      </c>
      <c r="AH66" s="14">
        <v>51</v>
      </c>
      <c r="AI66" s="14">
        <v>51</v>
      </c>
    </row>
    <row r="67" spans="1:35">
      <c r="A67" s="12" t="s">
        <v>35</v>
      </c>
      <c r="B67" s="12" t="s">
        <v>317</v>
      </c>
      <c r="C67" s="12" t="s">
        <v>276</v>
      </c>
      <c r="D67" s="12" t="s">
        <v>33</v>
      </c>
      <c r="E67" s="14">
        <v>54</v>
      </c>
      <c r="F67" s="14">
        <v>54</v>
      </c>
      <c r="G67" s="14">
        <v>54</v>
      </c>
      <c r="H67" s="14">
        <v>54</v>
      </c>
      <c r="I67" s="14">
        <v>54</v>
      </c>
      <c r="J67" s="14">
        <v>54</v>
      </c>
      <c r="K67" s="14">
        <v>54</v>
      </c>
      <c r="L67" s="14">
        <v>54</v>
      </c>
      <c r="M67" s="14">
        <v>54</v>
      </c>
      <c r="N67" s="14">
        <v>54</v>
      </c>
      <c r="O67" s="14">
        <v>54</v>
      </c>
      <c r="P67" s="14">
        <v>54</v>
      </c>
      <c r="Q67" s="14">
        <v>54</v>
      </c>
      <c r="R67" s="14">
        <v>54</v>
      </c>
      <c r="S67" s="14">
        <v>54</v>
      </c>
      <c r="T67" s="14">
        <v>54</v>
      </c>
      <c r="U67" s="14">
        <v>54</v>
      </c>
      <c r="V67" s="14">
        <v>54</v>
      </c>
      <c r="W67" s="14">
        <v>54</v>
      </c>
      <c r="X67" s="14">
        <v>54</v>
      </c>
      <c r="Y67" s="14">
        <v>54</v>
      </c>
      <c r="Z67" s="14">
        <v>54</v>
      </c>
      <c r="AA67" s="14">
        <v>54</v>
      </c>
      <c r="AB67" s="14">
        <v>54</v>
      </c>
      <c r="AC67" s="14">
        <v>54</v>
      </c>
      <c r="AD67" s="14">
        <v>54</v>
      </c>
      <c r="AE67" s="14">
        <v>54</v>
      </c>
      <c r="AF67" s="14">
        <v>54</v>
      </c>
      <c r="AG67" s="14">
        <v>54</v>
      </c>
      <c r="AH67" s="14">
        <v>54</v>
      </c>
      <c r="AI67" s="14">
        <v>54</v>
      </c>
    </row>
    <row r="68" spans="1:35">
      <c r="A68" s="12" t="s">
        <v>36</v>
      </c>
      <c r="B68" s="12" t="s">
        <v>313</v>
      </c>
      <c r="C68" s="12" t="s">
        <v>276</v>
      </c>
      <c r="D68" s="12" t="s">
        <v>33</v>
      </c>
      <c r="E68" s="14">
        <v>27</v>
      </c>
      <c r="F68" s="14">
        <v>27</v>
      </c>
      <c r="G68" s="14">
        <v>27</v>
      </c>
      <c r="H68" s="14">
        <v>27</v>
      </c>
      <c r="I68" s="14">
        <v>27</v>
      </c>
      <c r="J68" s="14">
        <v>27</v>
      </c>
      <c r="K68" s="14">
        <v>27</v>
      </c>
      <c r="L68" s="14">
        <v>27</v>
      </c>
      <c r="M68" s="14">
        <v>27</v>
      </c>
      <c r="N68" s="14">
        <v>27</v>
      </c>
      <c r="O68" s="14">
        <v>27</v>
      </c>
      <c r="P68" s="14">
        <v>27</v>
      </c>
      <c r="Q68" s="14">
        <v>27</v>
      </c>
      <c r="R68" s="14">
        <v>27</v>
      </c>
      <c r="S68" s="14">
        <v>27</v>
      </c>
      <c r="T68" s="14">
        <v>27</v>
      </c>
      <c r="U68" s="14">
        <v>27</v>
      </c>
      <c r="V68" s="14">
        <v>27</v>
      </c>
      <c r="W68" s="14">
        <v>27</v>
      </c>
      <c r="X68" s="14">
        <v>27</v>
      </c>
      <c r="Y68" s="14">
        <v>27</v>
      </c>
      <c r="Z68" s="14">
        <v>27</v>
      </c>
      <c r="AA68" s="14">
        <v>27</v>
      </c>
      <c r="AB68" s="14">
        <v>27</v>
      </c>
      <c r="AC68" s="14">
        <v>27</v>
      </c>
      <c r="AD68" s="14">
        <v>27</v>
      </c>
      <c r="AE68" s="14">
        <v>27</v>
      </c>
      <c r="AF68" s="14">
        <v>27</v>
      </c>
      <c r="AG68" s="14">
        <v>27</v>
      </c>
      <c r="AH68" s="14">
        <v>27</v>
      </c>
      <c r="AI68" s="14">
        <v>27</v>
      </c>
    </row>
    <row r="69" spans="1:35">
      <c r="A69" s="12" t="s">
        <v>37</v>
      </c>
      <c r="B69" s="12" t="s">
        <v>313</v>
      </c>
      <c r="C69" s="12" t="s">
        <v>276</v>
      </c>
      <c r="D69" s="12" t="s">
        <v>33</v>
      </c>
      <c r="E69" s="14">
        <v>27</v>
      </c>
      <c r="F69" s="14">
        <v>27</v>
      </c>
      <c r="G69" s="14">
        <v>27</v>
      </c>
      <c r="H69" s="14">
        <v>27</v>
      </c>
      <c r="I69" s="14">
        <v>27</v>
      </c>
      <c r="J69" s="14">
        <v>27</v>
      </c>
      <c r="K69" s="14">
        <v>27</v>
      </c>
      <c r="L69" s="14">
        <v>27</v>
      </c>
      <c r="M69" s="14">
        <v>27</v>
      </c>
      <c r="N69" s="14">
        <v>27</v>
      </c>
      <c r="O69" s="14">
        <v>27</v>
      </c>
      <c r="P69" s="14">
        <v>27</v>
      </c>
      <c r="Q69" s="14">
        <v>27</v>
      </c>
      <c r="R69" s="14">
        <v>27</v>
      </c>
      <c r="S69" s="14">
        <v>27</v>
      </c>
      <c r="T69" s="14">
        <v>27</v>
      </c>
      <c r="U69" s="14">
        <v>27</v>
      </c>
      <c r="V69" s="14">
        <v>27</v>
      </c>
      <c r="W69" s="14">
        <v>27</v>
      </c>
      <c r="X69" s="14">
        <v>27</v>
      </c>
      <c r="Y69" s="14">
        <v>27</v>
      </c>
      <c r="Z69" s="14">
        <v>27</v>
      </c>
      <c r="AA69" s="14">
        <v>27</v>
      </c>
      <c r="AB69" s="14">
        <v>27</v>
      </c>
      <c r="AC69" s="14">
        <v>27</v>
      </c>
      <c r="AD69" s="14">
        <v>27</v>
      </c>
      <c r="AE69" s="14">
        <v>27</v>
      </c>
      <c r="AF69" s="14">
        <v>27</v>
      </c>
      <c r="AG69" s="14">
        <v>27</v>
      </c>
      <c r="AH69" s="14">
        <v>27</v>
      </c>
      <c r="AI69" s="14">
        <v>27</v>
      </c>
    </row>
    <row r="70" spans="1:35">
      <c r="A70" s="12" t="s">
        <v>35</v>
      </c>
      <c r="B70" s="12" t="s">
        <v>313</v>
      </c>
      <c r="C70" s="12" t="s">
        <v>276</v>
      </c>
      <c r="D70" s="12" t="s">
        <v>33</v>
      </c>
      <c r="E70" s="14">
        <v>27</v>
      </c>
      <c r="F70" s="14">
        <v>27</v>
      </c>
      <c r="G70" s="14">
        <v>27</v>
      </c>
      <c r="H70" s="14">
        <v>27</v>
      </c>
      <c r="I70" s="14">
        <v>27</v>
      </c>
      <c r="J70" s="14">
        <v>27</v>
      </c>
      <c r="K70" s="14">
        <v>27</v>
      </c>
      <c r="L70" s="14">
        <v>27</v>
      </c>
      <c r="M70" s="14">
        <v>27</v>
      </c>
      <c r="N70" s="14">
        <v>27</v>
      </c>
      <c r="O70" s="14">
        <v>27</v>
      </c>
      <c r="P70" s="14">
        <v>27</v>
      </c>
      <c r="Q70" s="14">
        <v>27</v>
      </c>
      <c r="R70" s="14">
        <v>27</v>
      </c>
      <c r="S70" s="14">
        <v>27</v>
      </c>
      <c r="T70" s="14">
        <v>27</v>
      </c>
      <c r="U70" s="14">
        <v>27</v>
      </c>
      <c r="V70" s="14">
        <v>27</v>
      </c>
      <c r="W70" s="14">
        <v>27</v>
      </c>
      <c r="X70" s="14">
        <v>27</v>
      </c>
      <c r="Y70" s="14">
        <v>27</v>
      </c>
      <c r="Z70" s="14">
        <v>27</v>
      </c>
      <c r="AA70" s="14">
        <v>27</v>
      </c>
      <c r="AB70" s="14">
        <v>27</v>
      </c>
      <c r="AC70" s="14">
        <v>27</v>
      </c>
      <c r="AD70" s="14">
        <v>27</v>
      </c>
      <c r="AE70" s="14">
        <v>27</v>
      </c>
      <c r="AF70" s="14">
        <v>27</v>
      </c>
      <c r="AG70" s="14">
        <v>27</v>
      </c>
      <c r="AH70" s="14">
        <v>27</v>
      </c>
      <c r="AI70" s="14">
        <v>27</v>
      </c>
    </row>
    <row r="71" spans="1:35">
      <c r="A71" s="12" t="s">
        <v>41</v>
      </c>
      <c r="B71" s="12" t="s">
        <v>299</v>
      </c>
      <c r="C71" s="12" t="s">
        <v>276</v>
      </c>
      <c r="D71" s="12" t="s">
        <v>52</v>
      </c>
      <c r="E71" s="14">
        <v>27.41</v>
      </c>
      <c r="F71" s="14">
        <v>27.41</v>
      </c>
      <c r="G71" s="14">
        <v>27.41</v>
      </c>
      <c r="H71" s="14">
        <v>27.41</v>
      </c>
      <c r="I71" s="14">
        <v>27.41</v>
      </c>
      <c r="J71" s="14">
        <v>27.41</v>
      </c>
      <c r="K71" s="14">
        <v>27.41</v>
      </c>
      <c r="L71" s="14">
        <v>27.41</v>
      </c>
      <c r="M71" s="14">
        <v>27.41</v>
      </c>
      <c r="N71" s="14">
        <v>27.41</v>
      </c>
      <c r="O71" s="14">
        <v>27.41</v>
      </c>
      <c r="P71" s="14">
        <v>27.41</v>
      </c>
      <c r="Q71" s="14">
        <v>27.41</v>
      </c>
      <c r="R71" s="14">
        <v>27.41</v>
      </c>
      <c r="S71" s="14">
        <v>27.41</v>
      </c>
      <c r="T71" s="14">
        <v>27.41</v>
      </c>
      <c r="U71" s="14">
        <v>27.41</v>
      </c>
      <c r="V71" s="14">
        <v>27.41</v>
      </c>
      <c r="W71" s="14">
        <v>27.41</v>
      </c>
      <c r="X71" s="14">
        <v>27.41</v>
      </c>
      <c r="Y71" s="14">
        <v>27.41</v>
      </c>
      <c r="Z71" s="14">
        <v>27.41</v>
      </c>
      <c r="AA71" s="14">
        <v>27.41</v>
      </c>
      <c r="AB71" s="14">
        <v>27.41</v>
      </c>
      <c r="AC71" s="14">
        <v>27.41</v>
      </c>
      <c r="AD71" s="14">
        <v>27.41</v>
      </c>
      <c r="AE71" s="14">
        <v>27.41</v>
      </c>
      <c r="AF71" s="14">
        <v>27.41</v>
      </c>
      <c r="AG71" s="14">
        <v>27.41</v>
      </c>
      <c r="AH71" s="14">
        <v>27.41</v>
      </c>
      <c r="AI71" s="14">
        <v>27.41</v>
      </c>
    </row>
    <row r="72" spans="1:35">
      <c r="A72" s="12" t="s">
        <v>41</v>
      </c>
      <c r="B72" s="12" t="s">
        <v>300</v>
      </c>
      <c r="C72" s="12" t="s">
        <v>276</v>
      </c>
      <c r="D72" s="12" t="s">
        <v>49</v>
      </c>
      <c r="E72" s="14">
        <v>145.96</v>
      </c>
      <c r="F72" s="14">
        <v>145.96</v>
      </c>
      <c r="G72" s="14">
        <v>145.96</v>
      </c>
      <c r="H72" s="14">
        <v>145.96</v>
      </c>
      <c r="I72" s="14">
        <v>145.96</v>
      </c>
      <c r="J72" s="14">
        <v>145.96</v>
      </c>
      <c r="K72" s="14">
        <v>145.96</v>
      </c>
      <c r="L72" s="14">
        <v>145.96</v>
      </c>
      <c r="M72" s="14">
        <v>145.96</v>
      </c>
      <c r="N72" s="14">
        <v>145.96</v>
      </c>
      <c r="O72" s="14">
        <v>145.96</v>
      </c>
      <c r="P72" s="14">
        <v>145.96</v>
      </c>
      <c r="Q72" s="14">
        <v>145.96</v>
      </c>
      <c r="R72" s="14">
        <v>145.96</v>
      </c>
      <c r="S72" s="14">
        <v>145.96</v>
      </c>
      <c r="T72" s="14">
        <v>145.96</v>
      </c>
      <c r="U72" s="14">
        <v>145.96</v>
      </c>
      <c r="V72" s="14">
        <v>145.96</v>
      </c>
      <c r="W72" s="14">
        <v>145.96</v>
      </c>
      <c r="X72" s="14">
        <v>145.96</v>
      </c>
      <c r="Y72" s="14">
        <v>145.96</v>
      </c>
      <c r="Z72" s="14">
        <v>145.96</v>
      </c>
      <c r="AA72" s="14">
        <v>145.96</v>
      </c>
      <c r="AB72" s="14">
        <v>145.96</v>
      </c>
      <c r="AC72" s="14">
        <v>145.96</v>
      </c>
      <c r="AD72" s="14">
        <v>145.96</v>
      </c>
      <c r="AE72" s="14">
        <v>145.96</v>
      </c>
      <c r="AF72" s="14">
        <v>145.96</v>
      </c>
      <c r="AG72" s="14">
        <v>145.96</v>
      </c>
      <c r="AH72" s="14">
        <v>145.96</v>
      </c>
      <c r="AI72" s="14">
        <v>145.96</v>
      </c>
    </row>
    <row r="73" spans="1:35">
      <c r="A73" s="12" t="s">
        <v>41</v>
      </c>
      <c r="B73" s="12" t="s">
        <v>325</v>
      </c>
      <c r="C73" s="12" t="s">
        <v>276</v>
      </c>
      <c r="D73" s="12" t="s">
        <v>33</v>
      </c>
      <c r="E73" s="14">
        <v>145.96</v>
      </c>
      <c r="F73" s="14">
        <v>145.96</v>
      </c>
      <c r="G73" s="14">
        <v>145.96</v>
      </c>
      <c r="H73" s="14">
        <v>145.96</v>
      </c>
      <c r="I73" s="14">
        <v>145.96</v>
      </c>
      <c r="J73" s="14">
        <v>145.96</v>
      </c>
      <c r="K73" s="14">
        <v>145.96</v>
      </c>
      <c r="L73" s="14">
        <v>145.96</v>
      </c>
      <c r="M73" s="14">
        <v>145.96</v>
      </c>
      <c r="N73" s="14">
        <v>145.96</v>
      </c>
      <c r="O73" s="14">
        <v>145.96</v>
      </c>
      <c r="P73" s="14">
        <v>145.96</v>
      </c>
      <c r="Q73" s="14">
        <v>145.96</v>
      </c>
      <c r="R73" s="14">
        <v>145.96</v>
      </c>
      <c r="S73" s="14">
        <v>145.96</v>
      </c>
      <c r="T73" s="14">
        <v>145.96</v>
      </c>
      <c r="U73" s="14">
        <v>145.96</v>
      </c>
      <c r="V73" s="14">
        <v>145.96</v>
      </c>
      <c r="W73" s="14">
        <v>145.96</v>
      </c>
      <c r="X73" s="14">
        <v>145.96</v>
      </c>
      <c r="Y73" s="14">
        <v>145.96</v>
      </c>
      <c r="Z73" s="14">
        <v>145.96</v>
      </c>
      <c r="AA73" s="14">
        <v>145.96</v>
      </c>
      <c r="AB73" s="14">
        <v>145.96</v>
      </c>
      <c r="AC73" s="14">
        <v>145.96</v>
      </c>
      <c r="AD73" s="14">
        <v>145.96</v>
      </c>
      <c r="AE73" s="14">
        <v>145.96</v>
      </c>
      <c r="AF73" s="14">
        <v>145.96</v>
      </c>
      <c r="AG73" s="14">
        <v>145.96</v>
      </c>
      <c r="AH73" s="14">
        <v>145.96</v>
      </c>
      <c r="AI73" s="14">
        <v>145.96</v>
      </c>
    </row>
    <row r="74" spans="1:35">
      <c r="A74" s="12" t="s">
        <v>41</v>
      </c>
      <c r="B74" s="12" t="s">
        <v>326</v>
      </c>
      <c r="C74" s="12" t="s">
        <v>276</v>
      </c>
      <c r="D74" s="12" t="s">
        <v>33</v>
      </c>
      <c r="E74" s="14">
        <v>114</v>
      </c>
      <c r="F74" s="14">
        <v>114</v>
      </c>
      <c r="G74" s="14">
        <v>114</v>
      </c>
      <c r="H74" s="14">
        <v>114</v>
      </c>
      <c r="I74" s="14">
        <v>114</v>
      </c>
      <c r="J74" s="14">
        <v>114</v>
      </c>
      <c r="K74" s="14">
        <v>114</v>
      </c>
      <c r="L74" s="14">
        <v>114</v>
      </c>
      <c r="M74" s="14">
        <v>114</v>
      </c>
      <c r="N74" s="14">
        <v>114</v>
      </c>
      <c r="O74" s="14">
        <v>114</v>
      </c>
      <c r="P74" s="14">
        <v>114</v>
      </c>
      <c r="Q74" s="14">
        <v>114</v>
      </c>
      <c r="R74" s="14">
        <v>114</v>
      </c>
      <c r="S74" s="14">
        <v>114</v>
      </c>
      <c r="T74" s="14">
        <v>114</v>
      </c>
      <c r="U74" s="14">
        <v>114</v>
      </c>
      <c r="V74" s="14">
        <v>114</v>
      </c>
      <c r="W74" s="14">
        <v>114</v>
      </c>
      <c r="X74" s="14">
        <v>114</v>
      </c>
      <c r="Y74" s="14">
        <v>114</v>
      </c>
      <c r="Z74" s="14">
        <v>114</v>
      </c>
      <c r="AA74" s="14">
        <v>114</v>
      </c>
      <c r="AB74" s="14">
        <v>114</v>
      </c>
      <c r="AC74" s="14">
        <v>114</v>
      </c>
      <c r="AD74" s="14">
        <v>114</v>
      </c>
      <c r="AE74" s="14">
        <v>114</v>
      </c>
      <c r="AF74" s="14">
        <v>114</v>
      </c>
      <c r="AG74" s="14">
        <v>114</v>
      </c>
      <c r="AH74" s="14">
        <v>114</v>
      </c>
      <c r="AI74" s="14">
        <v>114</v>
      </c>
    </row>
    <row r="75" spans="1:35">
      <c r="A75" s="12" t="s">
        <v>41</v>
      </c>
      <c r="B75" s="12" t="s">
        <v>301</v>
      </c>
      <c r="C75" s="12" t="s">
        <v>276</v>
      </c>
      <c r="D75" s="12" t="s">
        <v>33</v>
      </c>
      <c r="E75" s="14">
        <v>150.85</v>
      </c>
      <c r="F75" s="14">
        <v>150.85</v>
      </c>
      <c r="G75" s="14">
        <v>150.85</v>
      </c>
      <c r="H75" s="14">
        <v>150.85</v>
      </c>
      <c r="I75" s="14">
        <v>150.85</v>
      </c>
      <c r="J75" s="14">
        <v>150.85</v>
      </c>
      <c r="K75" s="14">
        <v>150.85</v>
      </c>
      <c r="L75" s="14">
        <v>150.85</v>
      </c>
      <c r="M75" s="14">
        <v>150.85</v>
      </c>
      <c r="N75" s="14">
        <v>150.85</v>
      </c>
      <c r="O75" s="14">
        <v>150.85</v>
      </c>
      <c r="P75" s="14">
        <v>150.85</v>
      </c>
      <c r="Q75" s="14">
        <v>150.85</v>
      </c>
      <c r="R75" s="14">
        <v>150.85</v>
      </c>
      <c r="S75" s="14">
        <v>150.85</v>
      </c>
      <c r="T75" s="14">
        <v>150.85</v>
      </c>
      <c r="U75" s="14">
        <v>150.85</v>
      </c>
      <c r="V75" s="14">
        <v>150.85</v>
      </c>
      <c r="W75" s="14">
        <v>150.85</v>
      </c>
      <c r="X75" s="14">
        <v>150.85</v>
      </c>
      <c r="Y75" s="14">
        <v>150.85</v>
      </c>
      <c r="Z75" s="14">
        <v>150.85</v>
      </c>
      <c r="AA75" s="14">
        <v>150.85</v>
      </c>
      <c r="AB75" s="14">
        <v>150.85</v>
      </c>
      <c r="AC75" s="14">
        <v>150.85</v>
      </c>
      <c r="AD75" s="14">
        <v>150.85</v>
      </c>
      <c r="AE75" s="14">
        <v>150.85</v>
      </c>
      <c r="AF75" s="14">
        <v>150.85</v>
      </c>
      <c r="AG75" s="14">
        <v>150.85</v>
      </c>
      <c r="AH75" s="14">
        <v>150.85</v>
      </c>
      <c r="AI75" s="14">
        <v>150.85</v>
      </c>
    </row>
    <row r="76" spans="1:35">
      <c r="A76" s="12" t="s">
        <v>36</v>
      </c>
      <c r="B76" s="12" t="s">
        <v>338</v>
      </c>
      <c r="C76" s="12" t="s">
        <v>276</v>
      </c>
      <c r="D76" s="12" t="s">
        <v>33</v>
      </c>
      <c r="E76" s="14">
        <v>108.7964634577251</v>
      </c>
      <c r="F76" s="14">
        <v>103.10895678143099</v>
      </c>
      <c r="G76" s="14">
        <v>98.697383870212263</v>
      </c>
      <c r="H76" s="14">
        <v>95.092866346195351</v>
      </c>
      <c r="I76" s="14">
        <v>92.045290203543104</v>
      </c>
      <c r="J76" s="14">
        <v>89.405359669901245</v>
      </c>
      <c r="K76" s="14">
        <v>87.076775910959711</v>
      </c>
      <c r="L76" s="14">
        <v>84.993786758682532</v>
      </c>
      <c r="M76" s="14">
        <v>83.109493867797752</v>
      </c>
      <c r="N76" s="14">
        <v>81.389269234665605</v>
      </c>
      <c r="O76" s="14">
        <v>79.806815971582282</v>
      </c>
      <c r="P76" s="14">
        <v>78.341693092013358</v>
      </c>
      <c r="Q76" s="14">
        <v>76.977696323446878</v>
      </c>
      <c r="R76" s="14">
        <v>75.701762558371527</v>
      </c>
      <c r="S76" s="14">
        <v>74.503207019647192</v>
      </c>
      <c r="T76" s="14">
        <v>73.373178799429965</v>
      </c>
      <c r="U76" s="14">
        <v>72.304263801277244</v>
      </c>
      <c r="V76" s="14">
        <v>71.290189647152786</v>
      </c>
      <c r="W76" s="14">
        <v>70.325602656777704</v>
      </c>
      <c r="X76" s="14">
        <v>69.405896756268007</v>
      </c>
      <c r="Y76" s="14">
        <v>68.527080449641772</v>
      </c>
      <c r="Z76" s="14">
        <v>67.685672123135859</v>
      </c>
      <c r="AA76" s="14">
        <v>66.87861673593406</v>
      </c>
      <c r="AB76" s="14">
        <v>66.103218860052536</v>
      </c>
      <c r="AC76" s="14">
        <v>65.357088364194311</v>
      </c>
      <c r="AD76" s="14">
        <v>64.638095980483612</v>
      </c>
      <c r="AE76" s="14">
        <v>63.944336671793906</v>
      </c>
      <c r="AF76" s="14">
        <v>63.274099211917132</v>
      </c>
      <c r="AG76" s="14">
        <v>62.625840755521587</v>
      </c>
      <c r="AH76" s="14">
        <v>61.998165446841774</v>
      </c>
      <c r="AI76" s="14">
        <v>61.389806321032367</v>
      </c>
    </row>
    <row r="77" spans="1:35">
      <c r="A77" s="12" t="s">
        <v>37</v>
      </c>
      <c r="B77" s="12" t="s">
        <v>338</v>
      </c>
      <c r="C77" s="12" t="s">
        <v>276</v>
      </c>
      <c r="D77" s="12" t="s">
        <v>33</v>
      </c>
      <c r="E77" s="14">
        <v>114.00570395546551</v>
      </c>
      <c r="F77" s="14">
        <v>108.95292406904292</v>
      </c>
      <c r="G77" s="14">
        <v>105.03368350512378</v>
      </c>
      <c r="H77" s="14">
        <v>101.83143079893834</v>
      </c>
      <c r="I77" s="14">
        <v>99.123964713646942</v>
      </c>
      <c r="J77" s="14">
        <v>96.778650912515758</v>
      </c>
      <c r="K77" s="14">
        <v>94.709937528833763</v>
      </c>
      <c r="L77" s="14">
        <v>92.859410348596597</v>
      </c>
      <c r="M77" s="14">
        <v>91.185404890479859</v>
      </c>
      <c r="N77" s="14">
        <v>89.657157642411178</v>
      </c>
      <c r="O77" s="14">
        <v>88.251306454185183</v>
      </c>
      <c r="P77" s="14">
        <v>86.949691557119763</v>
      </c>
      <c r="Q77" s="14">
        <v>85.737917078492018</v>
      </c>
      <c r="R77" s="14">
        <v>84.60437775598858</v>
      </c>
      <c r="S77" s="14">
        <v>83.539581235560973</v>
      </c>
      <c r="T77" s="14">
        <v>82.535664372306599</v>
      </c>
      <c r="U77" s="14">
        <v>81.586040484307802</v>
      </c>
      <c r="V77" s="14">
        <v>80.685137192069433</v>
      </c>
      <c r="W77" s="14">
        <v>79.828198287015184</v>
      </c>
      <c r="X77" s="14">
        <v>79.011131733952681</v>
      </c>
      <c r="Y77" s="14">
        <v>78.230391488584829</v>
      </c>
      <c r="Z77" s="14">
        <v>77.482884485884</v>
      </c>
      <c r="AA77" s="14">
        <v>76.765896628150273</v>
      </c>
      <c r="AB77" s="14">
        <v>76.077033297658019</v>
      </c>
      <c r="AC77" s="14">
        <v>75.414171102202019</v>
      </c>
      <c r="AD77" s="14">
        <v>74.775418400592585</v>
      </c>
      <c r="AE77" s="14">
        <v>74.159082758196504</v>
      </c>
      <c r="AF77" s="14">
        <v>73.563643921964854</v>
      </c>
      <c r="AG77" s="14">
        <v>72.987731228388384</v>
      </c>
      <c r="AH77" s="14">
        <v>72.430104599461416</v>
      </c>
      <c r="AI77" s="14">
        <v>71.889638463848115</v>
      </c>
    </row>
    <row r="78" spans="1:35">
      <c r="A78" s="12" t="s">
        <v>35</v>
      </c>
      <c r="B78" s="12" t="s">
        <v>338</v>
      </c>
      <c r="C78" s="12" t="s">
        <v>276</v>
      </c>
      <c r="D78" s="12" t="s">
        <v>33</v>
      </c>
      <c r="E78" s="14">
        <v>123.38334161805193</v>
      </c>
      <c r="F78" s="14">
        <v>120.00580544984575</v>
      </c>
      <c r="G78" s="14">
        <v>117.38598486512008</v>
      </c>
      <c r="H78" s="14">
        <v>115.24543558769349</v>
      </c>
      <c r="I78" s="14">
        <v>113.4356269609936</v>
      </c>
      <c r="J78" s="14">
        <v>111.86789941948732</v>
      </c>
      <c r="K78" s="14">
        <v>110.48506572554125</v>
      </c>
      <c r="L78" s="14">
        <v>109.24807883476164</v>
      </c>
      <c r="M78" s="14">
        <v>108.12908807964152</v>
      </c>
      <c r="N78" s="14">
        <v>107.10752955733507</v>
      </c>
      <c r="O78" s="14">
        <v>106.16778681332435</v>
      </c>
      <c r="P78" s="14">
        <v>105.29772093063517</v>
      </c>
      <c r="Q78" s="14">
        <v>104.48770897260941</v>
      </c>
      <c r="R78" s="14">
        <v>103.72999338912888</v>
      </c>
      <c r="S78" s="14">
        <v>103.01822900588546</v>
      </c>
      <c r="T78" s="14">
        <v>102.34715969518282</v>
      </c>
      <c r="U78" s="14">
        <v>101.71238258238456</v>
      </c>
      <c r="V78" s="14">
        <v>101.11017280440321</v>
      </c>
      <c r="W78" s="14">
        <v>100.53735106848292</v>
      </c>
      <c r="X78" s="14">
        <v>99.991182049283069</v>
      </c>
      <c r="Y78" s="14">
        <v>99.469295389666257</v>
      </c>
      <c r="Z78" s="14">
        <v>98.969623526976619</v>
      </c>
      <c r="AA78" s="14">
        <v>98.490352219677547</v>
      </c>
      <c r="AB78" s="14">
        <v>98.029880782965918</v>
      </c>
      <c r="AC78" s="14">
        <v>97.586789833030565</v>
      </c>
      <c r="AD78" s="14">
        <v>97.159814900276743</v>
      </c>
      <c r="AE78" s="14">
        <v>96.747824674947282</v>
      </c>
      <c r="AF78" s="14">
        <v>96.34980294225096</v>
      </c>
      <c r="AG78" s="14">
        <v>95.964833480685755</v>
      </c>
      <c r="AH78" s="14">
        <v>95.592087358770442</v>
      </c>
      <c r="AI78" s="14">
        <v>95.230812187130837</v>
      </c>
    </row>
    <row r="79" spans="1:35">
      <c r="A79" s="12" t="s">
        <v>36</v>
      </c>
      <c r="B79" s="12" t="s">
        <v>327</v>
      </c>
      <c r="C79" s="12" t="s">
        <v>276</v>
      </c>
      <c r="D79" s="12" t="s">
        <v>33</v>
      </c>
      <c r="E79" s="14">
        <v>29</v>
      </c>
      <c r="F79" s="14">
        <v>29</v>
      </c>
      <c r="G79" s="14">
        <v>27</v>
      </c>
      <c r="H79" s="14">
        <v>25</v>
      </c>
      <c r="I79" s="14">
        <v>23</v>
      </c>
      <c r="J79" s="14">
        <v>21</v>
      </c>
      <c r="K79" s="14">
        <v>19</v>
      </c>
      <c r="L79" s="14">
        <v>17</v>
      </c>
      <c r="M79" s="14">
        <v>15</v>
      </c>
      <c r="N79" s="14">
        <v>13</v>
      </c>
      <c r="O79" s="14">
        <v>11</v>
      </c>
      <c r="P79" s="14">
        <v>11</v>
      </c>
      <c r="Q79" s="14">
        <v>11</v>
      </c>
      <c r="R79" s="14">
        <v>11</v>
      </c>
      <c r="S79" s="14">
        <v>11</v>
      </c>
      <c r="T79" s="14">
        <v>11</v>
      </c>
      <c r="U79" s="14">
        <v>10</v>
      </c>
      <c r="V79" s="14">
        <v>10</v>
      </c>
      <c r="W79" s="14">
        <v>10</v>
      </c>
      <c r="X79" s="14">
        <v>10</v>
      </c>
      <c r="Y79" s="14">
        <v>10</v>
      </c>
      <c r="Z79" s="14">
        <v>10</v>
      </c>
      <c r="AA79" s="14">
        <v>10</v>
      </c>
      <c r="AB79" s="14">
        <v>10</v>
      </c>
      <c r="AC79" s="14">
        <v>9</v>
      </c>
      <c r="AD79" s="14">
        <v>9</v>
      </c>
      <c r="AE79" s="14">
        <v>9</v>
      </c>
      <c r="AF79" s="14">
        <v>9</v>
      </c>
      <c r="AG79" s="14">
        <v>9</v>
      </c>
      <c r="AH79" s="14">
        <v>9</v>
      </c>
      <c r="AI79" s="14">
        <v>9</v>
      </c>
    </row>
    <row r="80" spans="1:35">
      <c r="A80" s="12" t="s">
        <v>37</v>
      </c>
      <c r="B80" s="12" t="s">
        <v>327</v>
      </c>
      <c r="C80" s="12" t="s">
        <v>276</v>
      </c>
      <c r="D80" s="12" t="s">
        <v>33</v>
      </c>
      <c r="E80" s="14">
        <v>29</v>
      </c>
      <c r="F80" s="14">
        <v>29</v>
      </c>
      <c r="G80" s="14">
        <v>27</v>
      </c>
      <c r="H80" s="14">
        <v>25</v>
      </c>
      <c r="I80" s="14">
        <v>24</v>
      </c>
      <c r="J80" s="14">
        <v>22</v>
      </c>
      <c r="K80" s="14">
        <v>20</v>
      </c>
      <c r="L80" s="14">
        <v>18</v>
      </c>
      <c r="M80" s="14">
        <v>17</v>
      </c>
      <c r="N80" s="14">
        <v>15</v>
      </c>
      <c r="O80" s="14">
        <v>13</v>
      </c>
      <c r="P80" s="14">
        <v>13</v>
      </c>
      <c r="Q80" s="14">
        <v>13</v>
      </c>
      <c r="R80" s="14">
        <v>13</v>
      </c>
      <c r="S80" s="14">
        <v>13</v>
      </c>
      <c r="T80" s="14">
        <v>13</v>
      </c>
      <c r="U80" s="14">
        <v>13</v>
      </c>
      <c r="V80" s="14">
        <v>13</v>
      </c>
      <c r="W80" s="14">
        <v>12</v>
      </c>
      <c r="X80" s="14">
        <v>12</v>
      </c>
      <c r="Y80" s="14">
        <v>12</v>
      </c>
      <c r="Z80" s="14">
        <v>12</v>
      </c>
      <c r="AA80" s="14">
        <v>12</v>
      </c>
      <c r="AB80" s="14">
        <v>12</v>
      </c>
      <c r="AC80" s="14">
        <v>12</v>
      </c>
      <c r="AD80" s="14">
        <v>12</v>
      </c>
      <c r="AE80" s="14">
        <v>12</v>
      </c>
      <c r="AF80" s="14">
        <v>11</v>
      </c>
      <c r="AG80" s="14">
        <v>11</v>
      </c>
      <c r="AH80" s="14">
        <v>11</v>
      </c>
      <c r="AI80" s="14">
        <v>11</v>
      </c>
    </row>
    <row r="81" spans="1:35">
      <c r="A81" s="12" t="s">
        <v>35</v>
      </c>
      <c r="B81" s="12" t="s">
        <v>327</v>
      </c>
      <c r="C81" s="12" t="s">
        <v>276</v>
      </c>
      <c r="D81" s="12" t="s">
        <v>33</v>
      </c>
      <c r="E81" s="14">
        <v>29</v>
      </c>
      <c r="F81" s="14">
        <v>29</v>
      </c>
      <c r="G81" s="14">
        <v>29</v>
      </c>
      <c r="H81" s="14">
        <v>28</v>
      </c>
      <c r="I81" s="14">
        <v>28</v>
      </c>
      <c r="J81" s="14">
        <v>27</v>
      </c>
      <c r="K81" s="14">
        <v>27</v>
      </c>
      <c r="L81" s="14">
        <v>27</v>
      </c>
      <c r="M81" s="14">
        <v>26</v>
      </c>
      <c r="N81" s="14">
        <v>26</v>
      </c>
      <c r="O81" s="14">
        <v>25</v>
      </c>
      <c r="P81" s="14">
        <v>25</v>
      </c>
      <c r="Q81" s="14">
        <v>24</v>
      </c>
      <c r="R81" s="14">
        <v>24</v>
      </c>
      <c r="S81" s="14">
        <v>23</v>
      </c>
      <c r="T81" s="14">
        <v>22</v>
      </c>
      <c r="U81" s="14">
        <v>22</v>
      </c>
      <c r="V81" s="14">
        <v>21</v>
      </c>
      <c r="W81" s="14">
        <v>21</v>
      </c>
      <c r="X81" s="14">
        <v>20</v>
      </c>
      <c r="Y81" s="14">
        <v>19</v>
      </c>
      <c r="Z81" s="14">
        <v>19</v>
      </c>
      <c r="AA81" s="14">
        <v>18</v>
      </c>
      <c r="AB81" s="14">
        <v>18</v>
      </c>
      <c r="AC81" s="14">
        <v>17</v>
      </c>
      <c r="AD81" s="14">
        <v>16</v>
      </c>
      <c r="AE81" s="14">
        <v>16</v>
      </c>
      <c r="AF81" s="14">
        <v>15</v>
      </c>
      <c r="AG81" s="14">
        <v>14</v>
      </c>
      <c r="AH81" s="14">
        <v>14</v>
      </c>
      <c r="AI81" s="14">
        <v>13</v>
      </c>
    </row>
    <row r="82" spans="1:35">
      <c r="A82" s="12" t="s">
        <v>41</v>
      </c>
      <c r="B82" s="12" t="s">
        <v>302</v>
      </c>
      <c r="C82" s="12" t="s">
        <v>276</v>
      </c>
      <c r="D82" s="12" t="s">
        <v>48</v>
      </c>
      <c r="E82" s="14">
        <v>23</v>
      </c>
      <c r="F82" s="14">
        <v>21</v>
      </c>
      <c r="G82" s="14">
        <v>20</v>
      </c>
      <c r="H82" s="14">
        <v>20</v>
      </c>
      <c r="I82" s="14">
        <v>20</v>
      </c>
      <c r="J82" s="14">
        <v>20</v>
      </c>
      <c r="K82" s="14">
        <v>20</v>
      </c>
      <c r="L82" s="14">
        <v>20</v>
      </c>
      <c r="M82" s="14">
        <v>20</v>
      </c>
      <c r="N82" s="14">
        <v>20</v>
      </c>
      <c r="O82" s="14">
        <v>20</v>
      </c>
      <c r="P82" s="14">
        <v>20</v>
      </c>
      <c r="Q82" s="14">
        <v>19</v>
      </c>
      <c r="R82" s="14">
        <v>19</v>
      </c>
      <c r="S82" s="14">
        <v>19</v>
      </c>
      <c r="T82" s="14">
        <v>19</v>
      </c>
      <c r="U82" s="14">
        <v>19</v>
      </c>
      <c r="V82" s="14">
        <v>18</v>
      </c>
      <c r="W82" s="14">
        <v>18</v>
      </c>
      <c r="X82" s="14">
        <v>18</v>
      </c>
      <c r="Y82" s="14">
        <v>18</v>
      </c>
      <c r="Z82" s="14">
        <v>17</v>
      </c>
      <c r="AA82" s="14">
        <v>17</v>
      </c>
      <c r="AB82" s="14">
        <v>17</v>
      </c>
      <c r="AC82" s="14">
        <v>17</v>
      </c>
      <c r="AD82" s="14">
        <v>16</v>
      </c>
      <c r="AE82" s="14">
        <v>16</v>
      </c>
      <c r="AF82" s="14">
        <v>16</v>
      </c>
      <c r="AG82" s="14">
        <v>16</v>
      </c>
      <c r="AH82" s="14">
        <v>15</v>
      </c>
      <c r="AI82" s="14">
        <v>15</v>
      </c>
    </row>
    <row r="83" spans="1:35">
      <c r="A83" s="12" t="s">
        <v>41</v>
      </c>
      <c r="B83" s="12" t="s">
        <v>308</v>
      </c>
      <c r="C83" s="12" t="s">
        <v>276</v>
      </c>
      <c r="D83" s="12" t="s">
        <v>271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</row>
    <row r="84" spans="1:35">
      <c r="A84" s="12" t="s">
        <v>41</v>
      </c>
      <c r="B84" s="12" t="s">
        <v>309</v>
      </c>
      <c r="C84" s="12" t="s">
        <v>276</v>
      </c>
      <c r="D84" s="12" t="s">
        <v>271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</row>
    <row r="85" spans="1:35">
      <c r="A85" s="12" t="s">
        <v>36</v>
      </c>
      <c r="B85" s="12" t="s">
        <v>328</v>
      </c>
      <c r="C85" s="12" t="s">
        <v>276</v>
      </c>
      <c r="D85" s="12" t="s">
        <v>33</v>
      </c>
      <c r="E85" s="14">
        <v>22.62</v>
      </c>
      <c r="F85" s="14">
        <v>20.56</v>
      </c>
      <c r="G85" s="14">
        <v>19.72</v>
      </c>
      <c r="H85" s="14">
        <v>18.89</v>
      </c>
      <c r="I85" s="14">
        <v>18.07</v>
      </c>
      <c r="J85" s="14">
        <v>17.25</v>
      </c>
      <c r="K85" s="14">
        <v>16.440000000000001</v>
      </c>
      <c r="L85" s="14">
        <v>15.64</v>
      </c>
      <c r="M85" s="14">
        <v>14.84</v>
      </c>
      <c r="N85" s="14">
        <v>14.04</v>
      </c>
      <c r="O85" s="14">
        <v>13.25</v>
      </c>
      <c r="P85" s="14">
        <v>13.13</v>
      </c>
      <c r="Q85" s="14">
        <v>13</v>
      </c>
      <c r="R85" s="14">
        <v>12.88</v>
      </c>
      <c r="S85" s="14">
        <v>12.75</v>
      </c>
      <c r="T85" s="14">
        <v>12.63</v>
      </c>
      <c r="U85" s="14">
        <v>12.51</v>
      </c>
      <c r="V85" s="14">
        <v>12.39</v>
      </c>
      <c r="W85" s="14">
        <v>12.27</v>
      </c>
      <c r="X85" s="14">
        <v>12.15</v>
      </c>
      <c r="Y85" s="14">
        <v>12.03</v>
      </c>
      <c r="Z85" s="14">
        <v>11.91</v>
      </c>
      <c r="AA85" s="14">
        <v>11.79</v>
      </c>
      <c r="AB85" s="14">
        <v>11.67</v>
      </c>
      <c r="AC85" s="14">
        <v>11.56</v>
      </c>
      <c r="AD85" s="14">
        <v>11.44</v>
      </c>
      <c r="AE85" s="14">
        <v>11.32</v>
      </c>
      <c r="AF85" s="14">
        <v>11.21</v>
      </c>
      <c r="AG85" s="14">
        <v>11.09</v>
      </c>
      <c r="AH85" s="14">
        <v>10.98</v>
      </c>
      <c r="AI85" s="14">
        <v>10.86</v>
      </c>
    </row>
    <row r="86" spans="1:35">
      <c r="A86" s="12" t="s">
        <v>37</v>
      </c>
      <c r="B86" s="12" t="s">
        <v>328</v>
      </c>
      <c r="C86" s="12" t="s">
        <v>276</v>
      </c>
      <c r="D86" s="12" t="s">
        <v>33</v>
      </c>
      <c r="E86" s="14">
        <v>22.62</v>
      </c>
      <c r="F86" s="14">
        <v>20.56</v>
      </c>
      <c r="G86" s="14">
        <v>19.95</v>
      </c>
      <c r="H86" s="14">
        <v>19.350000000000001</v>
      </c>
      <c r="I86" s="14">
        <v>18.760000000000002</v>
      </c>
      <c r="J86" s="14">
        <v>18.170000000000002</v>
      </c>
      <c r="K86" s="14">
        <v>17.57</v>
      </c>
      <c r="L86" s="14">
        <v>16.98</v>
      </c>
      <c r="M86" s="14">
        <v>16.39</v>
      </c>
      <c r="N86" s="14">
        <v>15.81</v>
      </c>
      <c r="O86" s="14">
        <v>15.22</v>
      </c>
      <c r="P86" s="14">
        <v>15.12</v>
      </c>
      <c r="Q86" s="14">
        <v>15.02</v>
      </c>
      <c r="R86" s="14">
        <v>14.92</v>
      </c>
      <c r="S86" s="14">
        <v>14.82</v>
      </c>
      <c r="T86" s="14">
        <v>14.72</v>
      </c>
      <c r="U86" s="14">
        <v>14.62</v>
      </c>
      <c r="V86" s="14">
        <v>14.52</v>
      </c>
      <c r="W86" s="14">
        <v>14.42</v>
      </c>
      <c r="X86" s="14">
        <v>14.32</v>
      </c>
      <c r="Y86" s="14">
        <v>14.23</v>
      </c>
      <c r="Z86" s="14">
        <v>14.13</v>
      </c>
      <c r="AA86" s="14">
        <v>14.03</v>
      </c>
      <c r="AB86" s="14">
        <v>13.93</v>
      </c>
      <c r="AC86" s="14">
        <v>13.83</v>
      </c>
      <c r="AD86" s="14">
        <v>13.74</v>
      </c>
      <c r="AE86" s="14">
        <v>13.64</v>
      </c>
      <c r="AF86" s="14">
        <v>13.54</v>
      </c>
      <c r="AG86" s="14">
        <v>13.45</v>
      </c>
      <c r="AH86" s="14">
        <v>13.35</v>
      </c>
      <c r="AI86" s="14">
        <v>13.25</v>
      </c>
    </row>
    <row r="87" spans="1:35">
      <c r="A87" s="12" t="s">
        <v>35</v>
      </c>
      <c r="B87" s="12" t="s">
        <v>328</v>
      </c>
      <c r="C87" s="12" t="s">
        <v>276</v>
      </c>
      <c r="D87" s="12" t="s">
        <v>33</v>
      </c>
      <c r="E87" s="14">
        <v>22.62</v>
      </c>
      <c r="F87" s="14">
        <v>20.56</v>
      </c>
      <c r="G87" s="14">
        <v>20.48</v>
      </c>
      <c r="H87" s="14">
        <v>20.41</v>
      </c>
      <c r="I87" s="14">
        <v>20.350000000000001</v>
      </c>
      <c r="J87" s="14">
        <v>20.28</v>
      </c>
      <c r="K87" s="14">
        <v>20.21</v>
      </c>
      <c r="L87" s="14">
        <v>20.149999999999999</v>
      </c>
      <c r="M87" s="14">
        <v>20.079999999999998</v>
      </c>
      <c r="N87" s="14">
        <v>20.02</v>
      </c>
      <c r="O87" s="14">
        <v>19.95</v>
      </c>
      <c r="P87" s="14">
        <v>19.72</v>
      </c>
      <c r="Q87" s="14">
        <v>19.48</v>
      </c>
      <c r="R87" s="14">
        <v>19.239999999999998</v>
      </c>
      <c r="S87" s="14">
        <v>19.010000000000002</v>
      </c>
      <c r="T87" s="14">
        <v>18.77</v>
      </c>
      <c r="U87" s="14">
        <v>18.53</v>
      </c>
      <c r="V87" s="14">
        <v>18.3</v>
      </c>
      <c r="W87" s="14">
        <v>18.059999999999999</v>
      </c>
      <c r="X87" s="14">
        <v>17.82</v>
      </c>
      <c r="Y87" s="14">
        <v>17.59</v>
      </c>
      <c r="Z87" s="14">
        <v>17.350000000000001</v>
      </c>
      <c r="AA87" s="14">
        <v>17.11</v>
      </c>
      <c r="AB87" s="14">
        <v>16.88</v>
      </c>
      <c r="AC87" s="14">
        <v>16.64</v>
      </c>
      <c r="AD87" s="14">
        <v>16.399999999999999</v>
      </c>
      <c r="AE87" s="14">
        <v>16.170000000000002</v>
      </c>
      <c r="AF87" s="14">
        <v>15.93</v>
      </c>
      <c r="AG87" s="14">
        <v>15.69</v>
      </c>
      <c r="AH87" s="14">
        <v>15.46</v>
      </c>
      <c r="AI87" s="14">
        <v>15.22</v>
      </c>
    </row>
    <row r="88" spans="1:35">
      <c r="A88" s="12" t="s">
        <v>41</v>
      </c>
      <c r="B88" s="12" t="s">
        <v>303</v>
      </c>
      <c r="C88" s="12" t="s">
        <v>276</v>
      </c>
      <c r="D88" s="12" t="s">
        <v>110</v>
      </c>
      <c r="E88" s="14">
        <v>64</v>
      </c>
      <c r="F88" s="14">
        <v>64</v>
      </c>
      <c r="G88" s="14">
        <v>64</v>
      </c>
      <c r="H88" s="14">
        <v>64</v>
      </c>
      <c r="I88" s="14">
        <v>64</v>
      </c>
      <c r="J88" s="14">
        <v>64</v>
      </c>
      <c r="K88" s="14">
        <v>64</v>
      </c>
      <c r="L88" s="14">
        <v>64</v>
      </c>
      <c r="M88" s="14">
        <v>64</v>
      </c>
      <c r="N88" s="14">
        <v>64</v>
      </c>
      <c r="O88" s="14">
        <v>64</v>
      </c>
      <c r="P88" s="14">
        <v>64</v>
      </c>
      <c r="Q88" s="14">
        <v>64</v>
      </c>
      <c r="R88" s="14">
        <v>64</v>
      </c>
      <c r="S88" s="14">
        <v>64</v>
      </c>
      <c r="T88" s="14">
        <v>64</v>
      </c>
      <c r="U88" s="14">
        <v>64</v>
      </c>
      <c r="V88" s="14">
        <v>64</v>
      </c>
      <c r="W88" s="14">
        <v>64</v>
      </c>
      <c r="X88" s="14">
        <v>64</v>
      </c>
      <c r="Y88" s="14">
        <v>64</v>
      </c>
      <c r="Z88" s="14">
        <v>64</v>
      </c>
      <c r="AA88" s="14">
        <v>64</v>
      </c>
      <c r="AB88" s="14">
        <v>64</v>
      </c>
      <c r="AC88" s="14">
        <v>64</v>
      </c>
      <c r="AD88" s="14">
        <v>64</v>
      </c>
      <c r="AE88" s="14">
        <v>64</v>
      </c>
      <c r="AF88" s="14">
        <v>64</v>
      </c>
      <c r="AG88" s="14">
        <v>64</v>
      </c>
      <c r="AH88" s="14">
        <v>64</v>
      </c>
      <c r="AI88" s="14">
        <v>64</v>
      </c>
    </row>
    <row r="89" spans="1:35">
      <c r="A89" s="12" t="s">
        <v>41</v>
      </c>
      <c r="B89" s="12" t="s">
        <v>329</v>
      </c>
      <c r="C89" s="12" t="s">
        <v>276</v>
      </c>
      <c r="D89" s="12" t="s">
        <v>110</v>
      </c>
      <c r="E89" s="14">
        <v>64</v>
      </c>
      <c r="F89" s="14">
        <v>64</v>
      </c>
      <c r="G89" s="14">
        <v>64</v>
      </c>
      <c r="H89" s="14">
        <v>64</v>
      </c>
      <c r="I89" s="14">
        <v>64</v>
      </c>
      <c r="J89" s="14">
        <v>64</v>
      </c>
      <c r="K89" s="14">
        <v>64</v>
      </c>
      <c r="L89" s="14">
        <v>64</v>
      </c>
      <c r="M89" s="14">
        <v>64</v>
      </c>
      <c r="N89" s="14">
        <v>64</v>
      </c>
      <c r="O89" s="14">
        <v>64</v>
      </c>
      <c r="P89" s="14">
        <v>64</v>
      </c>
      <c r="Q89" s="14">
        <v>64</v>
      </c>
      <c r="R89" s="14">
        <v>64</v>
      </c>
      <c r="S89" s="14">
        <v>64</v>
      </c>
      <c r="T89" s="14">
        <v>64</v>
      </c>
      <c r="U89" s="14">
        <v>64</v>
      </c>
      <c r="V89" s="14">
        <v>64</v>
      </c>
      <c r="W89" s="14">
        <v>64</v>
      </c>
      <c r="X89" s="14">
        <v>64</v>
      </c>
      <c r="Y89" s="14">
        <v>64</v>
      </c>
      <c r="Z89" s="14">
        <v>64</v>
      </c>
      <c r="AA89" s="14">
        <v>64</v>
      </c>
      <c r="AB89" s="14">
        <v>64</v>
      </c>
      <c r="AC89" s="14">
        <v>64</v>
      </c>
      <c r="AD89" s="14">
        <v>64</v>
      </c>
      <c r="AE89" s="14">
        <v>64</v>
      </c>
      <c r="AF89" s="14">
        <v>64</v>
      </c>
      <c r="AG89" s="14">
        <v>64</v>
      </c>
      <c r="AH89" s="14">
        <v>64</v>
      </c>
      <c r="AI89" s="14">
        <v>64</v>
      </c>
    </row>
    <row r="90" spans="1:35">
      <c r="A90" s="12" t="s">
        <v>41</v>
      </c>
      <c r="B90" s="12" t="s">
        <v>304</v>
      </c>
      <c r="C90" s="12" t="s">
        <v>276</v>
      </c>
      <c r="D90" s="12" t="s">
        <v>33</v>
      </c>
      <c r="E90" s="14">
        <v>17.82</v>
      </c>
      <c r="F90" s="14">
        <v>17.82</v>
      </c>
      <c r="G90" s="14">
        <v>17.82</v>
      </c>
      <c r="H90" s="14">
        <v>17.82</v>
      </c>
      <c r="I90" s="14">
        <v>17.82</v>
      </c>
      <c r="J90" s="14">
        <v>17.82</v>
      </c>
      <c r="K90" s="14">
        <v>17.82</v>
      </c>
      <c r="L90" s="14">
        <v>17.82</v>
      </c>
      <c r="M90" s="14">
        <v>17.82</v>
      </c>
      <c r="N90" s="14">
        <v>17.82</v>
      </c>
      <c r="O90" s="14">
        <v>17.82</v>
      </c>
      <c r="P90" s="14">
        <v>17.82</v>
      </c>
      <c r="Q90" s="14">
        <v>17.82</v>
      </c>
      <c r="R90" s="14">
        <v>17.82</v>
      </c>
      <c r="S90" s="14">
        <v>17.82</v>
      </c>
      <c r="T90" s="14">
        <v>17.82</v>
      </c>
      <c r="U90" s="14">
        <v>17.82</v>
      </c>
      <c r="V90" s="14">
        <v>17.82</v>
      </c>
      <c r="W90" s="14">
        <v>17.82</v>
      </c>
      <c r="X90" s="14">
        <v>17.82</v>
      </c>
      <c r="Y90" s="14">
        <v>17.82</v>
      </c>
      <c r="Z90" s="14">
        <v>17.82</v>
      </c>
      <c r="AA90" s="14">
        <v>17.82</v>
      </c>
      <c r="AB90" s="14">
        <v>17.82</v>
      </c>
      <c r="AC90" s="14">
        <v>17.82</v>
      </c>
      <c r="AD90" s="14">
        <v>17.82</v>
      </c>
      <c r="AE90" s="14">
        <v>17.82</v>
      </c>
      <c r="AF90" s="14">
        <v>17.82</v>
      </c>
      <c r="AG90" s="14">
        <v>17.82</v>
      </c>
      <c r="AH90" s="14">
        <v>17.82</v>
      </c>
      <c r="AI90" s="14">
        <v>17.82</v>
      </c>
    </row>
    <row r="91" spans="1:35">
      <c r="A91" s="12" t="s">
        <v>41</v>
      </c>
      <c r="B91" s="12" t="s">
        <v>330</v>
      </c>
      <c r="C91" s="12" t="s">
        <v>276</v>
      </c>
      <c r="D91" s="12" t="s">
        <v>33</v>
      </c>
      <c r="E91" s="14">
        <v>17.82</v>
      </c>
      <c r="F91" s="14">
        <v>17.82</v>
      </c>
      <c r="G91" s="14">
        <v>17.82</v>
      </c>
      <c r="H91" s="14">
        <v>17.82</v>
      </c>
      <c r="I91" s="14">
        <v>17.82</v>
      </c>
      <c r="J91" s="14">
        <v>17.82</v>
      </c>
      <c r="K91" s="14">
        <v>17.82</v>
      </c>
      <c r="L91" s="14">
        <v>17.82</v>
      </c>
      <c r="M91" s="14">
        <v>17.82</v>
      </c>
      <c r="N91" s="14">
        <v>17.82</v>
      </c>
      <c r="O91" s="14">
        <v>17.82</v>
      </c>
      <c r="P91" s="14">
        <v>17.82</v>
      </c>
      <c r="Q91" s="14">
        <v>17.82</v>
      </c>
      <c r="R91" s="14">
        <v>17.82</v>
      </c>
      <c r="S91" s="14">
        <v>17.82</v>
      </c>
      <c r="T91" s="14">
        <v>17.82</v>
      </c>
      <c r="U91" s="14">
        <v>17.82</v>
      </c>
      <c r="V91" s="14">
        <v>17.82</v>
      </c>
      <c r="W91" s="14">
        <v>17.82</v>
      </c>
      <c r="X91" s="14">
        <v>17.82</v>
      </c>
      <c r="Y91" s="14">
        <v>17.82</v>
      </c>
      <c r="Z91" s="14">
        <v>17.82</v>
      </c>
      <c r="AA91" s="14">
        <v>17.82</v>
      </c>
      <c r="AB91" s="14">
        <v>17.82</v>
      </c>
      <c r="AC91" s="14">
        <v>17.82</v>
      </c>
      <c r="AD91" s="14">
        <v>17.82</v>
      </c>
      <c r="AE91" s="14">
        <v>17.82</v>
      </c>
      <c r="AF91" s="14">
        <v>17.82</v>
      </c>
      <c r="AG91" s="14">
        <v>17.82</v>
      </c>
      <c r="AH91" s="14">
        <v>17.82</v>
      </c>
      <c r="AI91" s="14">
        <v>17.82</v>
      </c>
    </row>
    <row r="92" spans="1:35">
      <c r="A92" s="12" t="s">
        <v>41</v>
      </c>
      <c r="B92" s="12" t="s">
        <v>305</v>
      </c>
      <c r="C92" s="12" t="s">
        <v>276</v>
      </c>
      <c r="D92" s="12" t="s">
        <v>33</v>
      </c>
      <c r="E92" s="14">
        <v>150.85</v>
      </c>
      <c r="F92" s="14">
        <v>150.85</v>
      </c>
      <c r="G92" s="14">
        <v>150.85</v>
      </c>
      <c r="H92" s="14">
        <v>150.85</v>
      </c>
      <c r="I92" s="14">
        <v>150.85</v>
      </c>
      <c r="J92" s="14">
        <v>150.85</v>
      </c>
      <c r="K92" s="14">
        <v>150.85</v>
      </c>
      <c r="L92" s="14">
        <v>150.85</v>
      </c>
      <c r="M92" s="14">
        <v>150.85</v>
      </c>
      <c r="N92" s="14">
        <v>150.85</v>
      </c>
      <c r="O92" s="14">
        <v>150.85</v>
      </c>
      <c r="P92" s="14">
        <v>150.85</v>
      </c>
      <c r="Q92" s="14">
        <v>150.85</v>
      </c>
      <c r="R92" s="14">
        <v>150.85</v>
      </c>
      <c r="S92" s="14">
        <v>150.85</v>
      </c>
      <c r="T92" s="14">
        <v>150.85</v>
      </c>
      <c r="U92" s="14">
        <v>150.85</v>
      </c>
      <c r="V92" s="14">
        <v>150.85</v>
      </c>
      <c r="W92" s="14">
        <v>150.85</v>
      </c>
      <c r="X92" s="14">
        <v>150.85</v>
      </c>
      <c r="Y92" s="14">
        <v>150.85</v>
      </c>
      <c r="Z92" s="14">
        <v>150.85</v>
      </c>
      <c r="AA92" s="14">
        <v>150.85</v>
      </c>
      <c r="AB92" s="14">
        <v>150.85</v>
      </c>
      <c r="AC92" s="14">
        <v>150.85</v>
      </c>
      <c r="AD92" s="14">
        <v>150.85</v>
      </c>
      <c r="AE92" s="14">
        <v>150.85</v>
      </c>
      <c r="AF92" s="14">
        <v>150.85</v>
      </c>
      <c r="AG92" s="14">
        <v>150.85</v>
      </c>
      <c r="AH92" s="14">
        <v>150.85</v>
      </c>
      <c r="AI92" s="14">
        <v>150.85</v>
      </c>
    </row>
    <row r="93" spans="1:35">
      <c r="A93" s="12" t="s">
        <v>41</v>
      </c>
      <c r="B93" s="12" t="s">
        <v>306</v>
      </c>
      <c r="C93" s="12" t="s">
        <v>276</v>
      </c>
      <c r="D93" s="12" t="s">
        <v>52</v>
      </c>
      <c r="E93" s="14">
        <v>27.41</v>
      </c>
      <c r="F93" s="14">
        <v>27.41</v>
      </c>
      <c r="G93" s="14">
        <v>27.41</v>
      </c>
      <c r="H93" s="14">
        <v>27.41</v>
      </c>
      <c r="I93" s="14">
        <v>27.41</v>
      </c>
      <c r="J93" s="14">
        <v>27.41</v>
      </c>
      <c r="K93" s="14">
        <v>27.41</v>
      </c>
      <c r="L93" s="14">
        <v>27.41</v>
      </c>
      <c r="M93" s="14">
        <v>27.41</v>
      </c>
      <c r="N93" s="14">
        <v>27.41</v>
      </c>
      <c r="O93" s="14">
        <v>27.41</v>
      </c>
      <c r="P93" s="14">
        <v>27.41</v>
      </c>
      <c r="Q93" s="14">
        <v>27.41</v>
      </c>
      <c r="R93" s="14">
        <v>27.41</v>
      </c>
      <c r="S93" s="14">
        <v>27.41</v>
      </c>
      <c r="T93" s="14">
        <v>27.41</v>
      </c>
      <c r="U93" s="14">
        <v>27.41</v>
      </c>
      <c r="V93" s="14">
        <v>27.41</v>
      </c>
      <c r="W93" s="14">
        <v>27.41</v>
      </c>
      <c r="X93" s="14">
        <v>27.41</v>
      </c>
      <c r="Y93" s="14">
        <v>27.41</v>
      </c>
      <c r="Z93" s="14">
        <v>27.41</v>
      </c>
      <c r="AA93" s="14">
        <v>27.41</v>
      </c>
      <c r="AB93" s="14">
        <v>27.41</v>
      </c>
      <c r="AC93" s="14">
        <v>27.41</v>
      </c>
      <c r="AD93" s="14">
        <v>27.41</v>
      </c>
      <c r="AE93" s="14">
        <v>27.41</v>
      </c>
      <c r="AF93" s="14">
        <v>27.41</v>
      </c>
      <c r="AG93" s="14">
        <v>27.41</v>
      </c>
      <c r="AH93" s="14">
        <v>27.41</v>
      </c>
      <c r="AI93" s="14">
        <v>27.41</v>
      </c>
    </row>
    <row r="94" spans="1:35">
      <c r="A94" s="12" t="s">
        <v>41</v>
      </c>
      <c r="B94" s="12" t="s">
        <v>307</v>
      </c>
      <c r="C94" s="12" t="s">
        <v>276</v>
      </c>
      <c r="D94" s="12" t="s">
        <v>274</v>
      </c>
      <c r="E94" s="14">
        <v>43</v>
      </c>
      <c r="F94" s="14">
        <v>43</v>
      </c>
      <c r="G94" s="14">
        <v>43</v>
      </c>
      <c r="H94" s="14">
        <v>43</v>
      </c>
      <c r="I94" s="14">
        <v>43</v>
      </c>
      <c r="J94" s="14">
        <v>43</v>
      </c>
      <c r="K94" s="14">
        <v>43</v>
      </c>
      <c r="L94" s="14">
        <v>43</v>
      </c>
      <c r="M94" s="14">
        <v>43</v>
      </c>
      <c r="N94" s="14">
        <v>43</v>
      </c>
      <c r="O94" s="14">
        <v>43</v>
      </c>
      <c r="P94" s="14">
        <v>43</v>
      </c>
      <c r="Q94" s="14">
        <v>43</v>
      </c>
      <c r="R94" s="14">
        <v>43</v>
      </c>
      <c r="S94" s="14">
        <v>43</v>
      </c>
      <c r="T94" s="14">
        <v>43</v>
      </c>
      <c r="U94" s="14">
        <v>43</v>
      </c>
      <c r="V94" s="14">
        <v>43</v>
      </c>
      <c r="W94" s="14">
        <v>43</v>
      </c>
      <c r="X94" s="14">
        <v>43</v>
      </c>
      <c r="Y94" s="14">
        <v>43</v>
      </c>
      <c r="Z94" s="14">
        <v>43</v>
      </c>
      <c r="AA94" s="14">
        <v>43</v>
      </c>
      <c r="AB94" s="14">
        <v>43</v>
      </c>
      <c r="AC94" s="14">
        <v>43</v>
      </c>
      <c r="AD94" s="14">
        <v>43</v>
      </c>
      <c r="AE94" s="14">
        <v>43</v>
      </c>
      <c r="AF94" s="14">
        <v>43</v>
      </c>
      <c r="AG94" s="14">
        <v>43</v>
      </c>
      <c r="AH94" s="14">
        <v>43</v>
      </c>
      <c r="AI94" s="14">
        <v>43</v>
      </c>
    </row>
    <row r="95" spans="1:35" ht="15">
      <c r="A95" s="12" t="s">
        <v>41</v>
      </c>
      <c r="B95" t="s">
        <v>408</v>
      </c>
      <c r="C95" s="12" t="s">
        <v>276</v>
      </c>
      <c r="D95" s="12" t="s">
        <v>410</v>
      </c>
      <c r="E95" s="14">
        <f>183*0.15</f>
        <v>27.45</v>
      </c>
      <c r="F95" s="14">
        <f t="shared" ref="F95:AI95" si="0">183*0.15</f>
        <v>27.45</v>
      </c>
      <c r="G95" s="14">
        <f t="shared" si="0"/>
        <v>27.45</v>
      </c>
      <c r="H95" s="14">
        <f t="shared" si="0"/>
        <v>27.45</v>
      </c>
      <c r="I95" s="14">
        <f t="shared" si="0"/>
        <v>27.45</v>
      </c>
      <c r="J95" s="14">
        <f t="shared" si="0"/>
        <v>27.45</v>
      </c>
      <c r="K95" s="14">
        <f t="shared" si="0"/>
        <v>27.45</v>
      </c>
      <c r="L95" s="14">
        <f t="shared" si="0"/>
        <v>27.45</v>
      </c>
      <c r="M95" s="14">
        <f t="shared" si="0"/>
        <v>27.45</v>
      </c>
      <c r="N95" s="14">
        <f t="shared" si="0"/>
        <v>27.45</v>
      </c>
      <c r="O95" s="14">
        <f t="shared" si="0"/>
        <v>27.45</v>
      </c>
      <c r="P95" s="14">
        <f t="shared" si="0"/>
        <v>27.45</v>
      </c>
      <c r="Q95" s="14">
        <f t="shared" si="0"/>
        <v>27.45</v>
      </c>
      <c r="R95" s="14">
        <f t="shared" si="0"/>
        <v>27.45</v>
      </c>
      <c r="S95" s="14">
        <f t="shared" si="0"/>
        <v>27.45</v>
      </c>
      <c r="T95" s="14">
        <f t="shared" si="0"/>
        <v>27.45</v>
      </c>
      <c r="U95" s="14">
        <f t="shared" si="0"/>
        <v>27.45</v>
      </c>
      <c r="V95" s="14">
        <f t="shared" si="0"/>
        <v>27.45</v>
      </c>
      <c r="W95" s="14">
        <f t="shared" si="0"/>
        <v>27.45</v>
      </c>
      <c r="X95" s="14">
        <f t="shared" si="0"/>
        <v>27.45</v>
      </c>
      <c r="Y95" s="14">
        <f t="shared" si="0"/>
        <v>27.45</v>
      </c>
      <c r="Z95" s="14">
        <f t="shared" si="0"/>
        <v>27.45</v>
      </c>
      <c r="AA95" s="14">
        <f t="shared" si="0"/>
        <v>27.45</v>
      </c>
      <c r="AB95" s="14">
        <f t="shared" si="0"/>
        <v>27.45</v>
      </c>
      <c r="AC95" s="14">
        <f t="shared" si="0"/>
        <v>27.45</v>
      </c>
      <c r="AD95" s="14">
        <f t="shared" si="0"/>
        <v>27.45</v>
      </c>
      <c r="AE95" s="14">
        <f t="shared" si="0"/>
        <v>27.45</v>
      </c>
      <c r="AF95" s="14">
        <f t="shared" si="0"/>
        <v>27.45</v>
      </c>
      <c r="AG95" s="14">
        <f t="shared" si="0"/>
        <v>27.45</v>
      </c>
      <c r="AH95" s="14">
        <f t="shared" si="0"/>
        <v>27.45</v>
      </c>
      <c r="AI95" s="14">
        <f t="shared" si="0"/>
        <v>27.45</v>
      </c>
    </row>
  </sheetData>
  <sortState ref="A2:AI94">
    <sortCondition ref="B2:B94"/>
  </sortState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5"/>
  <sheetViews>
    <sheetView workbookViewId="0">
      <pane ySplit="1" topLeftCell="A64" activePane="bottomLeft" state="frozen"/>
      <selection pane="bottomLeft" activeCell="B95" sqref="B95"/>
    </sheetView>
  </sheetViews>
  <sheetFormatPr defaultColWidth="9.140625" defaultRowHeight="12"/>
  <cols>
    <col min="1" max="1" width="12.5703125" style="12" customWidth="1"/>
    <col min="2" max="2" width="22.85546875" style="12" customWidth="1"/>
    <col min="3" max="3" width="15" style="12" customWidth="1"/>
    <col min="4" max="4" width="24.140625" style="12" customWidth="1"/>
    <col min="5" max="35" width="6.42578125" style="14" customWidth="1"/>
    <col min="36" max="16384" width="9.140625" style="12"/>
  </cols>
  <sheetData>
    <row r="1" spans="1:35">
      <c r="A1" s="13" t="s">
        <v>34</v>
      </c>
      <c r="B1" s="13" t="s">
        <v>0</v>
      </c>
      <c r="C1" s="13" t="s">
        <v>38</v>
      </c>
      <c r="D1" s="13" t="s">
        <v>257</v>
      </c>
      <c r="E1" s="13">
        <v>2020</v>
      </c>
      <c r="F1" s="13">
        <v>2021</v>
      </c>
      <c r="G1" s="13">
        <v>2022</v>
      </c>
      <c r="H1" s="13">
        <v>2023</v>
      </c>
      <c r="I1" s="13">
        <v>2024</v>
      </c>
      <c r="J1" s="13">
        <v>2025</v>
      </c>
      <c r="K1" s="13">
        <v>2026</v>
      </c>
      <c r="L1" s="13">
        <v>2027</v>
      </c>
      <c r="M1" s="13">
        <v>2028</v>
      </c>
      <c r="N1" s="13">
        <v>2029</v>
      </c>
      <c r="O1" s="13">
        <v>2030</v>
      </c>
      <c r="P1" s="13">
        <v>2031</v>
      </c>
      <c r="Q1" s="13">
        <v>2032</v>
      </c>
      <c r="R1" s="13">
        <v>2033</v>
      </c>
      <c r="S1" s="13">
        <v>2034</v>
      </c>
      <c r="T1" s="13">
        <v>2035</v>
      </c>
      <c r="U1" s="13">
        <v>2036</v>
      </c>
      <c r="V1" s="13">
        <v>2037</v>
      </c>
      <c r="W1" s="13">
        <v>2038</v>
      </c>
      <c r="X1" s="13">
        <v>2039</v>
      </c>
      <c r="Y1" s="13">
        <v>2040</v>
      </c>
      <c r="Z1" s="13">
        <v>2041</v>
      </c>
      <c r="AA1" s="13">
        <v>2042</v>
      </c>
      <c r="AB1" s="13">
        <v>2043</v>
      </c>
      <c r="AC1" s="13">
        <v>2044</v>
      </c>
      <c r="AD1" s="13">
        <v>2045</v>
      </c>
      <c r="AE1" s="13">
        <v>2046</v>
      </c>
      <c r="AF1" s="13">
        <v>2047</v>
      </c>
      <c r="AG1" s="13">
        <v>2048</v>
      </c>
      <c r="AH1" s="13">
        <v>2049</v>
      </c>
      <c r="AI1" s="13">
        <v>2050</v>
      </c>
    </row>
    <row r="2" spans="1:35">
      <c r="A2" s="12" t="s">
        <v>41</v>
      </c>
      <c r="B2" s="12" t="s">
        <v>290</v>
      </c>
      <c r="C2" s="12" t="s">
        <v>40</v>
      </c>
      <c r="D2" s="12" t="s">
        <v>33</v>
      </c>
      <c r="E2" s="14">
        <v>6</v>
      </c>
      <c r="F2" s="14">
        <v>6</v>
      </c>
      <c r="G2" s="14">
        <v>6</v>
      </c>
      <c r="H2" s="14">
        <v>6</v>
      </c>
      <c r="I2" s="14">
        <v>6</v>
      </c>
      <c r="J2" s="14">
        <v>6</v>
      </c>
      <c r="K2" s="14">
        <v>6</v>
      </c>
      <c r="L2" s="14">
        <v>6</v>
      </c>
      <c r="M2" s="14">
        <v>6</v>
      </c>
      <c r="N2" s="14">
        <v>6</v>
      </c>
      <c r="O2" s="14">
        <v>6</v>
      </c>
      <c r="P2" s="14">
        <v>6</v>
      </c>
      <c r="Q2" s="14">
        <v>6</v>
      </c>
      <c r="R2" s="14">
        <v>6</v>
      </c>
      <c r="S2" s="14">
        <v>6</v>
      </c>
      <c r="T2" s="14">
        <v>6</v>
      </c>
      <c r="U2" s="14">
        <v>6</v>
      </c>
      <c r="V2" s="14">
        <v>6</v>
      </c>
      <c r="W2" s="14">
        <v>6</v>
      </c>
      <c r="X2" s="14">
        <v>6</v>
      </c>
      <c r="Y2" s="14">
        <v>6</v>
      </c>
      <c r="Z2" s="14">
        <v>6</v>
      </c>
      <c r="AA2" s="14">
        <v>6</v>
      </c>
      <c r="AB2" s="14">
        <v>6</v>
      </c>
      <c r="AC2" s="14">
        <v>6</v>
      </c>
      <c r="AD2" s="14">
        <v>6</v>
      </c>
      <c r="AE2" s="14">
        <v>6</v>
      </c>
      <c r="AF2" s="14">
        <v>6</v>
      </c>
      <c r="AG2" s="14">
        <v>6</v>
      </c>
      <c r="AH2" s="14">
        <v>6</v>
      </c>
      <c r="AI2" s="14">
        <v>6</v>
      </c>
    </row>
    <row r="3" spans="1:35">
      <c r="A3" s="12" t="s">
        <v>36</v>
      </c>
      <c r="B3" s="12" t="s">
        <v>322</v>
      </c>
      <c r="C3" s="12" t="s">
        <v>40</v>
      </c>
      <c r="D3" s="12" t="s">
        <v>33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4">
        <v>0</v>
      </c>
      <c r="AI3" s="14">
        <v>0</v>
      </c>
    </row>
    <row r="4" spans="1:35">
      <c r="A4" s="12" t="s">
        <v>37</v>
      </c>
      <c r="B4" s="12" t="s">
        <v>322</v>
      </c>
      <c r="C4" s="12" t="s">
        <v>40</v>
      </c>
      <c r="D4" s="12" t="s">
        <v>33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</row>
    <row r="5" spans="1:35">
      <c r="A5" s="12" t="s">
        <v>35</v>
      </c>
      <c r="B5" s="12" t="s">
        <v>322</v>
      </c>
      <c r="C5" s="12" t="s">
        <v>40</v>
      </c>
      <c r="D5" s="12" t="s">
        <v>33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</row>
    <row r="6" spans="1:35">
      <c r="A6" s="12" t="s">
        <v>36</v>
      </c>
      <c r="B6" s="12" t="s">
        <v>321</v>
      </c>
      <c r="C6" s="12" t="s">
        <v>40</v>
      </c>
      <c r="D6" s="12" t="s">
        <v>33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</row>
    <row r="7" spans="1:35">
      <c r="A7" s="12" t="s">
        <v>37</v>
      </c>
      <c r="B7" s="12" t="s">
        <v>321</v>
      </c>
      <c r="C7" s="12" t="s">
        <v>40</v>
      </c>
      <c r="D7" s="12" t="s">
        <v>33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</row>
    <row r="8" spans="1:35">
      <c r="A8" s="12" t="s">
        <v>35</v>
      </c>
      <c r="B8" s="12" t="s">
        <v>321</v>
      </c>
      <c r="C8" s="12" t="s">
        <v>40</v>
      </c>
      <c r="D8" s="12" t="s">
        <v>33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</row>
    <row r="9" spans="1:35">
      <c r="A9" s="12" t="s">
        <v>36</v>
      </c>
      <c r="B9" s="12" t="s">
        <v>324</v>
      </c>
      <c r="C9" s="12" t="s">
        <v>40</v>
      </c>
      <c r="D9" s="12" t="s">
        <v>33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</row>
    <row r="10" spans="1:35">
      <c r="A10" s="12" t="s">
        <v>37</v>
      </c>
      <c r="B10" s="12" t="s">
        <v>324</v>
      </c>
      <c r="C10" s="12" t="s">
        <v>40</v>
      </c>
      <c r="D10" s="12" t="s">
        <v>33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</row>
    <row r="11" spans="1:35">
      <c r="A11" s="12" t="s">
        <v>35</v>
      </c>
      <c r="B11" s="12" t="s">
        <v>324</v>
      </c>
      <c r="C11" s="12" t="s">
        <v>40</v>
      </c>
      <c r="D11" s="12" t="s">
        <v>33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</row>
    <row r="12" spans="1:35" ht="13.5" customHeight="1">
      <c r="A12" s="12" t="s">
        <v>36</v>
      </c>
      <c r="B12" s="12" t="s">
        <v>323</v>
      </c>
      <c r="C12" s="12" t="s">
        <v>40</v>
      </c>
      <c r="D12" s="12" t="s">
        <v>33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</row>
    <row r="13" spans="1:35">
      <c r="A13" s="12" t="s">
        <v>37</v>
      </c>
      <c r="B13" s="12" t="s">
        <v>323</v>
      </c>
      <c r="C13" s="12" t="s">
        <v>40</v>
      </c>
      <c r="D13" s="12" t="s">
        <v>33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</row>
    <row r="14" spans="1:35">
      <c r="A14" s="12" t="s">
        <v>35</v>
      </c>
      <c r="B14" s="12" t="s">
        <v>323</v>
      </c>
      <c r="C14" s="12" t="s">
        <v>40</v>
      </c>
      <c r="D14" s="12" t="s">
        <v>33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</row>
    <row r="15" spans="1:35">
      <c r="A15" s="12" t="s">
        <v>41</v>
      </c>
      <c r="B15" s="12" t="s">
        <v>335</v>
      </c>
      <c r="C15" s="12" t="s">
        <v>40</v>
      </c>
      <c r="D15" s="12" t="s">
        <v>283</v>
      </c>
      <c r="E15" s="14">
        <v>16.600000000000001</v>
      </c>
      <c r="F15" s="14">
        <v>16.600000000000001</v>
      </c>
      <c r="G15" s="14">
        <v>16.600000000000001</v>
      </c>
      <c r="H15" s="14">
        <v>16.600000000000001</v>
      </c>
      <c r="I15" s="14">
        <v>16.600000000000001</v>
      </c>
      <c r="J15" s="14">
        <v>16.600000000000001</v>
      </c>
      <c r="K15" s="14">
        <v>16.600000000000001</v>
      </c>
      <c r="L15" s="14">
        <v>16.600000000000001</v>
      </c>
      <c r="M15" s="14">
        <v>16.600000000000001</v>
      </c>
      <c r="N15" s="14">
        <v>16.600000000000001</v>
      </c>
      <c r="O15" s="14">
        <v>16.600000000000001</v>
      </c>
      <c r="P15" s="14">
        <v>16.600000000000001</v>
      </c>
      <c r="Q15" s="14">
        <v>16.600000000000001</v>
      </c>
      <c r="R15" s="14">
        <v>16.600000000000001</v>
      </c>
      <c r="S15" s="14">
        <v>16.600000000000001</v>
      </c>
      <c r="T15" s="14">
        <v>16.600000000000001</v>
      </c>
      <c r="U15" s="14">
        <v>16.600000000000001</v>
      </c>
      <c r="V15" s="14">
        <v>16.600000000000001</v>
      </c>
      <c r="W15" s="14">
        <v>16.600000000000001</v>
      </c>
      <c r="X15" s="14">
        <v>16.600000000000001</v>
      </c>
      <c r="Y15" s="14">
        <v>16.600000000000001</v>
      </c>
      <c r="Z15" s="14">
        <v>16.600000000000001</v>
      </c>
      <c r="AA15" s="14">
        <v>16.600000000000001</v>
      </c>
      <c r="AB15" s="14">
        <v>16.600000000000001</v>
      </c>
      <c r="AC15" s="14">
        <v>16.600000000000001</v>
      </c>
      <c r="AD15" s="14">
        <v>16.600000000000001</v>
      </c>
      <c r="AE15" s="14">
        <v>16.600000000000001</v>
      </c>
      <c r="AF15" s="14">
        <v>16.600000000000001</v>
      </c>
      <c r="AG15" s="14">
        <v>16.600000000000001</v>
      </c>
      <c r="AH15" s="14">
        <v>16.600000000000001</v>
      </c>
      <c r="AI15" s="14">
        <v>16.600000000000001</v>
      </c>
    </row>
    <row r="16" spans="1:35">
      <c r="A16" s="12" t="s">
        <v>41</v>
      </c>
      <c r="B16" s="12" t="s">
        <v>336</v>
      </c>
      <c r="C16" s="12" t="s">
        <v>40</v>
      </c>
      <c r="D16" s="12" t="s">
        <v>287</v>
      </c>
      <c r="E16" s="14">
        <v>2.5215836010000001</v>
      </c>
      <c r="F16" s="14">
        <v>2.5215836010000001</v>
      </c>
      <c r="G16" s="14">
        <v>2.5215836010000001</v>
      </c>
      <c r="H16" s="14">
        <v>2.5215836010000001</v>
      </c>
      <c r="I16" s="14">
        <v>2.5215836010000001</v>
      </c>
      <c r="J16" s="14">
        <v>2.5215836010000001</v>
      </c>
      <c r="K16" s="14">
        <v>2.5215836010000001</v>
      </c>
      <c r="L16" s="14">
        <v>2.5215836010000001</v>
      </c>
      <c r="M16" s="14">
        <v>2.5215836010000001</v>
      </c>
      <c r="N16" s="14">
        <v>2.5215836010000001</v>
      </c>
      <c r="O16" s="14">
        <v>2.5215836010000001</v>
      </c>
      <c r="P16" s="14">
        <v>2.5215836010000001</v>
      </c>
      <c r="Q16" s="14">
        <v>2.5215836010000001</v>
      </c>
      <c r="R16" s="14">
        <v>2.5215836010000001</v>
      </c>
      <c r="S16" s="14">
        <v>2.5215836010000001</v>
      </c>
      <c r="T16" s="14">
        <v>2.5215836010000001</v>
      </c>
      <c r="U16" s="14">
        <v>2.5215836010000001</v>
      </c>
      <c r="V16" s="14">
        <v>2.5215836010000001</v>
      </c>
      <c r="W16" s="14">
        <v>2.5215836010000001</v>
      </c>
      <c r="X16" s="14">
        <v>2.5215836010000001</v>
      </c>
      <c r="Y16" s="14">
        <v>2.5215836010000001</v>
      </c>
      <c r="Z16" s="14">
        <v>2.5215836010000001</v>
      </c>
      <c r="AA16" s="14">
        <v>2.5215836010000001</v>
      </c>
      <c r="AB16" s="14">
        <v>2.5215836010000001</v>
      </c>
      <c r="AC16" s="14">
        <v>2.5215836010000001</v>
      </c>
      <c r="AD16" s="14">
        <v>2.5215836010000001</v>
      </c>
      <c r="AE16" s="14">
        <v>2.5215836010000001</v>
      </c>
      <c r="AF16" s="14">
        <v>2.5215836010000001</v>
      </c>
      <c r="AG16" s="14">
        <v>2.5215836010000001</v>
      </c>
      <c r="AH16" s="14">
        <v>2.5215836010000001</v>
      </c>
      <c r="AI16" s="14">
        <v>2.5215836010000001</v>
      </c>
    </row>
    <row r="17" spans="1:35">
      <c r="A17" s="12" t="s">
        <v>41</v>
      </c>
      <c r="B17" s="12" t="s">
        <v>291</v>
      </c>
      <c r="C17" s="12" t="s">
        <v>40</v>
      </c>
      <c r="D17" s="12" t="s">
        <v>44</v>
      </c>
      <c r="E17" s="14">
        <v>14</v>
      </c>
      <c r="F17" s="14">
        <v>14</v>
      </c>
      <c r="G17" s="14">
        <v>14</v>
      </c>
      <c r="H17" s="14">
        <v>14</v>
      </c>
      <c r="I17" s="14">
        <v>14</v>
      </c>
      <c r="J17" s="14">
        <v>14</v>
      </c>
      <c r="K17" s="14">
        <v>14</v>
      </c>
      <c r="L17" s="14">
        <v>14</v>
      </c>
      <c r="M17" s="14">
        <v>14</v>
      </c>
      <c r="N17" s="14">
        <v>14</v>
      </c>
      <c r="O17" s="14">
        <v>14</v>
      </c>
      <c r="P17" s="14">
        <v>14</v>
      </c>
      <c r="Q17" s="14">
        <v>14</v>
      </c>
      <c r="R17" s="14">
        <v>14</v>
      </c>
      <c r="S17" s="14">
        <v>14</v>
      </c>
      <c r="T17" s="14">
        <v>14</v>
      </c>
      <c r="U17" s="14">
        <v>14</v>
      </c>
      <c r="V17" s="14">
        <v>14</v>
      </c>
      <c r="W17" s="14">
        <v>14</v>
      </c>
      <c r="X17" s="14">
        <v>14</v>
      </c>
      <c r="Y17" s="14">
        <v>14</v>
      </c>
      <c r="Z17" s="14">
        <v>14</v>
      </c>
      <c r="AA17" s="14">
        <v>14</v>
      </c>
      <c r="AB17" s="14">
        <v>14</v>
      </c>
      <c r="AC17" s="14">
        <v>14</v>
      </c>
      <c r="AD17" s="14">
        <v>14</v>
      </c>
      <c r="AE17" s="14">
        <v>14</v>
      </c>
      <c r="AF17" s="14">
        <v>14</v>
      </c>
      <c r="AG17" s="14">
        <v>14</v>
      </c>
      <c r="AH17" s="14">
        <v>14</v>
      </c>
      <c r="AI17" s="14">
        <v>14</v>
      </c>
    </row>
    <row r="18" spans="1:35">
      <c r="A18" s="12" t="s">
        <v>41</v>
      </c>
      <c r="B18" s="16" t="s">
        <v>289</v>
      </c>
      <c r="C18" s="12" t="s">
        <v>40</v>
      </c>
      <c r="D18" s="12" t="s">
        <v>33</v>
      </c>
      <c r="E18" s="14">
        <v>6</v>
      </c>
      <c r="F18" s="14">
        <v>6</v>
      </c>
      <c r="G18" s="14">
        <v>6</v>
      </c>
      <c r="H18" s="14">
        <v>6</v>
      </c>
      <c r="I18" s="14">
        <v>6</v>
      </c>
      <c r="J18" s="14">
        <v>6</v>
      </c>
      <c r="K18" s="14">
        <v>6</v>
      </c>
      <c r="L18" s="14">
        <v>6</v>
      </c>
      <c r="M18" s="14">
        <v>6</v>
      </c>
      <c r="N18" s="14">
        <v>6</v>
      </c>
      <c r="O18" s="14">
        <v>6</v>
      </c>
      <c r="P18" s="14">
        <v>6</v>
      </c>
      <c r="Q18" s="14">
        <v>6</v>
      </c>
      <c r="R18" s="14">
        <v>6</v>
      </c>
      <c r="S18" s="14">
        <v>6</v>
      </c>
      <c r="T18" s="14">
        <v>6</v>
      </c>
      <c r="U18" s="14">
        <v>6</v>
      </c>
      <c r="V18" s="14">
        <v>6</v>
      </c>
      <c r="W18" s="14">
        <v>6</v>
      </c>
      <c r="X18" s="14">
        <v>6</v>
      </c>
      <c r="Y18" s="14">
        <v>6</v>
      </c>
      <c r="Z18" s="14">
        <v>6</v>
      </c>
      <c r="AA18" s="14">
        <v>6</v>
      </c>
      <c r="AB18" s="14">
        <v>6</v>
      </c>
      <c r="AC18" s="14">
        <v>6</v>
      </c>
      <c r="AD18" s="14">
        <v>6</v>
      </c>
      <c r="AE18" s="14">
        <v>6</v>
      </c>
      <c r="AF18" s="14">
        <v>6</v>
      </c>
      <c r="AG18" s="14">
        <v>6</v>
      </c>
      <c r="AH18" s="14">
        <v>6</v>
      </c>
      <c r="AI18" s="14">
        <v>6</v>
      </c>
    </row>
    <row r="19" spans="1:35">
      <c r="A19" s="12" t="s">
        <v>41</v>
      </c>
      <c r="B19" s="12" t="s">
        <v>334</v>
      </c>
      <c r="C19" s="12" t="s">
        <v>285</v>
      </c>
      <c r="D19" s="12" t="s">
        <v>284</v>
      </c>
      <c r="E19" s="14">
        <v>1.212541E-2</v>
      </c>
      <c r="F19" s="14">
        <v>1.212541E-2</v>
      </c>
      <c r="G19" s="14">
        <v>1.212541E-2</v>
      </c>
      <c r="H19" s="14">
        <v>1.212541E-2</v>
      </c>
      <c r="I19" s="14">
        <v>1.212541E-2</v>
      </c>
      <c r="J19" s="14">
        <v>1.212541E-2</v>
      </c>
      <c r="K19" s="14">
        <v>1.212541E-2</v>
      </c>
      <c r="L19" s="14">
        <v>1.212541E-2</v>
      </c>
      <c r="M19" s="14">
        <v>1.212541E-2</v>
      </c>
      <c r="N19" s="14">
        <v>1.212541E-2</v>
      </c>
      <c r="O19" s="14">
        <v>1.212541E-2</v>
      </c>
      <c r="P19" s="14">
        <v>1.212541E-2</v>
      </c>
      <c r="Q19" s="14">
        <v>1.212541E-2</v>
      </c>
      <c r="R19" s="14">
        <v>1.212541E-2</v>
      </c>
      <c r="S19" s="14">
        <v>1.212541E-2</v>
      </c>
      <c r="T19" s="14">
        <v>1.212541E-2</v>
      </c>
      <c r="U19" s="14">
        <v>1.212541E-2</v>
      </c>
      <c r="V19" s="14">
        <v>1.212541E-2</v>
      </c>
      <c r="W19" s="14">
        <v>1.212541E-2</v>
      </c>
      <c r="X19" s="14">
        <v>1.212541E-2</v>
      </c>
      <c r="Y19" s="14">
        <v>1.212541E-2</v>
      </c>
      <c r="Z19" s="14">
        <v>1.212541E-2</v>
      </c>
      <c r="AA19" s="14">
        <v>1.212541E-2</v>
      </c>
      <c r="AB19" s="14">
        <v>1.212541E-2</v>
      </c>
      <c r="AC19" s="14">
        <v>1.212541E-2</v>
      </c>
      <c r="AD19" s="14">
        <v>1.212541E-2</v>
      </c>
      <c r="AE19" s="14">
        <v>1.212541E-2</v>
      </c>
      <c r="AF19" s="14">
        <v>1.212541E-2</v>
      </c>
      <c r="AG19" s="14">
        <v>1.212541E-2</v>
      </c>
      <c r="AH19" s="14">
        <v>1.212541E-2</v>
      </c>
      <c r="AI19" s="14">
        <v>1.212541E-2</v>
      </c>
    </row>
    <row r="20" spans="1:35">
      <c r="A20" s="12" t="s">
        <v>36</v>
      </c>
      <c r="B20" s="12" t="s">
        <v>318</v>
      </c>
      <c r="C20" s="12" t="s">
        <v>40</v>
      </c>
      <c r="D20" s="12" t="s">
        <v>33</v>
      </c>
      <c r="E20" s="14">
        <v>14</v>
      </c>
      <c r="F20" s="14">
        <v>14</v>
      </c>
      <c r="G20" s="14">
        <v>14</v>
      </c>
      <c r="H20" s="14">
        <v>14</v>
      </c>
      <c r="I20" s="14">
        <v>14</v>
      </c>
      <c r="J20" s="14">
        <v>14</v>
      </c>
      <c r="K20" s="14">
        <v>14</v>
      </c>
      <c r="L20" s="14">
        <v>14</v>
      </c>
      <c r="M20" s="14">
        <v>14</v>
      </c>
      <c r="N20" s="14">
        <v>14</v>
      </c>
      <c r="O20" s="14">
        <v>14</v>
      </c>
      <c r="P20" s="14">
        <v>14</v>
      </c>
      <c r="Q20" s="14">
        <v>14</v>
      </c>
      <c r="R20" s="14">
        <v>14</v>
      </c>
      <c r="S20" s="14">
        <v>14</v>
      </c>
      <c r="T20" s="14">
        <v>13</v>
      </c>
      <c r="U20" s="14">
        <v>13</v>
      </c>
      <c r="V20" s="14">
        <v>13</v>
      </c>
      <c r="W20" s="14">
        <v>13</v>
      </c>
      <c r="X20" s="14">
        <v>13</v>
      </c>
      <c r="Y20" s="14">
        <v>13</v>
      </c>
      <c r="Z20" s="14">
        <v>13</v>
      </c>
      <c r="AA20" s="14">
        <v>13</v>
      </c>
      <c r="AB20" s="14">
        <v>13</v>
      </c>
      <c r="AC20" s="14">
        <v>13</v>
      </c>
      <c r="AD20" s="14">
        <v>13</v>
      </c>
      <c r="AE20" s="14">
        <v>13</v>
      </c>
      <c r="AF20" s="14">
        <v>13</v>
      </c>
      <c r="AG20" s="14">
        <v>13</v>
      </c>
      <c r="AH20" s="14">
        <v>13</v>
      </c>
      <c r="AI20" s="14">
        <v>13</v>
      </c>
    </row>
    <row r="21" spans="1:35">
      <c r="A21" s="12" t="s">
        <v>37</v>
      </c>
      <c r="B21" s="12" t="s">
        <v>318</v>
      </c>
      <c r="C21" s="12" t="s">
        <v>40</v>
      </c>
      <c r="D21" s="12" t="s">
        <v>33</v>
      </c>
      <c r="E21" s="14">
        <v>14</v>
      </c>
      <c r="F21" s="14">
        <v>14</v>
      </c>
      <c r="G21" s="14">
        <v>14</v>
      </c>
      <c r="H21" s="14">
        <v>14</v>
      </c>
      <c r="I21" s="14">
        <v>14</v>
      </c>
      <c r="J21" s="14">
        <v>14</v>
      </c>
      <c r="K21" s="14">
        <v>14</v>
      </c>
      <c r="L21" s="14">
        <v>14</v>
      </c>
      <c r="M21" s="14">
        <v>14</v>
      </c>
      <c r="N21" s="14">
        <v>14</v>
      </c>
      <c r="O21" s="14">
        <v>14</v>
      </c>
      <c r="P21" s="14">
        <v>14</v>
      </c>
      <c r="Q21" s="14">
        <v>14</v>
      </c>
      <c r="R21" s="14">
        <v>14</v>
      </c>
      <c r="S21" s="14">
        <v>14</v>
      </c>
      <c r="T21" s="14">
        <v>14</v>
      </c>
      <c r="U21" s="14">
        <v>14</v>
      </c>
      <c r="V21" s="14">
        <v>13</v>
      </c>
      <c r="W21" s="14">
        <v>13</v>
      </c>
      <c r="X21" s="14">
        <v>13</v>
      </c>
      <c r="Y21" s="14">
        <v>13</v>
      </c>
      <c r="Z21" s="14">
        <v>13</v>
      </c>
      <c r="AA21" s="14">
        <v>13</v>
      </c>
      <c r="AB21" s="14">
        <v>13</v>
      </c>
      <c r="AC21" s="14">
        <v>13</v>
      </c>
      <c r="AD21" s="14">
        <v>13</v>
      </c>
      <c r="AE21" s="14">
        <v>13</v>
      </c>
      <c r="AF21" s="14">
        <v>13</v>
      </c>
      <c r="AG21" s="14">
        <v>13</v>
      </c>
      <c r="AH21" s="14">
        <v>13</v>
      </c>
      <c r="AI21" s="14">
        <v>13</v>
      </c>
    </row>
    <row r="22" spans="1:35">
      <c r="A22" s="12" t="s">
        <v>35</v>
      </c>
      <c r="B22" s="12" t="s">
        <v>318</v>
      </c>
      <c r="C22" s="12" t="s">
        <v>40</v>
      </c>
      <c r="D22" s="12" t="s">
        <v>33</v>
      </c>
      <c r="E22" s="14">
        <v>14</v>
      </c>
      <c r="F22" s="14">
        <v>14</v>
      </c>
      <c r="G22" s="14">
        <v>14</v>
      </c>
      <c r="H22" s="14">
        <v>14</v>
      </c>
      <c r="I22" s="14">
        <v>14</v>
      </c>
      <c r="J22" s="14">
        <v>14</v>
      </c>
      <c r="K22" s="14">
        <v>14</v>
      </c>
      <c r="L22" s="14">
        <v>14</v>
      </c>
      <c r="M22" s="14">
        <v>14</v>
      </c>
      <c r="N22" s="14">
        <v>14</v>
      </c>
      <c r="O22" s="14">
        <v>14</v>
      </c>
      <c r="P22" s="14">
        <v>14</v>
      </c>
      <c r="Q22" s="14">
        <v>14</v>
      </c>
      <c r="R22" s="14">
        <v>14</v>
      </c>
      <c r="S22" s="14">
        <v>14</v>
      </c>
      <c r="T22" s="14">
        <v>14</v>
      </c>
      <c r="U22" s="14">
        <v>14</v>
      </c>
      <c r="V22" s="14">
        <v>14</v>
      </c>
      <c r="W22" s="14">
        <v>14</v>
      </c>
      <c r="X22" s="14">
        <v>14</v>
      </c>
      <c r="Y22" s="14">
        <v>14</v>
      </c>
      <c r="Z22" s="14">
        <v>14</v>
      </c>
      <c r="AA22" s="14">
        <v>14</v>
      </c>
      <c r="AB22" s="14">
        <v>14</v>
      </c>
      <c r="AC22" s="14">
        <v>14</v>
      </c>
      <c r="AD22" s="14">
        <v>14</v>
      </c>
      <c r="AE22" s="14">
        <v>14</v>
      </c>
      <c r="AF22" s="14">
        <v>14</v>
      </c>
      <c r="AG22" s="14">
        <v>14</v>
      </c>
      <c r="AH22" s="14">
        <v>14</v>
      </c>
      <c r="AI22" s="14">
        <v>14</v>
      </c>
    </row>
    <row r="23" spans="1:35">
      <c r="A23" s="12" t="s">
        <v>36</v>
      </c>
      <c r="B23" s="12" t="s">
        <v>319</v>
      </c>
      <c r="C23" s="12" t="s">
        <v>40</v>
      </c>
      <c r="D23" s="12" t="s">
        <v>33</v>
      </c>
      <c r="E23" s="14">
        <v>14</v>
      </c>
      <c r="F23" s="14">
        <v>14</v>
      </c>
      <c r="G23" s="14">
        <v>14</v>
      </c>
      <c r="H23" s="14">
        <v>14</v>
      </c>
      <c r="I23" s="14">
        <v>14</v>
      </c>
      <c r="J23" s="14">
        <v>14</v>
      </c>
      <c r="K23" s="14">
        <v>14</v>
      </c>
      <c r="L23" s="14">
        <v>14</v>
      </c>
      <c r="M23" s="14">
        <v>14</v>
      </c>
      <c r="N23" s="14">
        <v>14</v>
      </c>
      <c r="O23" s="14">
        <v>14</v>
      </c>
      <c r="P23" s="14">
        <v>14</v>
      </c>
      <c r="Q23" s="14">
        <v>14</v>
      </c>
      <c r="R23" s="14">
        <v>14</v>
      </c>
      <c r="S23" s="14">
        <v>14</v>
      </c>
      <c r="T23" s="14">
        <v>14</v>
      </c>
      <c r="U23" s="14">
        <v>13</v>
      </c>
      <c r="V23" s="14">
        <v>13</v>
      </c>
      <c r="W23" s="14">
        <v>13</v>
      </c>
      <c r="X23" s="14">
        <v>13</v>
      </c>
      <c r="Y23" s="14">
        <v>13</v>
      </c>
      <c r="Z23" s="14">
        <v>13</v>
      </c>
      <c r="AA23" s="14">
        <v>13</v>
      </c>
      <c r="AB23" s="14">
        <v>13</v>
      </c>
      <c r="AC23" s="14">
        <v>13</v>
      </c>
      <c r="AD23" s="14">
        <v>13</v>
      </c>
      <c r="AE23" s="14">
        <v>13</v>
      </c>
      <c r="AF23" s="14">
        <v>13</v>
      </c>
      <c r="AG23" s="14">
        <v>13</v>
      </c>
      <c r="AH23" s="14">
        <v>13</v>
      </c>
      <c r="AI23" s="14">
        <v>13</v>
      </c>
    </row>
    <row r="24" spans="1:35">
      <c r="A24" s="12" t="s">
        <v>37</v>
      </c>
      <c r="B24" s="12" t="s">
        <v>319</v>
      </c>
      <c r="C24" s="12" t="s">
        <v>40</v>
      </c>
      <c r="D24" s="12" t="s">
        <v>33</v>
      </c>
      <c r="E24" s="14">
        <v>14</v>
      </c>
      <c r="F24" s="14">
        <v>14</v>
      </c>
      <c r="G24" s="14">
        <v>14</v>
      </c>
      <c r="H24" s="14">
        <v>14</v>
      </c>
      <c r="I24" s="14">
        <v>14</v>
      </c>
      <c r="J24" s="14">
        <v>14</v>
      </c>
      <c r="K24" s="14">
        <v>14</v>
      </c>
      <c r="L24" s="14">
        <v>14</v>
      </c>
      <c r="M24" s="14">
        <v>14</v>
      </c>
      <c r="N24" s="14">
        <v>14</v>
      </c>
      <c r="O24" s="14">
        <v>14</v>
      </c>
      <c r="P24" s="14">
        <v>14</v>
      </c>
      <c r="Q24" s="14">
        <v>14</v>
      </c>
      <c r="R24" s="14">
        <v>14</v>
      </c>
      <c r="S24" s="14">
        <v>14</v>
      </c>
      <c r="T24" s="14">
        <v>14</v>
      </c>
      <c r="U24" s="14">
        <v>14</v>
      </c>
      <c r="V24" s="14">
        <v>14</v>
      </c>
      <c r="W24" s="14">
        <v>14</v>
      </c>
      <c r="X24" s="14">
        <v>14</v>
      </c>
      <c r="Y24" s="14">
        <v>14</v>
      </c>
      <c r="Z24" s="14">
        <v>14</v>
      </c>
      <c r="AA24" s="14">
        <v>14</v>
      </c>
      <c r="AB24" s="14">
        <v>14</v>
      </c>
      <c r="AC24" s="14">
        <v>14</v>
      </c>
      <c r="AD24" s="14">
        <v>14</v>
      </c>
      <c r="AE24" s="14">
        <v>14</v>
      </c>
      <c r="AF24" s="14">
        <v>14</v>
      </c>
      <c r="AG24" s="14">
        <v>14</v>
      </c>
      <c r="AH24" s="14">
        <v>14</v>
      </c>
      <c r="AI24" s="14">
        <v>14</v>
      </c>
    </row>
    <row r="25" spans="1:35">
      <c r="A25" s="12" t="s">
        <v>35</v>
      </c>
      <c r="B25" s="12" t="s">
        <v>319</v>
      </c>
      <c r="C25" s="12" t="s">
        <v>40</v>
      </c>
      <c r="D25" s="12" t="s">
        <v>33</v>
      </c>
      <c r="E25" s="14">
        <v>14</v>
      </c>
      <c r="F25" s="14">
        <v>14</v>
      </c>
      <c r="G25" s="14">
        <v>14</v>
      </c>
      <c r="H25" s="14">
        <v>14</v>
      </c>
      <c r="I25" s="14">
        <v>14</v>
      </c>
      <c r="J25" s="14">
        <v>14</v>
      </c>
      <c r="K25" s="14">
        <v>14</v>
      </c>
      <c r="L25" s="14">
        <v>14</v>
      </c>
      <c r="M25" s="14">
        <v>14</v>
      </c>
      <c r="N25" s="14">
        <v>14</v>
      </c>
      <c r="O25" s="14">
        <v>14</v>
      </c>
      <c r="P25" s="14">
        <v>14</v>
      </c>
      <c r="Q25" s="14">
        <v>14</v>
      </c>
      <c r="R25" s="14">
        <v>14</v>
      </c>
      <c r="S25" s="14">
        <v>14</v>
      </c>
      <c r="T25" s="14">
        <v>14</v>
      </c>
      <c r="U25" s="14">
        <v>14</v>
      </c>
      <c r="V25" s="14">
        <v>14</v>
      </c>
      <c r="W25" s="14">
        <v>14</v>
      </c>
      <c r="X25" s="14">
        <v>14</v>
      </c>
      <c r="Y25" s="14">
        <v>14</v>
      </c>
      <c r="Z25" s="14">
        <v>14</v>
      </c>
      <c r="AA25" s="14">
        <v>14</v>
      </c>
      <c r="AB25" s="14">
        <v>14</v>
      </c>
      <c r="AC25" s="14">
        <v>14</v>
      </c>
      <c r="AD25" s="14">
        <v>14</v>
      </c>
      <c r="AE25" s="14">
        <v>14</v>
      </c>
      <c r="AF25" s="14">
        <v>14</v>
      </c>
      <c r="AG25" s="14">
        <v>14</v>
      </c>
      <c r="AH25" s="14">
        <v>14</v>
      </c>
      <c r="AI25" s="14">
        <v>14</v>
      </c>
    </row>
    <row r="26" spans="1:35">
      <c r="A26" s="12" t="s">
        <v>36</v>
      </c>
      <c r="B26" s="12" t="s">
        <v>320</v>
      </c>
      <c r="C26" s="12" t="s">
        <v>40</v>
      </c>
      <c r="D26" s="12" t="s">
        <v>33</v>
      </c>
      <c r="E26" s="14">
        <v>8</v>
      </c>
      <c r="F26" s="14">
        <v>8</v>
      </c>
      <c r="G26" s="14">
        <v>8</v>
      </c>
      <c r="H26" s="14">
        <v>8</v>
      </c>
      <c r="I26" s="14">
        <v>8</v>
      </c>
      <c r="J26" s="14">
        <v>8</v>
      </c>
      <c r="K26" s="14">
        <v>8</v>
      </c>
      <c r="L26" s="14">
        <v>8</v>
      </c>
      <c r="M26" s="14">
        <v>7</v>
      </c>
      <c r="N26" s="14">
        <v>7</v>
      </c>
      <c r="O26" s="14">
        <v>7</v>
      </c>
      <c r="P26" s="14">
        <v>7</v>
      </c>
      <c r="Q26" s="14">
        <v>7</v>
      </c>
      <c r="R26" s="14">
        <v>7</v>
      </c>
      <c r="S26" s="14">
        <v>7</v>
      </c>
      <c r="T26" s="14">
        <v>7</v>
      </c>
      <c r="U26" s="14">
        <v>7</v>
      </c>
      <c r="V26" s="14">
        <v>7</v>
      </c>
      <c r="W26" s="14">
        <v>7</v>
      </c>
      <c r="X26" s="14">
        <v>7</v>
      </c>
      <c r="Y26" s="14">
        <v>7</v>
      </c>
      <c r="Z26" s="14">
        <v>7</v>
      </c>
      <c r="AA26" s="14">
        <v>7</v>
      </c>
      <c r="AB26" s="14">
        <v>7</v>
      </c>
      <c r="AC26" s="14">
        <v>7</v>
      </c>
      <c r="AD26" s="14">
        <v>7</v>
      </c>
      <c r="AE26" s="14">
        <v>7</v>
      </c>
      <c r="AF26" s="14">
        <v>7</v>
      </c>
      <c r="AG26" s="14">
        <v>7</v>
      </c>
      <c r="AH26" s="14">
        <v>7</v>
      </c>
      <c r="AI26" s="14">
        <v>7</v>
      </c>
    </row>
    <row r="27" spans="1:35">
      <c r="A27" s="12" t="s">
        <v>37</v>
      </c>
      <c r="B27" s="12" t="s">
        <v>320</v>
      </c>
      <c r="C27" s="12" t="s">
        <v>40</v>
      </c>
      <c r="D27" s="12" t="s">
        <v>33</v>
      </c>
      <c r="E27" s="14">
        <v>8</v>
      </c>
      <c r="F27" s="14">
        <v>8</v>
      </c>
      <c r="G27" s="14">
        <v>8</v>
      </c>
      <c r="H27" s="14">
        <v>8</v>
      </c>
      <c r="I27" s="14">
        <v>8</v>
      </c>
      <c r="J27" s="14">
        <v>8</v>
      </c>
      <c r="K27" s="14">
        <v>8</v>
      </c>
      <c r="L27" s="14">
        <v>8</v>
      </c>
      <c r="M27" s="14">
        <v>8</v>
      </c>
      <c r="N27" s="14">
        <v>8</v>
      </c>
      <c r="O27" s="14">
        <v>8</v>
      </c>
      <c r="P27" s="14">
        <v>8</v>
      </c>
      <c r="Q27" s="14">
        <v>7</v>
      </c>
      <c r="R27" s="14">
        <v>7</v>
      </c>
      <c r="S27" s="14">
        <v>7</v>
      </c>
      <c r="T27" s="14">
        <v>7</v>
      </c>
      <c r="U27" s="14">
        <v>7</v>
      </c>
      <c r="V27" s="14">
        <v>7</v>
      </c>
      <c r="W27" s="14">
        <v>7</v>
      </c>
      <c r="X27" s="14">
        <v>7</v>
      </c>
      <c r="Y27" s="14">
        <v>7</v>
      </c>
      <c r="Z27" s="14">
        <v>7</v>
      </c>
      <c r="AA27" s="14">
        <v>7</v>
      </c>
      <c r="AB27" s="14">
        <v>7</v>
      </c>
      <c r="AC27" s="14">
        <v>7</v>
      </c>
      <c r="AD27" s="14">
        <v>7</v>
      </c>
      <c r="AE27" s="14">
        <v>7</v>
      </c>
      <c r="AF27" s="14">
        <v>7</v>
      </c>
      <c r="AG27" s="14">
        <v>7</v>
      </c>
      <c r="AH27" s="14">
        <v>7</v>
      </c>
      <c r="AI27" s="14">
        <v>7</v>
      </c>
    </row>
    <row r="28" spans="1:35">
      <c r="A28" s="12" t="s">
        <v>35</v>
      </c>
      <c r="B28" s="12" t="s">
        <v>320</v>
      </c>
      <c r="C28" s="12" t="s">
        <v>40</v>
      </c>
      <c r="D28" s="12" t="s">
        <v>33</v>
      </c>
      <c r="E28" s="14">
        <v>8</v>
      </c>
      <c r="F28" s="14">
        <v>8</v>
      </c>
      <c r="G28" s="14">
        <v>8</v>
      </c>
      <c r="H28" s="14">
        <v>8</v>
      </c>
      <c r="I28" s="14">
        <v>8</v>
      </c>
      <c r="J28" s="14">
        <v>8</v>
      </c>
      <c r="K28" s="14">
        <v>8</v>
      </c>
      <c r="L28" s="14">
        <v>8</v>
      </c>
      <c r="M28" s="14">
        <v>8</v>
      </c>
      <c r="N28" s="14">
        <v>8</v>
      </c>
      <c r="O28" s="14">
        <v>8</v>
      </c>
      <c r="P28" s="14">
        <v>8</v>
      </c>
      <c r="Q28" s="14">
        <v>8</v>
      </c>
      <c r="R28" s="14">
        <v>8</v>
      </c>
      <c r="S28" s="14">
        <v>8</v>
      </c>
      <c r="T28" s="14">
        <v>8</v>
      </c>
      <c r="U28" s="14">
        <v>8</v>
      </c>
      <c r="V28" s="14">
        <v>8</v>
      </c>
      <c r="W28" s="14">
        <v>8</v>
      </c>
      <c r="X28" s="14">
        <v>8</v>
      </c>
      <c r="Y28" s="14">
        <v>8</v>
      </c>
      <c r="Z28" s="14">
        <v>8</v>
      </c>
      <c r="AA28" s="14">
        <v>8</v>
      </c>
      <c r="AB28" s="14">
        <v>8</v>
      </c>
      <c r="AC28" s="14">
        <v>8</v>
      </c>
      <c r="AD28" s="14">
        <v>8</v>
      </c>
      <c r="AE28" s="14">
        <v>8</v>
      </c>
      <c r="AF28" s="14">
        <v>8</v>
      </c>
      <c r="AG28" s="14">
        <v>8</v>
      </c>
      <c r="AH28" s="14">
        <v>8</v>
      </c>
      <c r="AI28" s="14">
        <v>8</v>
      </c>
    </row>
    <row r="29" spans="1:35">
      <c r="A29" s="12" t="s">
        <v>36</v>
      </c>
      <c r="B29" s="12" t="s">
        <v>341</v>
      </c>
      <c r="C29" s="12" t="s">
        <v>40</v>
      </c>
      <c r="D29" s="12" t="s">
        <v>33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</row>
    <row r="30" spans="1:35">
      <c r="A30" s="12" t="s">
        <v>37</v>
      </c>
      <c r="B30" s="12" t="s">
        <v>341</v>
      </c>
      <c r="C30" s="12" t="s">
        <v>40</v>
      </c>
      <c r="D30" s="12" t="s">
        <v>33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</row>
    <row r="31" spans="1:35">
      <c r="A31" s="12" t="s">
        <v>35</v>
      </c>
      <c r="B31" s="12" t="s">
        <v>341</v>
      </c>
      <c r="C31" s="12" t="s">
        <v>40</v>
      </c>
      <c r="D31" s="12" t="s">
        <v>33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</row>
    <row r="32" spans="1:35" ht="13.5" customHeight="1">
      <c r="A32" s="12" t="s">
        <v>41</v>
      </c>
      <c r="B32" s="12" t="s">
        <v>292</v>
      </c>
      <c r="C32" s="12" t="s">
        <v>40</v>
      </c>
      <c r="D32" s="17" t="s">
        <v>55</v>
      </c>
      <c r="E32" s="14">
        <f t="shared" ref="E32:N34" si="0">2525/942*47/40*5</f>
        <v>15.747744161358812</v>
      </c>
      <c r="F32" s="14">
        <f t="shared" si="0"/>
        <v>15.747744161358812</v>
      </c>
      <c r="G32" s="14">
        <f t="shared" si="0"/>
        <v>15.747744161358812</v>
      </c>
      <c r="H32" s="14">
        <f t="shared" si="0"/>
        <v>15.747744161358812</v>
      </c>
      <c r="I32" s="14">
        <f t="shared" si="0"/>
        <v>15.747744161358812</v>
      </c>
      <c r="J32" s="14">
        <f t="shared" si="0"/>
        <v>15.747744161358812</v>
      </c>
      <c r="K32" s="14">
        <f t="shared" si="0"/>
        <v>15.747744161358812</v>
      </c>
      <c r="L32" s="14">
        <f t="shared" si="0"/>
        <v>15.747744161358812</v>
      </c>
      <c r="M32" s="14">
        <f t="shared" si="0"/>
        <v>15.747744161358812</v>
      </c>
      <c r="N32" s="14">
        <f t="shared" si="0"/>
        <v>15.747744161358812</v>
      </c>
      <c r="O32" s="14">
        <f t="shared" ref="O32:X34" si="1">2525/942*47/40*5</f>
        <v>15.747744161358812</v>
      </c>
      <c r="P32" s="14">
        <f t="shared" si="1"/>
        <v>15.747744161358812</v>
      </c>
      <c r="Q32" s="14">
        <f t="shared" si="1"/>
        <v>15.747744161358812</v>
      </c>
      <c r="R32" s="14">
        <f t="shared" si="1"/>
        <v>15.747744161358812</v>
      </c>
      <c r="S32" s="14">
        <f t="shared" si="1"/>
        <v>15.747744161358812</v>
      </c>
      <c r="T32" s="14">
        <f t="shared" si="1"/>
        <v>15.747744161358812</v>
      </c>
      <c r="U32" s="14">
        <f t="shared" si="1"/>
        <v>15.747744161358812</v>
      </c>
      <c r="V32" s="14">
        <f t="shared" si="1"/>
        <v>15.747744161358812</v>
      </c>
      <c r="W32" s="14">
        <f t="shared" si="1"/>
        <v>15.747744161358812</v>
      </c>
      <c r="X32" s="14">
        <f t="shared" si="1"/>
        <v>15.747744161358812</v>
      </c>
      <c r="Y32" s="14">
        <f t="shared" ref="Y32:AI34" si="2">2525/942*47/40*5</f>
        <v>15.747744161358812</v>
      </c>
      <c r="Z32" s="14">
        <f t="shared" si="2"/>
        <v>15.747744161358812</v>
      </c>
      <c r="AA32" s="14">
        <f t="shared" si="2"/>
        <v>15.747744161358812</v>
      </c>
      <c r="AB32" s="14">
        <f t="shared" si="2"/>
        <v>15.747744161358812</v>
      </c>
      <c r="AC32" s="14">
        <f t="shared" si="2"/>
        <v>15.747744161358812</v>
      </c>
      <c r="AD32" s="14">
        <f t="shared" si="2"/>
        <v>15.747744161358812</v>
      </c>
      <c r="AE32" s="14">
        <f t="shared" si="2"/>
        <v>15.747744161358812</v>
      </c>
      <c r="AF32" s="14">
        <f t="shared" si="2"/>
        <v>15.747744161358812</v>
      </c>
      <c r="AG32" s="14">
        <f t="shared" si="2"/>
        <v>15.747744161358812</v>
      </c>
      <c r="AH32" s="14">
        <f t="shared" si="2"/>
        <v>15.747744161358812</v>
      </c>
      <c r="AI32" s="14">
        <f t="shared" si="2"/>
        <v>15.747744161358812</v>
      </c>
    </row>
    <row r="33" spans="1:35" ht="13.5" customHeight="1">
      <c r="A33" s="12" t="s">
        <v>41</v>
      </c>
      <c r="B33" s="12" t="s">
        <v>293</v>
      </c>
      <c r="C33" s="12" t="s">
        <v>40</v>
      </c>
      <c r="D33" s="17" t="s">
        <v>55</v>
      </c>
      <c r="E33" s="14">
        <f t="shared" si="0"/>
        <v>15.747744161358812</v>
      </c>
      <c r="F33" s="14">
        <f t="shared" si="0"/>
        <v>15.747744161358812</v>
      </c>
      <c r="G33" s="14">
        <f t="shared" si="0"/>
        <v>15.747744161358812</v>
      </c>
      <c r="H33" s="14">
        <f t="shared" si="0"/>
        <v>15.747744161358812</v>
      </c>
      <c r="I33" s="14">
        <f t="shared" si="0"/>
        <v>15.747744161358812</v>
      </c>
      <c r="J33" s="14">
        <f t="shared" si="0"/>
        <v>15.747744161358812</v>
      </c>
      <c r="K33" s="14">
        <f t="shared" si="0"/>
        <v>15.747744161358812</v>
      </c>
      <c r="L33" s="14">
        <f t="shared" si="0"/>
        <v>15.747744161358812</v>
      </c>
      <c r="M33" s="14">
        <f t="shared" si="0"/>
        <v>15.747744161358812</v>
      </c>
      <c r="N33" s="14">
        <f t="shared" si="0"/>
        <v>15.747744161358812</v>
      </c>
      <c r="O33" s="14">
        <f t="shared" si="1"/>
        <v>15.747744161358812</v>
      </c>
      <c r="P33" s="14">
        <f t="shared" si="1"/>
        <v>15.747744161358812</v>
      </c>
      <c r="Q33" s="14">
        <f t="shared" si="1"/>
        <v>15.747744161358812</v>
      </c>
      <c r="R33" s="14">
        <f t="shared" si="1"/>
        <v>15.747744161358812</v>
      </c>
      <c r="S33" s="14">
        <f t="shared" si="1"/>
        <v>15.747744161358812</v>
      </c>
      <c r="T33" s="14">
        <f t="shared" si="1"/>
        <v>15.747744161358812</v>
      </c>
      <c r="U33" s="14">
        <f t="shared" si="1"/>
        <v>15.747744161358812</v>
      </c>
      <c r="V33" s="14">
        <f t="shared" si="1"/>
        <v>15.747744161358812</v>
      </c>
      <c r="W33" s="14">
        <f t="shared" si="1"/>
        <v>15.747744161358812</v>
      </c>
      <c r="X33" s="14">
        <f t="shared" si="1"/>
        <v>15.747744161358812</v>
      </c>
      <c r="Y33" s="14">
        <f t="shared" si="2"/>
        <v>15.747744161358812</v>
      </c>
      <c r="Z33" s="14">
        <f t="shared" si="2"/>
        <v>15.747744161358812</v>
      </c>
      <c r="AA33" s="14">
        <f t="shared" si="2"/>
        <v>15.747744161358812</v>
      </c>
      <c r="AB33" s="14">
        <f t="shared" si="2"/>
        <v>15.747744161358812</v>
      </c>
      <c r="AC33" s="14">
        <f t="shared" si="2"/>
        <v>15.747744161358812</v>
      </c>
      <c r="AD33" s="14">
        <f t="shared" si="2"/>
        <v>15.747744161358812</v>
      </c>
      <c r="AE33" s="14">
        <f t="shared" si="2"/>
        <v>15.747744161358812</v>
      </c>
      <c r="AF33" s="14">
        <f t="shared" si="2"/>
        <v>15.747744161358812</v>
      </c>
      <c r="AG33" s="14">
        <f t="shared" si="2"/>
        <v>15.747744161358812</v>
      </c>
      <c r="AH33" s="14">
        <f t="shared" si="2"/>
        <v>15.747744161358812</v>
      </c>
      <c r="AI33" s="14">
        <f t="shared" si="2"/>
        <v>15.747744161358812</v>
      </c>
    </row>
    <row r="34" spans="1:35" ht="13.5" customHeight="1">
      <c r="A34" s="12" t="s">
        <v>41</v>
      </c>
      <c r="B34" s="12" t="s">
        <v>294</v>
      </c>
      <c r="C34" s="12" t="s">
        <v>40</v>
      </c>
      <c r="D34" s="17" t="s">
        <v>55</v>
      </c>
      <c r="E34" s="14">
        <f t="shared" si="0"/>
        <v>15.747744161358812</v>
      </c>
      <c r="F34" s="14">
        <f t="shared" si="0"/>
        <v>15.747744161358812</v>
      </c>
      <c r="G34" s="14">
        <f t="shared" si="0"/>
        <v>15.747744161358812</v>
      </c>
      <c r="H34" s="14">
        <f t="shared" si="0"/>
        <v>15.747744161358812</v>
      </c>
      <c r="I34" s="14">
        <f t="shared" si="0"/>
        <v>15.747744161358812</v>
      </c>
      <c r="J34" s="14">
        <f t="shared" si="0"/>
        <v>15.747744161358812</v>
      </c>
      <c r="K34" s="14">
        <f t="shared" si="0"/>
        <v>15.747744161358812</v>
      </c>
      <c r="L34" s="14">
        <f t="shared" si="0"/>
        <v>15.747744161358812</v>
      </c>
      <c r="M34" s="14">
        <f t="shared" si="0"/>
        <v>15.747744161358812</v>
      </c>
      <c r="N34" s="14">
        <f t="shared" si="0"/>
        <v>15.747744161358812</v>
      </c>
      <c r="O34" s="14">
        <f t="shared" si="1"/>
        <v>15.747744161358812</v>
      </c>
      <c r="P34" s="14">
        <f t="shared" si="1"/>
        <v>15.747744161358812</v>
      </c>
      <c r="Q34" s="14">
        <f t="shared" si="1"/>
        <v>15.747744161358812</v>
      </c>
      <c r="R34" s="14">
        <f t="shared" si="1"/>
        <v>15.747744161358812</v>
      </c>
      <c r="S34" s="14">
        <f t="shared" si="1"/>
        <v>15.747744161358812</v>
      </c>
      <c r="T34" s="14">
        <f t="shared" si="1"/>
        <v>15.747744161358812</v>
      </c>
      <c r="U34" s="14">
        <f t="shared" si="1"/>
        <v>15.747744161358812</v>
      </c>
      <c r="V34" s="14">
        <f t="shared" si="1"/>
        <v>15.747744161358812</v>
      </c>
      <c r="W34" s="14">
        <f t="shared" si="1"/>
        <v>15.747744161358812</v>
      </c>
      <c r="X34" s="14">
        <f t="shared" si="1"/>
        <v>15.747744161358812</v>
      </c>
      <c r="Y34" s="14">
        <f t="shared" si="2"/>
        <v>15.747744161358812</v>
      </c>
      <c r="Z34" s="14">
        <f t="shared" si="2"/>
        <v>15.747744161358812</v>
      </c>
      <c r="AA34" s="14">
        <f t="shared" si="2"/>
        <v>15.747744161358812</v>
      </c>
      <c r="AB34" s="14">
        <f t="shared" si="2"/>
        <v>15.747744161358812</v>
      </c>
      <c r="AC34" s="14">
        <f t="shared" si="2"/>
        <v>15.747744161358812</v>
      </c>
      <c r="AD34" s="14">
        <f t="shared" si="2"/>
        <v>15.747744161358812</v>
      </c>
      <c r="AE34" s="14">
        <f t="shared" si="2"/>
        <v>15.747744161358812</v>
      </c>
      <c r="AF34" s="14">
        <f t="shared" si="2"/>
        <v>15.747744161358812</v>
      </c>
      <c r="AG34" s="14">
        <f t="shared" si="2"/>
        <v>15.747744161358812</v>
      </c>
      <c r="AH34" s="14">
        <f t="shared" si="2"/>
        <v>15.747744161358812</v>
      </c>
      <c r="AI34" s="14">
        <f t="shared" si="2"/>
        <v>15.747744161358812</v>
      </c>
    </row>
    <row r="35" spans="1:35">
      <c r="A35" s="12" t="s">
        <v>41</v>
      </c>
      <c r="B35" s="12" t="s">
        <v>310</v>
      </c>
      <c r="C35" s="12" t="s">
        <v>40</v>
      </c>
      <c r="D35" s="12" t="s">
        <v>271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</row>
    <row r="36" spans="1:35">
      <c r="A36" s="12" t="s">
        <v>41</v>
      </c>
      <c r="B36" s="12" t="s">
        <v>288</v>
      </c>
      <c r="C36" s="12" t="s">
        <v>286</v>
      </c>
      <c r="D36" s="12" t="s">
        <v>404</v>
      </c>
      <c r="E36" s="14">
        <v>4.7393364928909998</v>
      </c>
      <c r="F36" s="14">
        <v>4.7393364928909953</v>
      </c>
      <c r="G36" s="14">
        <v>4.7393364928909953</v>
      </c>
      <c r="H36" s="14">
        <v>4.7393364928909953</v>
      </c>
      <c r="I36" s="14">
        <v>4.7393364928909953</v>
      </c>
      <c r="J36" s="14">
        <v>4.7393364928909953</v>
      </c>
      <c r="K36" s="14">
        <v>4.7393364928909953</v>
      </c>
      <c r="L36" s="14">
        <v>4.7393364928909998</v>
      </c>
      <c r="M36" s="14">
        <v>4.7393364928909998</v>
      </c>
      <c r="N36" s="14">
        <v>4.7393364928909998</v>
      </c>
      <c r="O36" s="14">
        <v>4.7393364928909998</v>
      </c>
      <c r="P36" s="14">
        <v>4.7393364928909998</v>
      </c>
      <c r="Q36" s="14">
        <v>4.7393364928909998</v>
      </c>
      <c r="R36" s="14">
        <v>4.7393364928909998</v>
      </c>
      <c r="S36" s="14">
        <v>4.7393364928909998</v>
      </c>
      <c r="T36" s="14">
        <v>4.7393364928909998</v>
      </c>
      <c r="U36" s="14">
        <v>4.7393364928909998</v>
      </c>
      <c r="V36" s="14">
        <v>4.7393364928909998</v>
      </c>
      <c r="W36" s="14">
        <v>4.7393364928909998</v>
      </c>
      <c r="X36" s="14">
        <v>4.7393364928909998</v>
      </c>
      <c r="Y36" s="14">
        <v>4.7393364928909998</v>
      </c>
      <c r="Z36" s="14">
        <v>4.7393364928909998</v>
      </c>
      <c r="AA36" s="14">
        <v>4.7393364928909998</v>
      </c>
      <c r="AB36" s="14">
        <v>4.7393364928909998</v>
      </c>
      <c r="AC36" s="14">
        <v>4.7393364928909998</v>
      </c>
      <c r="AD36" s="14">
        <v>4.7393364928909998</v>
      </c>
      <c r="AE36" s="14">
        <v>4.7393364928909998</v>
      </c>
      <c r="AF36" s="14">
        <v>4.7393364928909998</v>
      </c>
      <c r="AG36" s="14">
        <v>4.7393364928909998</v>
      </c>
      <c r="AH36" s="14">
        <v>4.7393364928909998</v>
      </c>
      <c r="AI36" s="14">
        <v>4.7393364928909998</v>
      </c>
    </row>
    <row r="37" spans="1:35">
      <c r="A37" s="12" t="s">
        <v>41</v>
      </c>
      <c r="B37" s="12" t="s">
        <v>331</v>
      </c>
      <c r="C37" s="12" t="s">
        <v>286</v>
      </c>
      <c r="D37" s="12" t="s">
        <v>403</v>
      </c>
      <c r="E37" s="14">
        <v>2.4729621137440758</v>
      </c>
      <c r="F37" s="14">
        <v>2.5171251184834125</v>
      </c>
      <c r="G37" s="14">
        <v>2.4654644549763036</v>
      </c>
      <c r="H37" s="14">
        <v>2.3874559241706161</v>
      </c>
      <c r="I37" s="14">
        <v>2.3030976303317536</v>
      </c>
      <c r="J37" s="14">
        <v>2.2888985781990523</v>
      </c>
      <c r="K37" s="14">
        <v>2.2212625592417061</v>
      </c>
      <c r="L37" s="14">
        <v>2.1893857819905214</v>
      </c>
      <c r="M37" s="14">
        <v>2.1872862559241706</v>
      </c>
      <c r="N37" s="14">
        <v>2.2052597156398104</v>
      </c>
      <c r="O37" s="14">
        <v>2.2084341232227489</v>
      </c>
      <c r="P37" s="14">
        <v>2.2132218009478675</v>
      </c>
      <c r="Q37" s="14">
        <v>2.2182056872037914</v>
      </c>
      <c r="R37" s="14">
        <v>2.2229867298578201</v>
      </c>
      <c r="S37" s="14">
        <v>2.2344246445497631</v>
      </c>
      <c r="T37" s="14">
        <v>2.226362085308057</v>
      </c>
      <c r="U37" s="14">
        <v>2.2145203791469195</v>
      </c>
      <c r="V37" s="14">
        <v>2.2098862559241708</v>
      </c>
      <c r="W37" s="14">
        <v>2.206514691943128</v>
      </c>
      <c r="X37" s="14">
        <v>2.2078635071090047</v>
      </c>
      <c r="Y37" s="14">
        <v>2.215508056872038</v>
      </c>
      <c r="Z37" s="14">
        <v>2.2170379146919434</v>
      </c>
      <c r="AA37" s="14">
        <v>2.2089952606635075</v>
      </c>
      <c r="AB37" s="14">
        <v>2.2037497630331755</v>
      </c>
      <c r="AC37" s="14">
        <v>2.2041080568720379</v>
      </c>
      <c r="AD37" s="14">
        <v>2.2072265402843603</v>
      </c>
      <c r="AE37" s="14">
        <v>2.2075165876777256</v>
      </c>
      <c r="AF37" s="14">
        <v>2.2023251184834125</v>
      </c>
      <c r="AG37" s="14">
        <v>2.1973715639810427</v>
      </c>
      <c r="AH37" s="14">
        <v>2.2019156398104265</v>
      </c>
      <c r="AI37" s="14">
        <v>2.1996976303317535</v>
      </c>
    </row>
    <row r="38" spans="1:35">
      <c r="A38" s="12" t="s">
        <v>41</v>
      </c>
      <c r="B38" s="12" t="s">
        <v>277</v>
      </c>
      <c r="C38" s="12" t="s">
        <v>286</v>
      </c>
      <c r="D38" s="12" t="s">
        <v>403</v>
      </c>
      <c r="E38" s="14">
        <v>2.8968227289099526</v>
      </c>
      <c r="F38" s="14">
        <v>5.4713715639810427</v>
      </c>
      <c r="G38" s="14">
        <v>4.2936236966824639</v>
      </c>
      <c r="H38" s="14">
        <v>4.0345213270142182</v>
      </c>
      <c r="I38" s="14">
        <v>3.7537336492890998</v>
      </c>
      <c r="J38" s="14">
        <v>3.5774597156398107</v>
      </c>
      <c r="K38" s="14">
        <v>3.560299526066351</v>
      </c>
      <c r="L38" s="14">
        <v>3.6457582938388629</v>
      </c>
      <c r="M38" s="14">
        <v>3.777032227488152</v>
      </c>
      <c r="N38" s="14">
        <v>3.809605687203792</v>
      </c>
      <c r="O38" s="14">
        <v>3.8797222748815168</v>
      </c>
      <c r="P38" s="14">
        <v>3.9378635071090051</v>
      </c>
      <c r="Q38" s="14">
        <v>3.9611251184834129</v>
      </c>
      <c r="R38" s="14">
        <v>4.0085184834123222</v>
      </c>
      <c r="S38" s="14">
        <v>3.9560047393364934</v>
      </c>
      <c r="T38" s="14">
        <v>3.9438957345971564</v>
      </c>
      <c r="U38" s="14">
        <v>3.9222208530805687</v>
      </c>
      <c r="V38" s="14">
        <v>3.9406578199052134</v>
      </c>
      <c r="W38" s="14">
        <v>3.9661156398104267</v>
      </c>
      <c r="X38" s="14">
        <v>3.9726274881516592</v>
      </c>
      <c r="Y38" s="14">
        <v>4.0155545023696684</v>
      </c>
      <c r="Z38" s="14">
        <v>4.0444729857819901</v>
      </c>
      <c r="AA38" s="14">
        <v>4.0250881516587684</v>
      </c>
      <c r="AB38" s="14">
        <v>4.0179952606635068</v>
      </c>
      <c r="AC38" s="14">
        <v>3.9636303317535551</v>
      </c>
      <c r="AD38" s="14">
        <v>3.9494587677725121</v>
      </c>
      <c r="AE38" s="14">
        <v>3.9564777251184835</v>
      </c>
      <c r="AF38" s="14">
        <v>3.9484056872037923</v>
      </c>
      <c r="AG38" s="14">
        <v>3.953686255924171</v>
      </c>
      <c r="AH38" s="14">
        <v>3.9516511848341236</v>
      </c>
      <c r="AI38" s="14">
        <v>3.9542426540284357</v>
      </c>
    </row>
    <row r="39" spans="1:35">
      <c r="A39" s="12" t="s">
        <v>41</v>
      </c>
      <c r="B39" s="12" t="s">
        <v>333</v>
      </c>
      <c r="C39" s="12" t="s">
        <v>286</v>
      </c>
      <c r="D39" s="12" t="s">
        <v>403</v>
      </c>
      <c r="E39" s="14">
        <v>0.68092017156398099</v>
      </c>
      <c r="F39" s="14">
        <v>0.67930236966824642</v>
      </c>
      <c r="G39" s="14">
        <v>0.68029668246445507</v>
      </c>
      <c r="H39" s="14">
        <v>0.68228625592417069</v>
      </c>
      <c r="I39" s="14">
        <v>0.68328056872037912</v>
      </c>
      <c r="J39" s="14">
        <v>0.68526919431279631</v>
      </c>
      <c r="K39" s="14">
        <v>0.6862644549763034</v>
      </c>
      <c r="L39" s="14">
        <v>0.68825308056872037</v>
      </c>
      <c r="M39" s="14">
        <v>0.68924834123222756</v>
      </c>
      <c r="N39" s="14">
        <v>0.69123696682464453</v>
      </c>
      <c r="O39" s="14">
        <v>0.69322654028436015</v>
      </c>
      <c r="P39" s="14">
        <v>0.6942208530805688</v>
      </c>
      <c r="Q39" s="14">
        <v>0.69621042654028442</v>
      </c>
      <c r="R39" s="14">
        <v>0.6981990521327015</v>
      </c>
      <c r="S39" s="14">
        <v>0.69919336492891004</v>
      </c>
      <c r="T39" s="14">
        <v>0.70118293838862555</v>
      </c>
      <c r="U39" s="14">
        <v>0.70317251184834129</v>
      </c>
      <c r="V39" s="14">
        <v>0.70416682464454983</v>
      </c>
      <c r="W39" s="14">
        <v>0.70615545023696691</v>
      </c>
      <c r="X39" s="14">
        <v>0.70814502369668253</v>
      </c>
      <c r="Y39" s="14">
        <v>0.71013459715639815</v>
      </c>
      <c r="Z39" s="14">
        <v>0.71212322274881523</v>
      </c>
      <c r="AA39" s="14">
        <v>0.71411279620853085</v>
      </c>
      <c r="AB39" s="14">
        <v>0.71610142180094793</v>
      </c>
      <c r="AC39" s="14">
        <v>0.71809099526066356</v>
      </c>
      <c r="AD39" s="14">
        <v>0.72008056872037929</v>
      </c>
      <c r="AE39" s="14">
        <v>0.72206919431279626</v>
      </c>
      <c r="AF39" s="14">
        <v>0.72405876777251188</v>
      </c>
      <c r="AG39" s="14">
        <v>0.72604739336492896</v>
      </c>
      <c r="AH39" s="14">
        <v>0.72803696682464458</v>
      </c>
      <c r="AI39" s="14">
        <v>0.73002559241706166</v>
      </c>
    </row>
    <row r="40" spans="1:35">
      <c r="A40" s="12" t="s">
        <v>41</v>
      </c>
      <c r="B40" s="12" t="s">
        <v>332</v>
      </c>
      <c r="C40" s="12" t="s">
        <v>286</v>
      </c>
      <c r="D40" s="12" t="s">
        <v>403</v>
      </c>
      <c r="E40" s="14">
        <v>10.652637914691944</v>
      </c>
      <c r="F40" s="14">
        <v>10.652637914691944</v>
      </c>
      <c r="G40" s="14">
        <v>10.927291943127962</v>
      </c>
      <c r="H40" s="14">
        <v>10.378315639810427</v>
      </c>
      <c r="I40" s="14">
        <v>10.993069194312797</v>
      </c>
      <c r="J40" s="14">
        <v>10.846612322274881</v>
      </c>
      <c r="K40" s="14">
        <v>10.740672037914694</v>
      </c>
      <c r="L40" s="14">
        <v>10.802724170616115</v>
      </c>
      <c r="M40" s="14">
        <v>10.997282464454978</v>
      </c>
      <c r="N40" s="14">
        <v>11.090289099526068</v>
      </c>
      <c r="O40" s="14">
        <v>11.237264454976303</v>
      </c>
      <c r="P40" s="14">
        <v>11.408504265402843</v>
      </c>
      <c r="Q40" s="14">
        <v>11.54209289099526</v>
      </c>
      <c r="R40" s="14">
        <v>11.656321327014219</v>
      </c>
      <c r="S40" s="14">
        <v>11.667629383886256</v>
      </c>
      <c r="T40" s="14">
        <v>11.686043601895735</v>
      </c>
      <c r="U40" s="14">
        <v>11.642498578199053</v>
      </c>
      <c r="V40" s="14">
        <v>11.629683412322276</v>
      </c>
      <c r="W40" s="14">
        <v>11.813090047393365</v>
      </c>
      <c r="X40" s="14">
        <v>11.646388625592417</v>
      </c>
      <c r="Y40" s="14">
        <v>12.142285308056872</v>
      </c>
      <c r="Z40" s="14">
        <v>12.30523317535545</v>
      </c>
      <c r="AA40" s="14">
        <v>12.438644549763033</v>
      </c>
      <c r="AB40" s="14">
        <v>12.790354502369668</v>
      </c>
      <c r="AC40" s="14">
        <v>13.053782938388627</v>
      </c>
      <c r="AD40" s="14">
        <v>13.143818009478673</v>
      </c>
      <c r="AE40" s="14">
        <v>13.278738388625593</v>
      </c>
      <c r="AF40" s="14">
        <v>13.397007582938389</v>
      </c>
      <c r="AG40" s="14">
        <v>13.299102369668246</v>
      </c>
      <c r="AH40" s="14">
        <v>13.359458767772512</v>
      </c>
      <c r="AI40" s="14">
        <v>13.27162748815166</v>
      </c>
    </row>
    <row r="41" spans="1:35">
      <c r="A41" s="12" t="s">
        <v>36</v>
      </c>
      <c r="B41" s="12" t="s">
        <v>337</v>
      </c>
      <c r="C41" s="12" t="s">
        <v>40</v>
      </c>
      <c r="D41" s="12" t="s">
        <v>33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</row>
    <row r="42" spans="1:35">
      <c r="A42" s="12" t="s">
        <v>37</v>
      </c>
      <c r="B42" s="12" t="s">
        <v>337</v>
      </c>
      <c r="C42" s="12" t="s">
        <v>40</v>
      </c>
      <c r="D42" s="12" t="s">
        <v>33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</row>
    <row r="43" spans="1:35">
      <c r="A43" s="12" t="s">
        <v>35</v>
      </c>
      <c r="B43" s="12" t="s">
        <v>337</v>
      </c>
      <c r="C43" s="12" t="s">
        <v>40</v>
      </c>
      <c r="D43" s="12" t="s">
        <v>33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</row>
    <row r="44" spans="1:35">
      <c r="A44" s="12" t="s">
        <v>41</v>
      </c>
      <c r="B44" s="12" t="s">
        <v>295</v>
      </c>
      <c r="C44" s="12" t="s">
        <v>40</v>
      </c>
      <c r="D44" s="12" t="s">
        <v>33</v>
      </c>
      <c r="E44" s="14">
        <v>6</v>
      </c>
      <c r="F44" s="14">
        <v>6</v>
      </c>
      <c r="G44" s="14">
        <v>6</v>
      </c>
      <c r="H44" s="14">
        <v>6</v>
      </c>
      <c r="I44" s="14">
        <v>6</v>
      </c>
      <c r="J44" s="14">
        <v>6</v>
      </c>
      <c r="K44" s="14">
        <v>6</v>
      </c>
      <c r="L44" s="14">
        <v>6</v>
      </c>
      <c r="M44" s="14">
        <v>6</v>
      </c>
      <c r="N44" s="14">
        <v>6</v>
      </c>
      <c r="O44" s="14">
        <v>6</v>
      </c>
      <c r="P44" s="14">
        <v>6</v>
      </c>
      <c r="Q44" s="14">
        <v>6</v>
      </c>
      <c r="R44" s="14">
        <v>6</v>
      </c>
      <c r="S44" s="14">
        <v>6</v>
      </c>
      <c r="T44" s="14">
        <v>6</v>
      </c>
      <c r="U44" s="14">
        <v>6</v>
      </c>
      <c r="V44" s="14">
        <v>6</v>
      </c>
      <c r="W44" s="14">
        <v>6</v>
      </c>
      <c r="X44" s="14">
        <v>6</v>
      </c>
      <c r="Y44" s="14">
        <v>6</v>
      </c>
      <c r="Z44" s="14">
        <v>6</v>
      </c>
      <c r="AA44" s="14">
        <v>6</v>
      </c>
      <c r="AB44" s="14">
        <v>6</v>
      </c>
      <c r="AC44" s="14">
        <v>6</v>
      </c>
      <c r="AD44" s="14">
        <v>6</v>
      </c>
      <c r="AE44" s="14">
        <v>6</v>
      </c>
      <c r="AF44" s="14">
        <v>6</v>
      </c>
      <c r="AG44" s="14">
        <v>6</v>
      </c>
      <c r="AH44" s="14">
        <v>6</v>
      </c>
      <c r="AI44" s="14">
        <v>6</v>
      </c>
    </row>
    <row r="45" spans="1:35">
      <c r="A45" s="12" t="s">
        <v>41</v>
      </c>
      <c r="B45" s="12" t="s">
        <v>296</v>
      </c>
      <c r="C45" s="12" t="s">
        <v>40</v>
      </c>
      <c r="D45" s="12" t="s">
        <v>33</v>
      </c>
      <c r="E45" s="14">
        <v>6</v>
      </c>
      <c r="F45" s="14">
        <v>6</v>
      </c>
      <c r="G45" s="14">
        <v>6</v>
      </c>
      <c r="H45" s="14">
        <v>6</v>
      </c>
      <c r="I45" s="14">
        <v>6</v>
      </c>
      <c r="J45" s="14">
        <v>6</v>
      </c>
      <c r="K45" s="14">
        <v>6</v>
      </c>
      <c r="L45" s="14">
        <v>6</v>
      </c>
      <c r="M45" s="14">
        <v>6</v>
      </c>
      <c r="N45" s="14">
        <v>6</v>
      </c>
      <c r="O45" s="14">
        <v>6</v>
      </c>
      <c r="P45" s="14">
        <v>6</v>
      </c>
      <c r="Q45" s="14">
        <v>6</v>
      </c>
      <c r="R45" s="14">
        <v>6</v>
      </c>
      <c r="S45" s="14">
        <v>6</v>
      </c>
      <c r="T45" s="14">
        <v>6</v>
      </c>
      <c r="U45" s="14">
        <v>6</v>
      </c>
      <c r="V45" s="14">
        <v>6</v>
      </c>
      <c r="W45" s="14">
        <v>6</v>
      </c>
      <c r="X45" s="14">
        <v>6</v>
      </c>
      <c r="Y45" s="14">
        <v>6</v>
      </c>
      <c r="Z45" s="14">
        <v>6</v>
      </c>
      <c r="AA45" s="14">
        <v>6</v>
      </c>
      <c r="AB45" s="14">
        <v>6</v>
      </c>
      <c r="AC45" s="14">
        <v>6</v>
      </c>
      <c r="AD45" s="14">
        <v>6</v>
      </c>
      <c r="AE45" s="14">
        <v>6</v>
      </c>
      <c r="AF45" s="14">
        <v>6</v>
      </c>
      <c r="AG45" s="14">
        <v>6</v>
      </c>
      <c r="AH45" s="14">
        <v>6</v>
      </c>
      <c r="AI45" s="14">
        <v>6</v>
      </c>
    </row>
    <row r="46" spans="1:35">
      <c r="A46" s="12" t="s">
        <v>41</v>
      </c>
      <c r="B46" s="12" t="s">
        <v>339</v>
      </c>
      <c r="C46" s="12" t="s">
        <v>40</v>
      </c>
      <c r="D46" s="12" t="s">
        <v>33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</row>
    <row r="47" spans="1:35" ht="11.25" customHeight="1">
      <c r="A47" s="12" t="s">
        <v>41</v>
      </c>
      <c r="B47" s="12" t="s">
        <v>340</v>
      </c>
      <c r="C47" s="12" t="s">
        <v>40</v>
      </c>
      <c r="D47" s="12" t="s">
        <v>33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</row>
    <row r="48" spans="1:35">
      <c r="A48" s="12" t="s">
        <v>41</v>
      </c>
      <c r="B48" s="12" t="s">
        <v>297</v>
      </c>
      <c r="C48" s="12" t="s">
        <v>40</v>
      </c>
      <c r="D48" s="12" t="s">
        <v>52</v>
      </c>
      <c r="E48" s="14">
        <v>5</v>
      </c>
      <c r="F48" s="14">
        <v>5</v>
      </c>
      <c r="G48" s="14">
        <v>5</v>
      </c>
      <c r="H48" s="14">
        <v>5</v>
      </c>
      <c r="I48" s="14">
        <v>5</v>
      </c>
      <c r="J48" s="14">
        <v>5</v>
      </c>
      <c r="K48" s="14">
        <v>5</v>
      </c>
      <c r="L48" s="14">
        <v>5</v>
      </c>
      <c r="M48" s="14">
        <v>5</v>
      </c>
      <c r="N48" s="14">
        <v>5</v>
      </c>
      <c r="O48" s="14">
        <v>5</v>
      </c>
      <c r="P48" s="14">
        <v>5</v>
      </c>
      <c r="Q48" s="14">
        <v>5</v>
      </c>
      <c r="R48" s="14">
        <v>5</v>
      </c>
      <c r="S48" s="14">
        <v>5</v>
      </c>
      <c r="T48" s="14">
        <v>5</v>
      </c>
      <c r="U48" s="14">
        <v>5</v>
      </c>
      <c r="V48" s="14">
        <v>5</v>
      </c>
      <c r="W48" s="14">
        <v>5</v>
      </c>
      <c r="X48" s="14">
        <v>5</v>
      </c>
      <c r="Y48" s="14">
        <v>5</v>
      </c>
      <c r="Z48" s="14">
        <v>5</v>
      </c>
      <c r="AA48" s="14">
        <v>5</v>
      </c>
      <c r="AB48" s="14">
        <v>5</v>
      </c>
      <c r="AC48" s="14">
        <v>5</v>
      </c>
      <c r="AD48" s="14">
        <v>5</v>
      </c>
      <c r="AE48" s="14">
        <v>5</v>
      </c>
      <c r="AF48" s="14">
        <v>5</v>
      </c>
      <c r="AG48" s="14">
        <v>5</v>
      </c>
      <c r="AH48" s="14">
        <v>5</v>
      </c>
      <c r="AI48" s="14">
        <v>5</v>
      </c>
    </row>
    <row r="49" spans="1:35">
      <c r="A49" s="12" t="s">
        <v>36</v>
      </c>
      <c r="B49" s="12" t="s">
        <v>314</v>
      </c>
      <c r="C49" s="12" t="s">
        <v>40</v>
      </c>
      <c r="D49" s="12" t="s">
        <v>33</v>
      </c>
      <c r="E49" s="14">
        <v>4</v>
      </c>
      <c r="F49" s="14">
        <v>4</v>
      </c>
      <c r="G49" s="14">
        <v>4</v>
      </c>
      <c r="H49" s="14">
        <v>4</v>
      </c>
      <c r="I49" s="14">
        <v>4</v>
      </c>
      <c r="J49" s="14">
        <v>4</v>
      </c>
      <c r="K49" s="14">
        <v>4</v>
      </c>
      <c r="L49" s="14">
        <v>4</v>
      </c>
      <c r="M49" s="14">
        <v>4</v>
      </c>
      <c r="N49" s="14">
        <v>4</v>
      </c>
      <c r="O49" s="14">
        <v>4</v>
      </c>
      <c r="P49" s="14">
        <v>4</v>
      </c>
      <c r="Q49" s="14">
        <v>4</v>
      </c>
      <c r="R49" s="14">
        <v>4</v>
      </c>
      <c r="S49" s="14">
        <v>4</v>
      </c>
      <c r="T49" s="14">
        <v>4</v>
      </c>
      <c r="U49" s="14">
        <v>4</v>
      </c>
      <c r="V49" s="14">
        <v>4</v>
      </c>
      <c r="W49" s="14">
        <v>4</v>
      </c>
      <c r="X49" s="14">
        <v>4</v>
      </c>
      <c r="Y49" s="14">
        <v>4</v>
      </c>
      <c r="Z49" s="14">
        <v>4</v>
      </c>
      <c r="AA49" s="14">
        <v>4</v>
      </c>
      <c r="AB49" s="14">
        <v>4</v>
      </c>
      <c r="AC49" s="14">
        <v>4</v>
      </c>
      <c r="AD49" s="14">
        <v>4</v>
      </c>
      <c r="AE49" s="14">
        <v>4</v>
      </c>
      <c r="AF49" s="14">
        <v>4</v>
      </c>
      <c r="AG49" s="14">
        <v>4</v>
      </c>
      <c r="AH49" s="14">
        <v>4</v>
      </c>
      <c r="AI49" s="14">
        <v>4</v>
      </c>
    </row>
    <row r="50" spans="1:35">
      <c r="A50" s="12" t="s">
        <v>37</v>
      </c>
      <c r="B50" s="12" t="s">
        <v>314</v>
      </c>
      <c r="C50" s="12" t="s">
        <v>40</v>
      </c>
      <c r="D50" s="12" t="s">
        <v>33</v>
      </c>
      <c r="E50" s="14">
        <v>4</v>
      </c>
      <c r="F50" s="14">
        <v>4</v>
      </c>
      <c r="G50" s="14">
        <v>4</v>
      </c>
      <c r="H50" s="14">
        <v>4</v>
      </c>
      <c r="I50" s="14">
        <v>4</v>
      </c>
      <c r="J50" s="14">
        <v>4</v>
      </c>
      <c r="K50" s="14">
        <v>4</v>
      </c>
      <c r="L50" s="14">
        <v>4</v>
      </c>
      <c r="M50" s="14">
        <v>4</v>
      </c>
      <c r="N50" s="14">
        <v>4</v>
      </c>
      <c r="O50" s="14">
        <v>4</v>
      </c>
      <c r="P50" s="14">
        <v>4</v>
      </c>
      <c r="Q50" s="14">
        <v>4</v>
      </c>
      <c r="R50" s="14">
        <v>4</v>
      </c>
      <c r="S50" s="14">
        <v>4</v>
      </c>
      <c r="T50" s="14">
        <v>4</v>
      </c>
      <c r="U50" s="14">
        <v>4</v>
      </c>
      <c r="V50" s="14">
        <v>4</v>
      </c>
      <c r="W50" s="14">
        <v>4</v>
      </c>
      <c r="X50" s="14">
        <v>4</v>
      </c>
      <c r="Y50" s="14">
        <v>4</v>
      </c>
      <c r="Z50" s="14">
        <v>4</v>
      </c>
      <c r="AA50" s="14">
        <v>4</v>
      </c>
      <c r="AB50" s="14">
        <v>4</v>
      </c>
      <c r="AC50" s="14">
        <v>4</v>
      </c>
      <c r="AD50" s="14">
        <v>4</v>
      </c>
      <c r="AE50" s="14">
        <v>4</v>
      </c>
      <c r="AF50" s="14">
        <v>4</v>
      </c>
      <c r="AG50" s="14">
        <v>4</v>
      </c>
      <c r="AH50" s="14">
        <v>4</v>
      </c>
      <c r="AI50" s="14">
        <v>4</v>
      </c>
    </row>
    <row r="51" spans="1:35">
      <c r="A51" s="12" t="s">
        <v>35</v>
      </c>
      <c r="B51" s="12" t="s">
        <v>314</v>
      </c>
      <c r="C51" s="12" t="s">
        <v>40</v>
      </c>
      <c r="D51" s="12" t="s">
        <v>33</v>
      </c>
      <c r="E51" s="14">
        <v>4</v>
      </c>
      <c r="F51" s="14">
        <v>4</v>
      </c>
      <c r="G51" s="14">
        <v>4</v>
      </c>
      <c r="H51" s="14">
        <v>4</v>
      </c>
      <c r="I51" s="14">
        <v>4</v>
      </c>
      <c r="J51" s="14">
        <v>4</v>
      </c>
      <c r="K51" s="14">
        <v>4</v>
      </c>
      <c r="L51" s="14">
        <v>4</v>
      </c>
      <c r="M51" s="14">
        <v>4</v>
      </c>
      <c r="N51" s="14">
        <v>4</v>
      </c>
      <c r="O51" s="14">
        <v>4</v>
      </c>
      <c r="P51" s="14">
        <v>4</v>
      </c>
      <c r="Q51" s="14">
        <v>4</v>
      </c>
      <c r="R51" s="14">
        <v>4</v>
      </c>
      <c r="S51" s="14">
        <v>4</v>
      </c>
      <c r="T51" s="14">
        <v>4</v>
      </c>
      <c r="U51" s="14">
        <v>4</v>
      </c>
      <c r="V51" s="14">
        <v>4</v>
      </c>
      <c r="W51" s="14">
        <v>4</v>
      </c>
      <c r="X51" s="14">
        <v>4</v>
      </c>
      <c r="Y51" s="14">
        <v>4</v>
      </c>
      <c r="Z51" s="14">
        <v>4</v>
      </c>
      <c r="AA51" s="14">
        <v>4</v>
      </c>
      <c r="AB51" s="14">
        <v>4</v>
      </c>
      <c r="AC51" s="14">
        <v>4</v>
      </c>
      <c r="AD51" s="14">
        <v>4</v>
      </c>
      <c r="AE51" s="14">
        <v>4</v>
      </c>
      <c r="AF51" s="14">
        <v>4</v>
      </c>
      <c r="AG51" s="14">
        <v>4</v>
      </c>
      <c r="AH51" s="14">
        <v>4</v>
      </c>
      <c r="AI51" s="14">
        <v>4</v>
      </c>
    </row>
    <row r="52" spans="1:35">
      <c r="A52" s="12" t="s">
        <v>36</v>
      </c>
      <c r="B52" s="12" t="s">
        <v>316</v>
      </c>
      <c r="C52" s="12" t="s">
        <v>40</v>
      </c>
      <c r="D52" s="12" t="s">
        <v>33</v>
      </c>
      <c r="E52" s="14">
        <v>4</v>
      </c>
      <c r="F52" s="14">
        <v>4</v>
      </c>
      <c r="G52" s="14">
        <v>4</v>
      </c>
      <c r="H52" s="14">
        <v>4</v>
      </c>
      <c r="I52" s="14">
        <v>4</v>
      </c>
      <c r="J52" s="14">
        <v>4</v>
      </c>
      <c r="K52" s="14">
        <v>4</v>
      </c>
      <c r="L52" s="14">
        <v>4</v>
      </c>
      <c r="M52" s="14">
        <v>4</v>
      </c>
      <c r="N52" s="14">
        <v>4</v>
      </c>
      <c r="O52" s="14">
        <v>4</v>
      </c>
      <c r="P52" s="14">
        <v>4</v>
      </c>
      <c r="Q52" s="14">
        <v>4</v>
      </c>
      <c r="R52" s="14">
        <v>4</v>
      </c>
      <c r="S52" s="14">
        <v>4</v>
      </c>
      <c r="T52" s="14">
        <v>4</v>
      </c>
      <c r="U52" s="14">
        <v>4</v>
      </c>
      <c r="V52" s="14">
        <v>4</v>
      </c>
      <c r="W52" s="14">
        <v>4</v>
      </c>
      <c r="X52" s="14">
        <v>4</v>
      </c>
      <c r="Y52" s="14">
        <v>4</v>
      </c>
      <c r="Z52" s="14">
        <v>4</v>
      </c>
      <c r="AA52" s="14">
        <v>4</v>
      </c>
      <c r="AB52" s="14">
        <v>4</v>
      </c>
      <c r="AC52" s="14">
        <v>4</v>
      </c>
      <c r="AD52" s="14">
        <v>4</v>
      </c>
      <c r="AE52" s="14">
        <v>4</v>
      </c>
      <c r="AF52" s="14">
        <v>4</v>
      </c>
      <c r="AG52" s="14">
        <v>4</v>
      </c>
      <c r="AH52" s="14">
        <v>4</v>
      </c>
      <c r="AI52" s="14">
        <v>4</v>
      </c>
    </row>
    <row r="53" spans="1:35">
      <c r="A53" s="12" t="s">
        <v>37</v>
      </c>
      <c r="B53" s="12" t="s">
        <v>316</v>
      </c>
      <c r="C53" s="12" t="s">
        <v>40</v>
      </c>
      <c r="D53" s="12" t="s">
        <v>33</v>
      </c>
      <c r="E53" s="14">
        <v>4</v>
      </c>
      <c r="F53" s="14">
        <v>4</v>
      </c>
      <c r="G53" s="14">
        <v>4</v>
      </c>
      <c r="H53" s="14">
        <v>4</v>
      </c>
      <c r="I53" s="14">
        <v>4</v>
      </c>
      <c r="J53" s="14">
        <v>4</v>
      </c>
      <c r="K53" s="14">
        <v>4</v>
      </c>
      <c r="L53" s="14">
        <v>4</v>
      </c>
      <c r="M53" s="14">
        <v>4</v>
      </c>
      <c r="N53" s="14">
        <v>4</v>
      </c>
      <c r="O53" s="14">
        <v>4</v>
      </c>
      <c r="P53" s="14">
        <v>4</v>
      </c>
      <c r="Q53" s="14">
        <v>4</v>
      </c>
      <c r="R53" s="14">
        <v>4</v>
      </c>
      <c r="S53" s="14">
        <v>4</v>
      </c>
      <c r="T53" s="14">
        <v>4</v>
      </c>
      <c r="U53" s="14">
        <v>4</v>
      </c>
      <c r="V53" s="14">
        <v>4</v>
      </c>
      <c r="W53" s="14">
        <v>4</v>
      </c>
      <c r="X53" s="14">
        <v>4</v>
      </c>
      <c r="Y53" s="14">
        <v>4</v>
      </c>
      <c r="Z53" s="14">
        <v>4</v>
      </c>
      <c r="AA53" s="14">
        <v>4</v>
      </c>
      <c r="AB53" s="14">
        <v>4</v>
      </c>
      <c r="AC53" s="14">
        <v>4</v>
      </c>
      <c r="AD53" s="14">
        <v>4</v>
      </c>
      <c r="AE53" s="14">
        <v>4</v>
      </c>
      <c r="AF53" s="14">
        <v>4</v>
      </c>
      <c r="AG53" s="14">
        <v>4</v>
      </c>
      <c r="AH53" s="14">
        <v>4</v>
      </c>
      <c r="AI53" s="14">
        <v>4</v>
      </c>
    </row>
    <row r="54" spans="1:35">
      <c r="A54" s="12" t="s">
        <v>35</v>
      </c>
      <c r="B54" s="12" t="s">
        <v>316</v>
      </c>
      <c r="C54" s="12" t="s">
        <v>40</v>
      </c>
      <c r="D54" s="12" t="s">
        <v>33</v>
      </c>
      <c r="E54" s="14">
        <v>4</v>
      </c>
      <c r="F54" s="14">
        <v>4</v>
      </c>
      <c r="G54" s="14">
        <v>4</v>
      </c>
      <c r="H54" s="14">
        <v>4</v>
      </c>
      <c r="I54" s="14">
        <v>4</v>
      </c>
      <c r="J54" s="14">
        <v>4</v>
      </c>
      <c r="K54" s="14">
        <v>4</v>
      </c>
      <c r="L54" s="14">
        <v>4</v>
      </c>
      <c r="M54" s="14">
        <v>4</v>
      </c>
      <c r="N54" s="14">
        <v>4</v>
      </c>
      <c r="O54" s="14">
        <v>4</v>
      </c>
      <c r="P54" s="14">
        <v>4</v>
      </c>
      <c r="Q54" s="14">
        <v>4</v>
      </c>
      <c r="R54" s="14">
        <v>4</v>
      </c>
      <c r="S54" s="14">
        <v>4</v>
      </c>
      <c r="T54" s="14">
        <v>4</v>
      </c>
      <c r="U54" s="14">
        <v>4</v>
      </c>
      <c r="V54" s="14">
        <v>4</v>
      </c>
      <c r="W54" s="14">
        <v>4</v>
      </c>
      <c r="X54" s="14">
        <v>4</v>
      </c>
      <c r="Y54" s="14">
        <v>4</v>
      </c>
      <c r="Z54" s="14">
        <v>4</v>
      </c>
      <c r="AA54" s="14">
        <v>4</v>
      </c>
      <c r="AB54" s="14">
        <v>4</v>
      </c>
      <c r="AC54" s="14">
        <v>4</v>
      </c>
      <c r="AD54" s="14">
        <v>4</v>
      </c>
      <c r="AE54" s="14">
        <v>4</v>
      </c>
      <c r="AF54" s="14">
        <v>4</v>
      </c>
      <c r="AG54" s="14">
        <v>4</v>
      </c>
      <c r="AH54" s="14">
        <v>4</v>
      </c>
      <c r="AI54" s="14">
        <v>4</v>
      </c>
    </row>
    <row r="55" spans="1:35">
      <c r="A55" s="12" t="s">
        <v>36</v>
      </c>
      <c r="B55" s="12" t="s">
        <v>312</v>
      </c>
      <c r="C55" s="12" t="s">
        <v>40</v>
      </c>
      <c r="D55" s="12" t="s">
        <v>33</v>
      </c>
      <c r="E55" s="14">
        <v>2</v>
      </c>
      <c r="F55" s="14">
        <v>2</v>
      </c>
      <c r="G55" s="14">
        <v>2</v>
      </c>
      <c r="H55" s="14">
        <v>2</v>
      </c>
      <c r="I55" s="14">
        <v>2</v>
      </c>
      <c r="J55" s="14">
        <v>2</v>
      </c>
      <c r="K55" s="14">
        <v>2</v>
      </c>
      <c r="L55" s="14">
        <v>2</v>
      </c>
      <c r="M55" s="14">
        <v>2</v>
      </c>
      <c r="N55" s="14">
        <v>2</v>
      </c>
      <c r="O55" s="14">
        <v>2</v>
      </c>
      <c r="P55" s="14">
        <v>2</v>
      </c>
      <c r="Q55" s="14">
        <v>2</v>
      </c>
      <c r="R55" s="14">
        <v>2</v>
      </c>
      <c r="S55" s="14">
        <v>2</v>
      </c>
      <c r="T55" s="14">
        <v>2</v>
      </c>
      <c r="U55" s="14">
        <v>2</v>
      </c>
      <c r="V55" s="14">
        <v>2</v>
      </c>
      <c r="W55" s="14">
        <v>2</v>
      </c>
      <c r="X55" s="14">
        <v>2</v>
      </c>
      <c r="Y55" s="14">
        <v>2</v>
      </c>
      <c r="Z55" s="14">
        <v>2</v>
      </c>
      <c r="AA55" s="14">
        <v>2</v>
      </c>
      <c r="AB55" s="14">
        <v>2</v>
      </c>
      <c r="AC55" s="14">
        <v>2</v>
      </c>
      <c r="AD55" s="14">
        <v>2</v>
      </c>
      <c r="AE55" s="14">
        <v>2</v>
      </c>
      <c r="AF55" s="14">
        <v>2</v>
      </c>
      <c r="AG55" s="14">
        <v>2</v>
      </c>
      <c r="AH55" s="14">
        <v>2</v>
      </c>
      <c r="AI55" s="14">
        <v>2</v>
      </c>
    </row>
    <row r="56" spans="1:35">
      <c r="A56" s="12" t="s">
        <v>37</v>
      </c>
      <c r="B56" s="12" t="s">
        <v>312</v>
      </c>
      <c r="C56" s="12" t="s">
        <v>40</v>
      </c>
      <c r="D56" s="12" t="s">
        <v>33</v>
      </c>
      <c r="E56" s="14">
        <v>2</v>
      </c>
      <c r="F56" s="14">
        <v>2</v>
      </c>
      <c r="G56" s="14">
        <v>2</v>
      </c>
      <c r="H56" s="14">
        <v>2</v>
      </c>
      <c r="I56" s="14">
        <v>2</v>
      </c>
      <c r="J56" s="14">
        <v>2</v>
      </c>
      <c r="K56" s="14">
        <v>2</v>
      </c>
      <c r="L56" s="14">
        <v>2</v>
      </c>
      <c r="M56" s="14">
        <v>2</v>
      </c>
      <c r="N56" s="14">
        <v>2</v>
      </c>
      <c r="O56" s="14">
        <v>2</v>
      </c>
      <c r="P56" s="14">
        <v>2</v>
      </c>
      <c r="Q56" s="14">
        <v>2</v>
      </c>
      <c r="R56" s="14">
        <v>2</v>
      </c>
      <c r="S56" s="14">
        <v>2</v>
      </c>
      <c r="T56" s="14">
        <v>2</v>
      </c>
      <c r="U56" s="14">
        <v>2</v>
      </c>
      <c r="V56" s="14">
        <v>2</v>
      </c>
      <c r="W56" s="14">
        <v>2</v>
      </c>
      <c r="X56" s="14">
        <v>2</v>
      </c>
      <c r="Y56" s="14">
        <v>2</v>
      </c>
      <c r="Z56" s="14">
        <v>2</v>
      </c>
      <c r="AA56" s="14">
        <v>2</v>
      </c>
      <c r="AB56" s="14">
        <v>2</v>
      </c>
      <c r="AC56" s="14">
        <v>2</v>
      </c>
      <c r="AD56" s="14">
        <v>2</v>
      </c>
      <c r="AE56" s="14">
        <v>2</v>
      </c>
      <c r="AF56" s="14">
        <v>2</v>
      </c>
      <c r="AG56" s="14">
        <v>2</v>
      </c>
      <c r="AH56" s="14">
        <v>2</v>
      </c>
      <c r="AI56" s="14">
        <v>2</v>
      </c>
    </row>
    <row r="57" spans="1:35">
      <c r="A57" s="12" t="s">
        <v>35</v>
      </c>
      <c r="B57" s="12" t="s">
        <v>312</v>
      </c>
      <c r="C57" s="12" t="s">
        <v>40</v>
      </c>
      <c r="D57" s="12" t="s">
        <v>33</v>
      </c>
      <c r="E57" s="14">
        <v>2</v>
      </c>
      <c r="F57" s="14">
        <v>2</v>
      </c>
      <c r="G57" s="14">
        <v>2</v>
      </c>
      <c r="H57" s="14">
        <v>2</v>
      </c>
      <c r="I57" s="14">
        <v>2</v>
      </c>
      <c r="J57" s="14">
        <v>2</v>
      </c>
      <c r="K57" s="14">
        <v>2</v>
      </c>
      <c r="L57" s="14">
        <v>2</v>
      </c>
      <c r="M57" s="14">
        <v>2</v>
      </c>
      <c r="N57" s="14">
        <v>2</v>
      </c>
      <c r="O57" s="14">
        <v>2</v>
      </c>
      <c r="P57" s="14">
        <v>2</v>
      </c>
      <c r="Q57" s="14">
        <v>2</v>
      </c>
      <c r="R57" s="14">
        <v>2</v>
      </c>
      <c r="S57" s="14">
        <v>2</v>
      </c>
      <c r="T57" s="14">
        <v>2</v>
      </c>
      <c r="U57" s="14">
        <v>2</v>
      </c>
      <c r="V57" s="14">
        <v>2</v>
      </c>
      <c r="W57" s="14">
        <v>2</v>
      </c>
      <c r="X57" s="14">
        <v>2</v>
      </c>
      <c r="Y57" s="14">
        <v>2</v>
      </c>
      <c r="Z57" s="14">
        <v>2</v>
      </c>
      <c r="AA57" s="14">
        <v>2</v>
      </c>
      <c r="AB57" s="14">
        <v>2</v>
      </c>
      <c r="AC57" s="14">
        <v>2</v>
      </c>
      <c r="AD57" s="14">
        <v>2</v>
      </c>
      <c r="AE57" s="14">
        <v>2</v>
      </c>
      <c r="AF57" s="14">
        <v>2</v>
      </c>
      <c r="AG57" s="14">
        <v>2</v>
      </c>
      <c r="AH57" s="14">
        <v>2</v>
      </c>
      <c r="AI57" s="14">
        <v>2</v>
      </c>
    </row>
    <row r="58" spans="1:35">
      <c r="A58" s="12" t="s">
        <v>36</v>
      </c>
      <c r="B58" s="12" t="s">
        <v>311</v>
      </c>
      <c r="C58" s="12" t="s">
        <v>40</v>
      </c>
      <c r="D58" s="12" t="s">
        <v>33</v>
      </c>
      <c r="E58" s="14">
        <v>5</v>
      </c>
      <c r="F58" s="14">
        <v>5</v>
      </c>
      <c r="G58" s="14">
        <v>5</v>
      </c>
      <c r="H58" s="14">
        <v>5</v>
      </c>
      <c r="I58" s="14">
        <v>5</v>
      </c>
      <c r="J58" s="14">
        <v>5</v>
      </c>
      <c r="K58" s="14">
        <v>5</v>
      </c>
      <c r="L58" s="14">
        <v>5</v>
      </c>
      <c r="M58" s="14">
        <v>5</v>
      </c>
      <c r="N58" s="14">
        <v>5</v>
      </c>
      <c r="O58" s="14">
        <v>5</v>
      </c>
      <c r="P58" s="14">
        <v>5</v>
      </c>
      <c r="Q58" s="14">
        <v>5</v>
      </c>
      <c r="R58" s="14">
        <v>5</v>
      </c>
      <c r="S58" s="14">
        <v>5</v>
      </c>
      <c r="T58" s="14">
        <v>5</v>
      </c>
      <c r="U58" s="14">
        <v>5</v>
      </c>
      <c r="V58" s="14">
        <v>5</v>
      </c>
      <c r="W58" s="14">
        <v>5</v>
      </c>
      <c r="X58" s="14">
        <v>5</v>
      </c>
      <c r="Y58" s="14">
        <v>5</v>
      </c>
      <c r="Z58" s="14">
        <v>5</v>
      </c>
      <c r="AA58" s="14">
        <v>5</v>
      </c>
      <c r="AB58" s="14">
        <v>5</v>
      </c>
      <c r="AC58" s="14">
        <v>5</v>
      </c>
      <c r="AD58" s="14">
        <v>5</v>
      </c>
      <c r="AE58" s="14">
        <v>5</v>
      </c>
      <c r="AF58" s="14">
        <v>5</v>
      </c>
      <c r="AG58" s="14">
        <v>5</v>
      </c>
      <c r="AH58" s="14">
        <v>5</v>
      </c>
      <c r="AI58" s="14">
        <v>5</v>
      </c>
    </row>
    <row r="59" spans="1:35">
      <c r="A59" s="12" t="s">
        <v>37</v>
      </c>
      <c r="B59" s="12" t="s">
        <v>311</v>
      </c>
      <c r="C59" s="12" t="s">
        <v>40</v>
      </c>
      <c r="D59" s="12" t="s">
        <v>33</v>
      </c>
      <c r="E59" s="14">
        <v>5</v>
      </c>
      <c r="F59" s="14">
        <v>5</v>
      </c>
      <c r="G59" s="14">
        <v>5</v>
      </c>
      <c r="H59" s="14">
        <v>5</v>
      </c>
      <c r="I59" s="14">
        <v>5</v>
      </c>
      <c r="J59" s="14">
        <v>5</v>
      </c>
      <c r="K59" s="14">
        <v>5</v>
      </c>
      <c r="L59" s="14">
        <v>5</v>
      </c>
      <c r="M59" s="14">
        <v>5</v>
      </c>
      <c r="N59" s="14">
        <v>5</v>
      </c>
      <c r="O59" s="14">
        <v>5</v>
      </c>
      <c r="P59" s="14">
        <v>5</v>
      </c>
      <c r="Q59" s="14">
        <v>5</v>
      </c>
      <c r="R59" s="14">
        <v>5</v>
      </c>
      <c r="S59" s="14">
        <v>5</v>
      </c>
      <c r="T59" s="14">
        <v>5</v>
      </c>
      <c r="U59" s="14">
        <v>5</v>
      </c>
      <c r="V59" s="14">
        <v>5</v>
      </c>
      <c r="W59" s="14">
        <v>5</v>
      </c>
      <c r="X59" s="14">
        <v>5</v>
      </c>
      <c r="Y59" s="14">
        <v>5</v>
      </c>
      <c r="Z59" s="14">
        <v>5</v>
      </c>
      <c r="AA59" s="14">
        <v>5</v>
      </c>
      <c r="AB59" s="14">
        <v>5</v>
      </c>
      <c r="AC59" s="14">
        <v>5</v>
      </c>
      <c r="AD59" s="14">
        <v>5</v>
      </c>
      <c r="AE59" s="14">
        <v>5</v>
      </c>
      <c r="AF59" s="14">
        <v>5</v>
      </c>
      <c r="AG59" s="14">
        <v>5</v>
      </c>
      <c r="AH59" s="14">
        <v>5</v>
      </c>
      <c r="AI59" s="14">
        <v>5</v>
      </c>
    </row>
    <row r="60" spans="1:35">
      <c r="A60" s="12" t="s">
        <v>35</v>
      </c>
      <c r="B60" s="12" t="s">
        <v>311</v>
      </c>
      <c r="C60" s="12" t="s">
        <v>40</v>
      </c>
      <c r="D60" s="12" t="s">
        <v>33</v>
      </c>
      <c r="E60" s="14">
        <v>5</v>
      </c>
      <c r="F60" s="14">
        <v>5</v>
      </c>
      <c r="G60" s="14">
        <v>5</v>
      </c>
      <c r="H60" s="14">
        <v>5</v>
      </c>
      <c r="I60" s="14">
        <v>5</v>
      </c>
      <c r="J60" s="14">
        <v>5</v>
      </c>
      <c r="K60" s="14">
        <v>5</v>
      </c>
      <c r="L60" s="14">
        <v>5</v>
      </c>
      <c r="M60" s="14">
        <v>5</v>
      </c>
      <c r="N60" s="14">
        <v>5</v>
      </c>
      <c r="O60" s="14">
        <v>5</v>
      </c>
      <c r="P60" s="14">
        <v>5</v>
      </c>
      <c r="Q60" s="14">
        <v>5</v>
      </c>
      <c r="R60" s="14">
        <v>5</v>
      </c>
      <c r="S60" s="14">
        <v>5</v>
      </c>
      <c r="T60" s="14">
        <v>5</v>
      </c>
      <c r="U60" s="14">
        <v>5</v>
      </c>
      <c r="V60" s="14">
        <v>5</v>
      </c>
      <c r="W60" s="14">
        <v>5</v>
      </c>
      <c r="X60" s="14">
        <v>5</v>
      </c>
      <c r="Y60" s="14">
        <v>5</v>
      </c>
      <c r="Z60" s="14">
        <v>5</v>
      </c>
      <c r="AA60" s="14">
        <v>5</v>
      </c>
      <c r="AB60" s="14">
        <v>5</v>
      </c>
      <c r="AC60" s="14">
        <v>5</v>
      </c>
      <c r="AD60" s="14">
        <v>5</v>
      </c>
      <c r="AE60" s="14">
        <v>5</v>
      </c>
      <c r="AF60" s="14">
        <v>5</v>
      </c>
      <c r="AG60" s="14">
        <v>5</v>
      </c>
      <c r="AH60" s="14">
        <v>5</v>
      </c>
      <c r="AI60" s="14">
        <v>5</v>
      </c>
    </row>
    <row r="61" spans="1:35">
      <c r="A61" s="12" t="s">
        <v>41</v>
      </c>
      <c r="B61" s="12" t="s">
        <v>298</v>
      </c>
      <c r="C61" s="12" t="s">
        <v>40</v>
      </c>
      <c r="D61" s="12" t="s">
        <v>52</v>
      </c>
      <c r="E61" s="14">
        <v>5</v>
      </c>
      <c r="F61" s="14">
        <v>5</v>
      </c>
      <c r="G61" s="14">
        <v>5</v>
      </c>
      <c r="H61" s="14">
        <v>5</v>
      </c>
      <c r="I61" s="14">
        <v>5</v>
      </c>
      <c r="J61" s="14">
        <v>5</v>
      </c>
      <c r="K61" s="14">
        <v>5</v>
      </c>
      <c r="L61" s="14">
        <v>5</v>
      </c>
      <c r="M61" s="14">
        <v>5</v>
      </c>
      <c r="N61" s="14">
        <v>5</v>
      </c>
      <c r="O61" s="14">
        <v>5</v>
      </c>
      <c r="P61" s="14">
        <v>5</v>
      </c>
      <c r="Q61" s="14">
        <v>5</v>
      </c>
      <c r="R61" s="14">
        <v>5</v>
      </c>
      <c r="S61" s="14">
        <v>5</v>
      </c>
      <c r="T61" s="14">
        <v>5</v>
      </c>
      <c r="U61" s="14">
        <v>5</v>
      </c>
      <c r="V61" s="14">
        <v>5</v>
      </c>
      <c r="W61" s="14">
        <v>5</v>
      </c>
      <c r="X61" s="14">
        <v>5</v>
      </c>
      <c r="Y61" s="14">
        <v>5</v>
      </c>
      <c r="Z61" s="14">
        <v>5</v>
      </c>
      <c r="AA61" s="14">
        <v>5</v>
      </c>
      <c r="AB61" s="14">
        <v>5</v>
      </c>
      <c r="AC61" s="14">
        <v>5</v>
      </c>
      <c r="AD61" s="14">
        <v>5</v>
      </c>
      <c r="AE61" s="14">
        <v>5</v>
      </c>
      <c r="AF61" s="14">
        <v>5</v>
      </c>
      <c r="AG61" s="14">
        <v>5</v>
      </c>
      <c r="AH61" s="14">
        <v>5</v>
      </c>
      <c r="AI61" s="14">
        <v>5</v>
      </c>
    </row>
    <row r="62" spans="1:35">
      <c r="A62" s="12" t="s">
        <v>36</v>
      </c>
      <c r="B62" s="12" t="s">
        <v>315</v>
      </c>
      <c r="C62" s="12" t="s">
        <v>40</v>
      </c>
      <c r="D62" s="12" t="s">
        <v>33</v>
      </c>
      <c r="E62" s="14">
        <v>4</v>
      </c>
      <c r="F62" s="14">
        <v>4</v>
      </c>
      <c r="G62" s="14">
        <v>4</v>
      </c>
      <c r="H62" s="14">
        <v>4</v>
      </c>
      <c r="I62" s="14">
        <v>4</v>
      </c>
      <c r="J62" s="14">
        <v>4</v>
      </c>
      <c r="K62" s="14">
        <v>4</v>
      </c>
      <c r="L62" s="14">
        <v>4</v>
      </c>
      <c r="M62" s="14">
        <v>4</v>
      </c>
      <c r="N62" s="14">
        <v>4</v>
      </c>
      <c r="O62" s="14">
        <v>4</v>
      </c>
      <c r="P62" s="14">
        <v>4</v>
      </c>
      <c r="Q62" s="14">
        <v>4</v>
      </c>
      <c r="R62" s="14">
        <v>4</v>
      </c>
      <c r="S62" s="14">
        <v>4</v>
      </c>
      <c r="T62" s="14">
        <v>4</v>
      </c>
      <c r="U62" s="14">
        <v>4</v>
      </c>
      <c r="V62" s="14">
        <v>4</v>
      </c>
      <c r="W62" s="14">
        <v>4</v>
      </c>
      <c r="X62" s="14">
        <v>4</v>
      </c>
      <c r="Y62" s="14">
        <v>4</v>
      </c>
      <c r="Z62" s="14">
        <v>4</v>
      </c>
      <c r="AA62" s="14">
        <v>4</v>
      </c>
      <c r="AB62" s="14">
        <v>4</v>
      </c>
      <c r="AC62" s="14">
        <v>4</v>
      </c>
      <c r="AD62" s="14">
        <v>4</v>
      </c>
      <c r="AE62" s="14">
        <v>4</v>
      </c>
      <c r="AF62" s="14">
        <v>4</v>
      </c>
      <c r="AG62" s="14">
        <v>4</v>
      </c>
      <c r="AH62" s="14">
        <v>4</v>
      </c>
      <c r="AI62" s="14">
        <v>4</v>
      </c>
    </row>
    <row r="63" spans="1:35">
      <c r="A63" s="12" t="s">
        <v>37</v>
      </c>
      <c r="B63" s="12" t="s">
        <v>315</v>
      </c>
      <c r="C63" s="12" t="s">
        <v>40</v>
      </c>
      <c r="D63" s="12" t="s">
        <v>33</v>
      </c>
      <c r="E63" s="14">
        <v>4</v>
      </c>
      <c r="F63" s="14">
        <v>4</v>
      </c>
      <c r="G63" s="14">
        <v>4</v>
      </c>
      <c r="H63" s="14">
        <v>4</v>
      </c>
      <c r="I63" s="14">
        <v>4</v>
      </c>
      <c r="J63" s="14">
        <v>4</v>
      </c>
      <c r="K63" s="14">
        <v>4</v>
      </c>
      <c r="L63" s="14">
        <v>4</v>
      </c>
      <c r="M63" s="14">
        <v>4</v>
      </c>
      <c r="N63" s="14">
        <v>4</v>
      </c>
      <c r="O63" s="14">
        <v>4</v>
      </c>
      <c r="P63" s="14">
        <v>4</v>
      </c>
      <c r="Q63" s="14">
        <v>4</v>
      </c>
      <c r="R63" s="14">
        <v>4</v>
      </c>
      <c r="S63" s="14">
        <v>4</v>
      </c>
      <c r="T63" s="14">
        <v>4</v>
      </c>
      <c r="U63" s="14">
        <v>4</v>
      </c>
      <c r="V63" s="14">
        <v>4</v>
      </c>
      <c r="W63" s="14">
        <v>4</v>
      </c>
      <c r="X63" s="14">
        <v>4</v>
      </c>
      <c r="Y63" s="14">
        <v>4</v>
      </c>
      <c r="Z63" s="14">
        <v>4</v>
      </c>
      <c r="AA63" s="14">
        <v>4</v>
      </c>
      <c r="AB63" s="14">
        <v>4</v>
      </c>
      <c r="AC63" s="14">
        <v>4</v>
      </c>
      <c r="AD63" s="14">
        <v>4</v>
      </c>
      <c r="AE63" s="14">
        <v>4</v>
      </c>
      <c r="AF63" s="14">
        <v>4</v>
      </c>
      <c r="AG63" s="14">
        <v>4</v>
      </c>
      <c r="AH63" s="14">
        <v>4</v>
      </c>
      <c r="AI63" s="14">
        <v>4</v>
      </c>
    </row>
    <row r="64" spans="1:35">
      <c r="A64" s="12" t="s">
        <v>35</v>
      </c>
      <c r="B64" s="12" t="s">
        <v>315</v>
      </c>
      <c r="C64" s="12" t="s">
        <v>40</v>
      </c>
      <c r="D64" s="12" t="s">
        <v>33</v>
      </c>
      <c r="E64" s="14">
        <v>4</v>
      </c>
      <c r="F64" s="14">
        <v>4</v>
      </c>
      <c r="G64" s="14">
        <v>4</v>
      </c>
      <c r="H64" s="14">
        <v>4</v>
      </c>
      <c r="I64" s="14">
        <v>4</v>
      </c>
      <c r="J64" s="14">
        <v>4</v>
      </c>
      <c r="K64" s="14">
        <v>4</v>
      </c>
      <c r="L64" s="14">
        <v>4</v>
      </c>
      <c r="M64" s="14">
        <v>4</v>
      </c>
      <c r="N64" s="14">
        <v>4</v>
      </c>
      <c r="O64" s="14">
        <v>4</v>
      </c>
      <c r="P64" s="14">
        <v>4</v>
      </c>
      <c r="Q64" s="14">
        <v>4</v>
      </c>
      <c r="R64" s="14">
        <v>4</v>
      </c>
      <c r="S64" s="14">
        <v>4</v>
      </c>
      <c r="T64" s="14">
        <v>4</v>
      </c>
      <c r="U64" s="14">
        <v>4</v>
      </c>
      <c r="V64" s="14">
        <v>4</v>
      </c>
      <c r="W64" s="14">
        <v>4</v>
      </c>
      <c r="X64" s="14">
        <v>4</v>
      </c>
      <c r="Y64" s="14">
        <v>4</v>
      </c>
      <c r="Z64" s="14">
        <v>4</v>
      </c>
      <c r="AA64" s="14">
        <v>4</v>
      </c>
      <c r="AB64" s="14">
        <v>4</v>
      </c>
      <c r="AC64" s="14">
        <v>4</v>
      </c>
      <c r="AD64" s="14">
        <v>4</v>
      </c>
      <c r="AE64" s="14">
        <v>4</v>
      </c>
      <c r="AF64" s="14">
        <v>4</v>
      </c>
      <c r="AG64" s="14">
        <v>4</v>
      </c>
      <c r="AH64" s="14">
        <v>4</v>
      </c>
      <c r="AI64" s="14">
        <v>4</v>
      </c>
    </row>
    <row r="65" spans="1:35">
      <c r="A65" s="12" t="s">
        <v>36</v>
      </c>
      <c r="B65" s="12" t="s">
        <v>317</v>
      </c>
      <c r="C65" s="12" t="s">
        <v>40</v>
      </c>
      <c r="D65" s="12" t="s">
        <v>33</v>
      </c>
      <c r="E65" s="14">
        <v>4</v>
      </c>
      <c r="F65" s="14">
        <v>4</v>
      </c>
      <c r="G65" s="14">
        <v>4</v>
      </c>
      <c r="H65" s="14">
        <v>4</v>
      </c>
      <c r="I65" s="14">
        <v>4</v>
      </c>
      <c r="J65" s="14">
        <v>4</v>
      </c>
      <c r="K65" s="14">
        <v>4</v>
      </c>
      <c r="L65" s="14">
        <v>4</v>
      </c>
      <c r="M65" s="14">
        <v>4</v>
      </c>
      <c r="N65" s="14">
        <v>4</v>
      </c>
      <c r="O65" s="14">
        <v>4</v>
      </c>
      <c r="P65" s="14">
        <v>4</v>
      </c>
      <c r="Q65" s="14">
        <v>4</v>
      </c>
      <c r="R65" s="14">
        <v>4</v>
      </c>
      <c r="S65" s="14">
        <v>4</v>
      </c>
      <c r="T65" s="14">
        <v>4</v>
      </c>
      <c r="U65" s="14">
        <v>4</v>
      </c>
      <c r="V65" s="14">
        <v>4</v>
      </c>
      <c r="W65" s="14">
        <v>4</v>
      </c>
      <c r="X65" s="14">
        <v>4</v>
      </c>
      <c r="Y65" s="14">
        <v>4</v>
      </c>
      <c r="Z65" s="14">
        <v>4</v>
      </c>
      <c r="AA65" s="14">
        <v>4</v>
      </c>
      <c r="AB65" s="14">
        <v>4</v>
      </c>
      <c r="AC65" s="14">
        <v>4</v>
      </c>
      <c r="AD65" s="14">
        <v>4</v>
      </c>
      <c r="AE65" s="14">
        <v>4</v>
      </c>
      <c r="AF65" s="14">
        <v>4</v>
      </c>
      <c r="AG65" s="14">
        <v>4</v>
      </c>
      <c r="AH65" s="14">
        <v>4</v>
      </c>
      <c r="AI65" s="14">
        <v>4</v>
      </c>
    </row>
    <row r="66" spans="1:35">
      <c r="A66" s="12" t="s">
        <v>37</v>
      </c>
      <c r="B66" s="12" t="s">
        <v>317</v>
      </c>
      <c r="C66" s="12" t="s">
        <v>40</v>
      </c>
      <c r="D66" s="12" t="s">
        <v>33</v>
      </c>
      <c r="E66" s="14">
        <v>4</v>
      </c>
      <c r="F66" s="14">
        <v>4</v>
      </c>
      <c r="G66" s="14">
        <v>4</v>
      </c>
      <c r="H66" s="14">
        <v>4</v>
      </c>
      <c r="I66" s="14">
        <v>4</v>
      </c>
      <c r="J66" s="14">
        <v>4</v>
      </c>
      <c r="K66" s="14">
        <v>4</v>
      </c>
      <c r="L66" s="14">
        <v>4</v>
      </c>
      <c r="M66" s="14">
        <v>4</v>
      </c>
      <c r="N66" s="14">
        <v>4</v>
      </c>
      <c r="O66" s="14">
        <v>4</v>
      </c>
      <c r="P66" s="14">
        <v>4</v>
      </c>
      <c r="Q66" s="14">
        <v>4</v>
      </c>
      <c r="R66" s="14">
        <v>4</v>
      </c>
      <c r="S66" s="14">
        <v>4</v>
      </c>
      <c r="T66" s="14">
        <v>4</v>
      </c>
      <c r="U66" s="14">
        <v>4</v>
      </c>
      <c r="V66" s="14">
        <v>4</v>
      </c>
      <c r="W66" s="14">
        <v>4</v>
      </c>
      <c r="X66" s="14">
        <v>4</v>
      </c>
      <c r="Y66" s="14">
        <v>4</v>
      </c>
      <c r="Z66" s="14">
        <v>4</v>
      </c>
      <c r="AA66" s="14">
        <v>4</v>
      </c>
      <c r="AB66" s="14">
        <v>4</v>
      </c>
      <c r="AC66" s="14">
        <v>4</v>
      </c>
      <c r="AD66" s="14">
        <v>4</v>
      </c>
      <c r="AE66" s="14">
        <v>4</v>
      </c>
      <c r="AF66" s="14">
        <v>4</v>
      </c>
      <c r="AG66" s="14">
        <v>4</v>
      </c>
      <c r="AH66" s="14">
        <v>4</v>
      </c>
      <c r="AI66" s="14">
        <v>4</v>
      </c>
    </row>
    <row r="67" spans="1:35">
      <c r="A67" s="12" t="s">
        <v>35</v>
      </c>
      <c r="B67" s="12" t="s">
        <v>317</v>
      </c>
      <c r="C67" s="12" t="s">
        <v>40</v>
      </c>
      <c r="D67" s="12" t="s">
        <v>33</v>
      </c>
      <c r="E67" s="14">
        <v>4</v>
      </c>
      <c r="F67" s="14">
        <v>4</v>
      </c>
      <c r="G67" s="14">
        <v>4</v>
      </c>
      <c r="H67" s="14">
        <v>4</v>
      </c>
      <c r="I67" s="14">
        <v>4</v>
      </c>
      <c r="J67" s="14">
        <v>4</v>
      </c>
      <c r="K67" s="14">
        <v>4</v>
      </c>
      <c r="L67" s="14">
        <v>4</v>
      </c>
      <c r="M67" s="14">
        <v>4</v>
      </c>
      <c r="N67" s="14">
        <v>4</v>
      </c>
      <c r="O67" s="14">
        <v>4</v>
      </c>
      <c r="P67" s="14">
        <v>4</v>
      </c>
      <c r="Q67" s="14">
        <v>4</v>
      </c>
      <c r="R67" s="14">
        <v>4</v>
      </c>
      <c r="S67" s="14">
        <v>4</v>
      </c>
      <c r="T67" s="14">
        <v>4</v>
      </c>
      <c r="U67" s="14">
        <v>4</v>
      </c>
      <c r="V67" s="14">
        <v>4</v>
      </c>
      <c r="W67" s="14">
        <v>4</v>
      </c>
      <c r="X67" s="14">
        <v>4</v>
      </c>
      <c r="Y67" s="14">
        <v>4</v>
      </c>
      <c r="Z67" s="14">
        <v>4</v>
      </c>
      <c r="AA67" s="14">
        <v>4</v>
      </c>
      <c r="AB67" s="14">
        <v>4</v>
      </c>
      <c r="AC67" s="14">
        <v>4</v>
      </c>
      <c r="AD67" s="14">
        <v>4</v>
      </c>
      <c r="AE67" s="14">
        <v>4</v>
      </c>
      <c r="AF67" s="14">
        <v>4</v>
      </c>
      <c r="AG67" s="14">
        <v>4</v>
      </c>
      <c r="AH67" s="14">
        <v>4</v>
      </c>
      <c r="AI67" s="14">
        <v>4</v>
      </c>
    </row>
    <row r="68" spans="1:35">
      <c r="A68" s="12" t="s">
        <v>36</v>
      </c>
      <c r="B68" s="12" t="s">
        <v>313</v>
      </c>
      <c r="C68" s="12" t="s">
        <v>40</v>
      </c>
      <c r="D68" s="12" t="s">
        <v>33</v>
      </c>
      <c r="E68" s="14">
        <v>2</v>
      </c>
      <c r="F68" s="14">
        <v>2</v>
      </c>
      <c r="G68" s="14">
        <v>2</v>
      </c>
      <c r="H68" s="14">
        <v>2</v>
      </c>
      <c r="I68" s="14">
        <v>2</v>
      </c>
      <c r="J68" s="14">
        <v>2</v>
      </c>
      <c r="K68" s="14">
        <v>2</v>
      </c>
      <c r="L68" s="14">
        <v>2</v>
      </c>
      <c r="M68" s="14">
        <v>2</v>
      </c>
      <c r="N68" s="14">
        <v>2</v>
      </c>
      <c r="O68" s="14">
        <v>2</v>
      </c>
      <c r="P68" s="14">
        <v>2</v>
      </c>
      <c r="Q68" s="14">
        <v>2</v>
      </c>
      <c r="R68" s="14">
        <v>2</v>
      </c>
      <c r="S68" s="14">
        <v>2</v>
      </c>
      <c r="T68" s="14">
        <v>2</v>
      </c>
      <c r="U68" s="14">
        <v>2</v>
      </c>
      <c r="V68" s="14">
        <v>2</v>
      </c>
      <c r="W68" s="14">
        <v>2</v>
      </c>
      <c r="X68" s="14">
        <v>2</v>
      </c>
      <c r="Y68" s="14">
        <v>2</v>
      </c>
      <c r="Z68" s="14">
        <v>2</v>
      </c>
      <c r="AA68" s="14">
        <v>2</v>
      </c>
      <c r="AB68" s="14">
        <v>2</v>
      </c>
      <c r="AC68" s="14">
        <v>2</v>
      </c>
      <c r="AD68" s="14">
        <v>2</v>
      </c>
      <c r="AE68" s="14">
        <v>2</v>
      </c>
      <c r="AF68" s="14">
        <v>2</v>
      </c>
      <c r="AG68" s="14">
        <v>2</v>
      </c>
      <c r="AH68" s="14">
        <v>2</v>
      </c>
      <c r="AI68" s="14">
        <v>2</v>
      </c>
    </row>
    <row r="69" spans="1:35">
      <c r="A69" s="12" t="s">
        <v>37</v>
      </c>
      <c r="B69" s="12" t="s">
        <v>313</v>
      </c>
      <c r="C69" s="12" t="s">
        <v>40</v>
      </c>
      <c r="D69" s="12" t="s">
        <v>33</v>
      </c>
      <c r="E69" s="14">
        <v>2</v>
      </c>
      <c r="F69" s="14">
        <v>2</v>
      </c>
      <c r="G69" s="14">
        <v>2</v>
      </c>
      <c r="H69" s="14">
        <v>2</v>
      </c>
      <c r="I69" s="14">
        <v>2</v>
      </c>
      <c r="J69" s="14">
        <v>2</v>
      </c>
      <c r="K69" s="14">
        <v>2</v>
      </c>
      <c r="L69" s="14">
        <v>2</v>
      </c>
      <c r="M69" s="14">
        <v>2</v>
      </c>
      <c r="N69" s="14">
        <v>2</v>
      </c>
      <c r="O69" s="14">
        <v>2</v>
      </c>
      <c r="P69" s="14">
        <v>2</v>
      </c>
      <c r="Q69" s="14">
        <v>2</v>
      </c>
      <c r="R69" s="14">
        <v>2</v>
      </c>
      <c r="S69" s="14">
        <v>2</v>
      </c>
      <c r="T69" s="14">
        <v>2</v>
      </c>
      <c r="U69" s="14">
        <v>2</v>
      </c>
      <c r="V69" s="14">
        <v>2</v>
      </c>
      <c r="W69" s="14">
        <v>2</v>
      </c>
      <c r="X69" s="14">
        <v>2</v>
      </c>
      <c r="Y69" s="14">
        <v>2</v>
      </c>
      <c r="Z69" s="14">
        <v>2</v>
      </c>
      <c r="AA69" s="14">
        <v>2</v>
      </c>
      <c r="AB69" s="14">
        <v>2</v>
      </c>
      <c r="AC69" s="14">
        <v>2</v>
      </c>
      <c r="AD69" s="14">
        <v>2</v>
      </c>
      <c r="AE69" s="14">
        <v>2</v>
      </c>
      <c r="AF69" s="14">
        <v>2</v>
      </c>
      <c r="AG69" s="14">
        <v>2</v>
      </c>
      <c r="AH69" s="14">
        <v>2</v>
      </c>
      <c r="AI69" s="14">
        <v>2</v>
      </c>
    </row>
    <row r="70" spans="1:35">
      <c r="A70" s="12" t="s">
        <v>35</v>
      </c>
      <c r="B70" s="12" t="s">
        <v>313</v>
      </c>
      <c r="C70" s="12" t="s">
        <v>40</v>
      </c>
      <c r="D70" s="12" t="s">
        <v>33</v>
      </c>
      <c r="E70" s="14">
        <v>2</v>
      </c>
      <c r="F70" s="14">
        <v>2</v>
      </c>
      <c r="G70" s="14">
        <v>2</v>
      </c>
      <c r="H70" s="14">
        <v>2</v>
      </c>
      <c r="I70" s="14">
        <v>2</v>
      </c>
      <c r="J70" s="14">
        <v>2</v>
      </c>
      <c r="K70" s="14">
        <v>2</v>
      </c>
      <c r="L70" s="14">
        <v>2</v>
      </c>
      <c r="M70" s="14">
        <v>2</v>
      </c>
      <c r="N70" s="14">
        <v>2</v>
      </c>
      <c r="O70" s="14">
        <v>2</v>
      </c>
      <c r="P70" s="14">
        <v>2</v>
      </c>
      <c r="Q70" s="14">
        <v>2</v>
      </c>
      <c r="R70" s="14">
        <v>2</v>
      </c>
      <c r="S70" s="14">
        <v>2</v>
      </c>
      <c r="T70" s="14">
        <v>2</v>
      </c>
      <c r="U70" s="14">
        <v>2</v>
      </c>
      <c r="V70" s="14">
        <v>2</v>
      </c>
      <c r="W70" s="14">
        <v>2</v>
      </c>
      <c r="X70" s="14">
        <v>2</v>
      </c>
      <c r="Y70" s="14">
        <v>2</v>
      </c>
      <c r="Z70" s="14">
        <v>2</v>
      </c>
      <c r="AA70" s="14">
        <v>2</v>
      </c>
      <c r="AB70" s="14">
        <v>2</v>
      </c>
      <c r="AC70" s="14">
        <v>2</v>
      </c>
      <c r="AD70" s="14">
        <v>2</v>
      </c>
      <c r="AE70" s="14">
        <v>2</v>
      </c>
      <c r="AF70" s="14">
        <v>2</v>
      </c>
      <c r="AG70" s="14">
        <v>2</v>
      </c>
      <c r="AH70" s="14">
        <v>2</v>
      </c>
      <c r="AI70" s="14">
        <v>2</v>
      </c>
    </row>
    <row r="71" spans="1:35">
      <c r="A71" s="12" t="s">
        <v>41</v>
      </c>
      <c r="B71" s="12" t="s">
        <v>299</v>
      </c>
      <c r="C71" s="12" t="s">
        <v>40</v>
      </c>
      <c r="D71" s="12" t="s">
        <v>53</v>
      </c>
      <c r="E71" s="14">
        <v>2</v>
      </c>
      <c r="F71" s="14">
        <v>2</v>
      </c>
      <c r="G71" s="14">
        <v>2</v>
      </c>
      <c r="H71" s="14">
        <v>2</v>
      </c>
      <c r="I71" s="14">
        <v>2</v>
      </c>
      <c r="J71" s="14">
        <v>2</v>
      </c>
      <c r="K71" s="14">
        <v>2</v>
      </c>
      <c r="L71" s="14">
        <v>2</v>
      </c>
      <c r="M71" s="14">
        <v>2</v>
      </c>
      <c r="N71" s="14">
        <v>2</v>
      </c>
      <c r="O71" s="14">
        <v>2</v>
      </c>
      <c r="P71" s="14">
        <v>2</v>
      </c>
      <c r="Q71" s="14">
        <v>2</v>
      </c>
      <c r="R71" s="14">
        <v>2</v>
      </c>
      <c r="S71" s="14">
        <v>2</v>
      </c>
      <c r="T71" s="14">
        <v>2</v>
      </c>
      <c r="U71" s="14">
        <v>2</v>
      </c>
      <c r="V71" s="14">
        <v>2</v>
      </c>
      <c r="W71" s="14">
        <v>2</v>
      </c>
      <c r="X71" s="14">
        <v>2</v>
      </c>
      <c r="Y71" s="14">
        <v>2</v>
      </c>
      <c r="Z71" s="14">
        <v>2</v>
      </c>
      <c r="AA71" s="14">
        <v>2</v>
      </c>
      <c r="AB71" s="14">
        <v>2</v>
      </c>
      <c r="AC71" s="14">
        <v>2</v>
      </c>
      <c r="AD71" s="14">
        <v>2</v>
      </c>
      <c r="AE71" s="14">
        <v>2</v>
      </c>
      <c r="AF71" s="14">
        <v>2</v>
      </c>
      <c r="AG71" s="14">
        <v>2</v>
      </c>
      <c r="AH71" s="14">
        <v>2</v>
      </c>
      <c r="AI71" s="14">
        <v>2</v>
      </c>
    </row>
    <row r="72" spans="1:35">
      <c r="A72" s="12" t="s">
        <v>41</v>
      </c>
      <c r="B72" s="12" t="s">
        <v>300</v>
      </c>
      <c r="C72" s="12" t="s">
        <v>40</v>
      </c>
      <c r="D72" s="12" t="s">
        <v>49</v>
      </c>
      <c r="E72" s="14">
        <v>2.84</v>
      </c>
      <c r="F72" s="14">
        <v>2.84</v>
      </c>
      <c r="G72" s="14">
        <v>2.84</v>
      </c>
      <c r="H72" s="14">
        <v>2.84</v>
      </c>
      <c r="I72" s="14">
        <v>2.84</v>
      </c>
      <c r="J72" s="14">
        <v>2.84</v>
      </c>
      <c r="K72" s="14">
        <v>2.84</v>
      </c>
      <c r="L72" s="14">
        <v>2.84</v>
      </c>
      <c r="M72" s="14">
        <v>2.84</v>
      </c>
      <c r="N72" s="14">
        <v>2.84</v>
      </c>
      <c r="O72" s="14">
        <v>2.84</v>
      </c>
      <c r="P72" s="14">
        <v>2.84</v>
      </c>
      <c r="Q72" s="14">
        <v>2.84</v>
      </c>
      <c r="R72" s="14">
        <v>2.84</v>
      </c>
      <c r="S72" s="14">
        <v>2.84</v>
      </c>
      <c r="T72" s="14">
        <v>2.84</v>
      </c>
      <c r="U72" s="14">
        <v>2.84</v>
      </c>
      <c r="V72" s="14">
        <v>2.84</v>
      </c>
      <c r="W72" s="14">
        <v>2.84</v>
      </c>
      <c r="X72" s="14">
        <v>2.84</v>
      </c>
      <c r="Y72" s="14">
        <v>2.84</v>
      </c>
      <c r="Z72" s="14">
        <v>2.84</v>
      </c>
      <c r="AA72" s="14">
        <v>2.84</v>
      </c>
      <c r="AB72" s="14">
        <v>2.84</v>
      </c>
      <c r="AC72" s="14">
        <v>2.84</v>
      </c>
      <c r="AD72" s="14">
        <v>2.84</v>
      </c>
      <c r="AE72" s="14">
        <v>2.84</v>
      </c>
      <c r="AF72" s="14">
        <v>2.84</v>
      </c>
      <c r="AG72" s="14">
        <v>2.84</v>
      </c>
      <c r="AH72" s="14">
        <v>2.84</v>
      </c>
      <c r="AI72" s="14">
        <v>2.84</v>
      </c>
    </row>
    <row r="73" spans="1:35">
      <c r="A73" s="12" t="s">
        <v>41</v>
      </c>
      <c r="B73" s="12" t="s">
        <v>325</v>
      </c>
      <c r="C73" s="12" t="s">
        <v>40</v>
      </c>
      <c r="D73" s="12" t="s">
        <v>33</v>
      </c>
      <c r="E73" s="14">
        <v>2.84</v>
      </c>
      <c r="F73" s="14">
        <v>2.84</v>
      </c>
      <c r="G73" s="14">
        <v>2.84</v>
      </c>
      <c r="H73" s="14">
        <v>2.84</v>
      </c>
      <c r="I73" s="14">
        <v>2.84</v>
      </c>
      <c r="J73" s="14">
        <v>2.84</v>
      </c>
      <c r="K73" s="14">
        <v>2.84</v>
      </c>
      <c r="L73" s="14">
        <v>2.84</v>
      </c>
      <c r="M73" s="14">
        <v>2.84</v>
      </c>
      <c r="N73" s="14">
        <v>2.84</v>
      </c>
      <c r="O73" s="14">
        <v>2.84</v>
      </c>
      <c r="P73" s="14">
        <v>2.84</v>
      </c>
      <c r="Q73" s="14">
        <v>2.84</v>
      </c>
      <c r="R73" s="14">
        <v>2.84</v>
      </c>
      <c r="S73" s="14">
        <v>2.84</v>
      </c>
      <c r="T73" s="14">
        <v>2.84</v>
      </c>
      <c r="U73" s="14">
        <v>2.84</v>
      </c>
      <c r="V73" s="14">
        <v>2.84</v>
      </c>
      <c r="W73" s="14">
        <v>2.84</v>
      </c>
      <c r="X73" s="14">
        <v>2.84</v>
      </c>
      <c r="Y73" s="14">
        <v>2.84</v>
      </c>
      <c r="Z73" s="14">
        <v>2.84</v>
      </c>
      <c r="AA73" s="14">
        <v>2.84</v>
      </c>
      <c r="AB73" s="14">
        <v>2.84</v>
      </c>
      <c r="AC73" s="14">
        <v>2.84</v>
      </c>
      <c r="AD73" s="14">
        <v>2.84</v>
      </c>
      <c r="AE73" s="14">
        <v>2.84</v>
      </c>
      <c r="AF73" s="14">
        <v>2.84</v>
      </c>
      <c r="AG73" s="14">
        <v>2.84</v>
      </c>
      <c r="AH73" s="14">
        <v>2.84</v>
      </c>
      <c r="AI73" s="14">
        <v>2.84</v>
      </c>
    </row>
    <row r="74" spans="1:35">
      <c r="A74" s="12" t="s">
        <v>41</v>
      </c>
      <c r="B74" s="12" t="s">
        <v>326</v>
      </c>
      <c r="C74" s="12" t="s">
        <v>40</v>
      </c>
      <c r="D74" s="12" t="s">
        <v>33</v>
      </c>
      <c r="E74" s="14">
        <v>3.6</v>
      </c>
      <c r="F74" s="14">
        <v>3.6</v>
      </c>
      <c r="G74" s="14">
        <v>3.6</v>
      </c>
      <c r="H74" s="14">
        <v>3.6</v>
      </c>
      <c r="I74" s="14">
        <v>3.6</v>
      </c>
      <c r="J74" s="14">
        <v>3.6</v>
      </c>
      <c r="K74" s="14">
        <v>3.6</v>
      </c>
      <c r="L74" s="14">
        <v>3.6</v>
      </c>
      <c r="M74" s="14">
        <v>3.6</v>
      </c>
      <c r="N74" s="14">
        <v>3.6</v>
      </c>
      <c r="O74" s="14">
        <v>3.6</v>
      </c>
      <c r="P74" s="14">
        <v>3.6</v>
      </c>
      <c r="Q74" s="14">
        <v>3.6</v>
      </c>
      <c r="R74" s="14">
        <v>3.6</v>
      </c>
      <c r="S74" s="14">
        <v>3.6</v>
      </c>
      <c r="T74" s="14">
        <v>3.6</v>
      </c>
      <c r="U74" s="14">
        <v>3.6</v>
      </c>
      <c r="V74" s="14">
        <v>3.6</v>
      </c>
      <c r="W74" s="14">
        <v>3.6</v>
      </c>
      <c r="X74" s="14">
        <v>3.6</v>
      </c>
      <c r="Y74" s="14">
        <v>3.6</v>
      </c>
      <c r="Z74" s="14">
        <v>3.6</v>
      </c>
      <c r="AA74" s="14">
        <v>3.6</v>
      </c>
      <c r="AB74" s="14">
        <v>3.6</v>
      </c>
      <c r="AC74" s="14">
        <v>3.6</v>
      </c>
      <c r="AD74" s="14">
        <v>3.6</v>
      </c>
      <c r="AE74" s="14">
        <v>3.6</v>
      </c>
      <c r="AF74" s="14">
        <v>3.6</v>
      </c>
      <c r="AG74" s="14">
        <v>3.6</v>
      </c>
      <c r="AH74" s="14">
        <v>3.6</v>
      </c>
      <c r="AI74" s="14">
        <v>3.6</v>
      </c>
    </row>
    <row r="75" spans="1:35">
      <c r="A75" s="12" t="s">
        <v>41</v>
      </c>
      <c r="B75" s="12" t="s">
        <v>301</v>
      </c>
      <c r="C75" s="12" t="s">
        <v>40</v>
      </c>
      <c r="D75" s="12" t="s">
        <v>33</v>
      </c>
      <c r="E75" s="14">
        <v>6</v>
      </c>
      <c r="F75" s="14">
        <v>6</v>
      </c>
      <c r="G75" s="14">
        <v>6</v>
      </c>
      <c r="H75" s="14">
        <v>6</v>
      </c>
      <c r="I75" s="14">
        <v>6</v>
      </c>
      <c r="J75" s="14">
        <v>6</v>
      </c>
      <c r="K75" s="14">
        <v>6</v>
      </c>
      <c r="L75" s="14">
        <v>6</v>
      </c>
      <c r="M75" s="14">
        <v>6</v>
      </c>
      <c r="N75" s="14">
        <v>6</v>
      </c>
      <c r="O75" s="14">
        <v>6</v>
      </c>
      <c r="P75" s="14">
        <v>6</v>
      </c>
      <c r="Q75" s="14">
        <v>6</v>
      </c>
      <c r="R75" s="14">
        <v>6</v>
      </c>
      <c r="S75" s="14">
        <v>6</v>
      </c>
      <c r="T75" s="14">
        <v>6</v>
      </c>
      <c r="U75" s="14">
        <v>6</v>
      </c>
      <c r="V75" s="14">
        <v>6</v>
      </c>
      <c r="W75" s="14">
        <v>6</v>
      </c>
      <c r="X75" s="14">
        <v>6</v>
      </c>
      <c r="Y75" s="14">
        <v>6</v>
      </c>
      <c r="Z75" s="14">
        <v>6</v>
      </c>
      <c r="AA75" s="14">
        <v>6</v>
      </c>
      <c r="AB75" s="14">
        <v>6</v>
      </c>
      <c r="AC75" s="14">
        <v>6</v>
      </c>
      <c r="AD75" s="14">
        <v>6</v>
      </c>
      <c r="AE75" s="14">
        <v>6</v>
      </c>
      <c r="AF75" s="14">
        <v>6</v>
      </c>
      <c r="AG75" s="14">
        <v>6</v>
      </c>
      <c r="AH75" s="14">
        <v>6</v>
      </c>
      <c r="AI75" s="14">
        <v>6</v>
      </c>
    </row>
    <row r="76" spans="1:35">
      <c r="A76" s="12" t="s">
        <v>36</v>
      </c>
      <c r="B76" s="12" t="s">
        <v>338</v>
      </c>
      <c r="C76" s="12" t="s">
        <v>40</v>
      </c>
      <c r="D76" s="12" t="s">
        <v>33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</row>
    <row r="77" spans="1:35">
      <c r="A77" s="12" t="s">
        <v>37</v>
      </c>
      <c r="B77" s="12" t="s">
        <v>338</v>
      </c>
      <c r="C77" s="12" t="s">
        <v>40</v>
      </c>
      <c r="D77" s="12" t="s">
        <v>33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</row>
    <row r="78" spans="1:35">
      <c r="A78" s="12" t="s">
        <v>35</v>
      </c>
      <c r="B78" s="12" t="s">
        <v>338</v>
      </c>
      <c r="C78" s="12" t="s">
        <v>40</v>
      </c>
      <c r="D78" s="12" t="s">
        <v>33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</row>
    <row r="79" spans="1:35">
      <c r="A79" s="12" t="s">
        <v>36</v>
      </c>
      <c r="B79" s="12" t="s">
        <v>327</v>
      </c>
      <c r="C79" s="12" t="s">
        <v>40</v>
      </c>
      <c r="D79" s="12" t="s">
        <v>33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>
        <v>0</v>
      </c>
      <c r="AI79" s="14">
        <v>0</v>
      </c>
    </row>
    <row r="80" spans="1:35">
      <c r="A80" s="12" t="s">
        <v>37</v>
      </c>
      <c r="B80" s="12" t="s">
        <v>327</v>
      </c>
      <c r="C80" s="12" t="s">
        <v>40</v>
      </c>
      <c r="D80" s="12" t="s">
        <v>33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</row>
    <row r="81" spans="1:35">
      <c r="A81" s="12" t="s">
        <v>35</v>
      </c>
      <c r="B81" s="12" t="s">
        <v>327</v>
      </c>
      <c r="C81" s="12" t="s">
        <v>40</v>
      </c>
      <c r="D81" s="12" t="s">
        <v>33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>
        <v>0</v>
      </c>
      <c r="AI81" s="14">
        <v>0</v>
      </c>
    </row>
    <row r="82" spans="1:35">
      <c r="A82" s="12" t="s">
        <v>41</v>
      </c>
      <c r="B82" s="12" t="s">
        <v>302</v>
      </c>
      <c r="C82" s="12" t="s">
        <v>40</v>
      </c>
      <c r="D82" s="12" t="s">
        <v>33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</row>
    <row r="83" spans="1:35">
      <c r="A83" s="12" t="s">
        <v>41</v>
      </c>
      <c r="B83" s="12" t="s">
        <v>308</v>
      </c>
      <c r="C83" s="12" t="s">
        <v>40</v>
      </c>
      <c r="D83" s="12" t="s">
        <v>271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</row>
    <row r="84" spans="1:35">
      <c r="A84" s="12" t="s">
        <v>41</v>
      </c>
      <c r="B84" s="12" t="s">
        <v>309</v>
      </c>
      <c r="C84" s="12" t="s">
        <v>40</v>
      </c>
      <c r="D84" s="12" t="s">
        <v>271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</row>
    <row r="85" spans="1:35">
      <c r="A85" s="12" t="s">
        <v>36</v>
      </c>
      <c r="B85" s="12" t="s">
        <v>328</v>
      </c>
      <c r="C85" s="12" t="s">
        <v>40</v>
      </c>
      <c r="D85" s="12" t="s">
        <v>33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</row>
    <row r="86" spans="1:35">
      <c r="A86" s="12" t="s">
        <v>37</v>
      </c>
      <c r="B86" s="12" t="s">
        <v>328</v>
      </c>
      <c r="C86" s="12" t="s">
        <v>40</v>
      </c>
      <c r="D86" s="12" t="s">
        <v>33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</row>
    <row r="87" spans="1:35">
      <c r="A87" s="12" t="s">
        <v>35</v>
      </c>
      <c r="B87" s="12" t="s">
        <v>328</v>
      </c>
      <c r="C87" s="12" t="s">
        <v>40</v>
      </c>
      <c r="D87" s="12" t="s">
        <v>33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4">
        <v>0</v>
      </c>
    </row>
    <row r="88" spans="1:35">
      <c r="A88" s="12" t="s">
        <v>41</v>
      </c>
      <c r="B88" s="12" t="s">
        <v>303</v>
      </c>
      <c r="C88" s="12" t="s">
        <v>40</v>
      </c>
      <c r="D88" s="12" t="s">
        <v>57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</row>
    <row r="89" spans="1:35">
      <c r="A89" s="12" t="s">
        <v>41</v>
      </c>
      <c r="B89" s="12" t="s">
        <v>329</v>
      </c>
      <c r="C89" s="12" t="s">
        <v>40</v>
      </c>
      <c r="D89" s="12" t="s">
        <v>57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</row>
    <row r="90" spans="1:35">
      <c r="A90" s="12" t="s">
        <v>41</v>
      </c>
      <c r="B90" s="12" t="s">
        <v>304</v>
      </c>
      <c r="C90" s="12" t="s">
        <v>40</v>
      </c>
      <c r="D90" s="12" t="s">
        <v>33</v>
      </c>
      <c r="E90" s="14">
        <v>0.51300000000000001</v>
      </c>
      <c r="F90" s="14">
        <v>0.51300000000000001</v>
      </c>
      <c r="G90" s="14">
        <v>0.51300000000000001</v>
      </c>
      <c r="H90" s="14">
        <v>0.51300000000000001</v>
      </c>
      <c r="I90" s="14">
        <v>0.51300000000000001</v>
      </c>
      <c r="J90" s="14">
        <v>0.51300000000000001</v>
      </c>
      <c r="K90" s="14">
        <v>0.51300000000000001</v>
      </c>
      <c r="L90" s="14">
        <v>0.51300000000000001</v>
      </c>
      <c r="M90" s="14">
        <v>0.51300000000000001</v>
      </c>
      <c r="N90" s="14">
        <v>0.51300000000000001</v>
      </c>
      <c r="O90" s="14">
        <v>0.51300000000000001</v>
      </c>
      <c r="P90" s="14">
        <v>0.51300000000000001</v>
      </c>
      <c r="Q90" s="14">
        <v>0.51300000000000001</v>
      </c>
      <c r="R90" s="14">
        <v>0.51300000000000001</v>
      </c>
      <c r="S90" s="14">
        <v>0.51300000000000001</v>
      </c>
      <c r="T90" s="14">
        <v>0.51300000000000001</v>
      </c>
      <c r="U90" s="14">
        <v>0.51300000000000001</v>
      </c>
      <c r="V90" s="14">
        <v>0.51300000000000001</v>
      </c>
      <c r="W90" s="14">
        <v>0.51300000000000001</v>
      </c>
      <c r="X90" s="14">
        <v>0.51300000000000001</v>
      </c>
      <c r="Y90" s="14">
        <v>0.51300000000000001</v>
      </c>
      <c r="Z90" s="14">
        <v>0.51300000000000001</v>
      </c>
      <c r="AA90" s="14">
        <v>0.51300000000000001</v>
      </c>
      <c r="AB90" s="14">
        <v>0.51300000000000001</v>
      </c>
      <c r="AC90" s="14">
        <v>0.51300000000000001</v>
      </c>
      <c r="AD90" s="14">
        <v>0.51300000000000001</v>
      </c>
      <c r="AE90" s="14">
        <v>0.51300000000000001</v>
      </c>
      <c r="AF90" s="14">
        <v>0.51300000000000001</v>
      </c>
      <c r="AG90" s="14">
        <v>0.51300000000000001</v>
      </c>
      <c r="AH90" s="14">
        <v>0.51300000000000001</v>
      </c>
      <c r="AI90" s="14">
        <v>0.51300000000000001</v>
      </c>
    </row>
    <row r="91" spans="1:35">
      <c r="A91" s="12" t="s">
        <v>41</v>
      </c>
      <c r="B91" s="12" t="s">
        <v>330</v>
      </c>
      <c r="C91" s="12" t="s">
        <v>40</v>
      </c>
      <c r="D91" s="12" t="s">
        <v>33</v>
      </c>
      <c r="E91" s="14">
        <v>0.51300000000000001</v>
      </c>
      <c r="F91" s="14">
        <v>0.51300000000000001</v>
      </c>
      <c r="G91" s="14">
        <v>0.51300000000000001</v>
      </c>
      <c r="H91" s="14">
        <v>0.51300000000000001</v>
      </c>
      <c r="I91" s="14">
        <v>0.51300000000000001</v>
      </c>
      <c r="J91" s="14">
        <v>0.51300000000000001</v>
      </c>
      <c r="K91" s="14">
        <v>0.51300000000000001</v>
      </c>
      <c r="L91" s="14">
        <v>0.51300000000000001</v>
      </c>
      <c r="M91" s="14">
        <v>0.51300000000000001</v>
      </c>
      <c r="N91" s="14">
        <v>0.51300000000000001</v>
      </c>
      <c r="O91" s="14">
        <v>0.51300000000000001</v>
      </c>
      <c r="P91" s="14">
        <v>0.51300000000000001</v>
      </c>
      <c r="Q91" s="14">
        <v>0.51300000000000001</v>
      </c>
      <c r="R91" s="14">
        <v>0.51300000000000001</v>
      </c>
      <c r="S91" s="14">
        <v>0.51300000000000001</v>
      </c>
      <c r="T91" s="14">
        <v>0.51300000000000001</v>
      </c>
      <c r="U91" s="14">
        <v>0.51300000000000001</v>
      </c>
      <c r="V91" s="14">
        <v>0.51300000000000001</v>
      </c>
      <c r="W91" s="14">
        <v>0.51300000000000001</v>
      </c>
      <c r="X91" s="14">
        <v>0.51300000000000001</v>
      </c>
      <c r="Y91" s="14">
        <v>0.51300000000000001</v>
      </c>
      <c r="Z91" s="14">
        <v>0.51300000000000001</v>
      </c>
      <c r="AA91" s="14">
        <v>0.51300000000000001</v>
      </c>
      <c r="AB91" s="14">
        <v>0.51300000000000001</v>
      </c>
      <c r="AC91" s="14">
        <v>0.51300000000000001</v>
      </c>
      <c r="AD91" s="14">
        <v>0.51300000000000001</v>
      </c>
      <c r="AE91" s="14">
        <v>0.51300000000000001</v>
      </c>
      <c r="AF91" s="14">
        <v>0.51300000000000001</v>
      </c>
      <c r="AG91" s="14">
        <v>0.51300000000000001</v>
      </c>
      <c r="AH91" s="14">
        <v>0.51300000000000001</v>
      </c>
      <c r="AI91" s="14">
        <v>0.51300000000000001</v>
      </c>
    </row>
    <row r="92" spans="1:35">
      <c r="A92" s="12" t="s">
        <v>41</v>
      </c>
      <c r="B92" s="12" t="s">
        <v>305</v>
      </c>
      <c r="C92" s="12" t="s">
        <v>40</v>
      </c>
      <c r="D92" s="12" t="s">
        <v>33</v>
      </c>
      <c r="E92" s="14">
        <v>6</v>
      </c>
      <c r="F92" s="14">
        <v>6</v>
      </c>
      <c r="G92" s="14">
        <v>6</v>
      </c>
      <c r="H92" s="14">
        <v>6</v>
      </c>
      <c r="I92" s="14">
        <v>6</v>
      </c>
      <c r="J92" s="14">
        <v>6</v>
      </c>
      <c r="K92" s="14">
        <v>6</v>
      </c>
      <c r="L92" s="14">
        <v>6</v>
      </c>
      <c r="M92" s="14">
        <v>6</v>
      </c>
      <c r="N92" s="14">
        <v>6</v>
      </c>
      <c r="O92" s="14">
        <v>6</v>
      </c>
      <c r="P92" s="14">
        <v>6</v>
      </c>
      <c r="Q92" s="14">
        <v>6</v>
      </c>
      <c r="R92" s="14">
        <v>6</v>
      </c>
      <c r="S92" s="14">
        <v>6</v>
      </c>
      <c r="T92" s="14">
        <v>6</v>
      </c>
      <c r="U92" s="14">
        <v>6</v>
      </c>
      <c r="V92" s="14">
        <v>6</v>
      </c>
      <c r="W92" s="14">
        <v>6</v>
      </c>
      <c r="X92" s="14">
        <v>6</v>
      </c>
      <c r="Y92" s="14">
        <v>6</v>
      </c>
      <c r="Z92" s="14">
        <v>6</v>
      </c>
      <c r="AA92" s="14">
        <v>6</v>
      </c>
      <c r="AB92" s="14">
        <v>6</v>
      </c>
      <c r="AC92" s="14">
        <v>6</v>
      </c>
      <c r="AD92" s="14">
        <v>6</v>
      </c>
      <c r="AE92" s="14">
        <v>6</v>
      </c>
      <c r="AF92" s="14">
        <v>6</v>
      </c>
      <c r="AG92" s="14">
        <v>6</v>
      </c>
      <c r="AH92" s="14">
        <v>6</v>
      </c>
      <c r="AI92" s="14">
        <v>6</v>
      </c>
    </row>
    <row r="93" spans="1:35">
      <c r="A93" s="12" t="s">
        <v>41</v>
      </c>
      <c r="B93" s="12" t="s">
        <v>306</v>
      </c>
      <c r="C93" s="12" t="s">
        <v>40</v>
      </c>
      <c r="D93" s="12" t="s">
        <v>53</v>
      </c>
      <c r="E93" s="14">
        <v>2</v>
      </c>
      <c r="F93" s="14">
        <v>2</v>
      </c>
      <c r="G93" s="14">
        <v>2</v>
      </c>
      <c r="H93" s="14">
        <v>2</v>
      </c>
      <c r="I93" s="14">
        <v>2</v>
      </c>
      <c r="J93" s="14">
        <v>2</v>
      </c>
      <c r="K93" s="14">
        <v>2</v>
      </c>
      <c r="L93" s="14">
        <v>2</v>
      </c>
      <c r="M93" s="14">
        <v>2</v>
      </c>
      <c r="N93" s="14">
        <v>2</v>
      </c>
      <c r="O93" s="14">
        <v>2</v>
      </c>
      <c r="P93" s="14">
        <v>2</v>
      </c>
      <c r="Q93" s="14">
        <v>2</v>
      </c>
      <c r="R93" s="14">
        <v>2</v>
      </c>
      <c r="S93" s="14">
        <v>2</v>
      </c>
      <c r="T93" s="14">
        <v>2</v>
      </c>
      <c r="U93" s="14">
        <v>2</v>
      </c>
      <c r="V93" s="14">
        <v>2</v>
      </c>
      <c r="W93" s="14">
        <v>2</v>
      </c>
      <c r="X93" s="14">
        <v>2</v>
      </c>
      <c r="Y93" s="14">
        <v>2</v>
      </c>
      <c r="Z93" s="14">
        <v>2</v>
      </c>
      <c r="AA93" s="14">
        <v>2</v>
      </c>
      <c r="AB93" s="14">
        <v>2</v>
      </c>
      <c r="AC93" s="14">
        <v>2</v>
      </c>
      <c r="AD93" s="14">
        <v>2</v>
      </c>
      <c r="AE93" s="14">
        <v>2</v>
      </c>
      <c r="AF93" s="14">
        <v>2</v>
      </c>
      <c r="AG93" s="14">
        <v>2</v>
      </c>
      <c r="AH93" s="14">
        <v>2</v>
      </c>
      <c r="AI93" s="14">
        <v>2</v>
      </c>
    </row>
    <row r="94" spans="1:35">
      <c r="A94" s="12" t="s">
        <v>41</v>
      </c>
      <c r="B94" s="12" t="s">
        <v>307</v>
      </c>
      <c r="C94" s="12" t="s">
        <v>40</v>
      </c>
      <c r="D94" s="12" t="s">
        <v>33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</row>
    <row r="95" spans="1:35" ht="15">
      <c r="A95" s="12" t="s">
        <v>41</v>
      </c>
      <c r="B95" t="s">
        <v>408</v>
      </c>
      <c r="C95" s="12" t="s">
        <v>40</v>
      </c>
      <c r="D95" s="12" t="s">
        <v>407</v>
      </c>
      <c r="E95" s="12">
        <v>0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2">
        <v>0</v>
      </c>
      <c r="N95" s="12">
        <v>0</v>
      </c>
      <c r="O95" s="12">
        <v>0</v>
      </c>
      <c r="P95" s="12">
        <v>0</v>
      </c>
      <c r="Q95" s="12">
        <v>0</v>
      </c>
      <c r="R95" s="12">
        <v>0</v>
      </c>
      <c r="S95" s="12">
        <v>0</v>
      </c>
      <c r="T95" s="12">
        <v>0</v>
      </c>
      <c r="U95" s="12">
        <v>0</v>
      </c>
      <c r="V95" s="12">
        <v>0</v>
      </c>
      <c r="W95" s="12">
        <v>0</v>
      </c>
      <c r="X95" s="12">
        <v>0</v>
      </c>
      <c r="Y95" s="12">
        <v>0</v>
      </c>
      <c r="Z95" s="12">
        <v>0</v>
      </c>
      <c r="AA95" s="12">
        <v>0</v>
      </c>
      <c r="AB95" s="12">
        <v>0</v>
      </c>
      <c r="AC95" s="12">
        <v>0</v>
      </c>
      <c r="AD95" s="12">
        <v>0</v>
      </c>
      <c r="AE95" s="12">
        <v>0</v>
      </c>
      <c r="AF95" s="12">
        <v>0</v>
      </c>
      <c r="AG95" s="12">
        <v>0</v>
      </c>
      <c r="AH95" s="12">
        <v>0</v>
      </c>
      <c r="AI95" s="12">
        <v>0</v>
      </c>
    </row>
  </sheetData>
  <sortState ref="A2:AI94">
    <sortCondition ref="B2:B94"/>
  </sortState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C19" sqref="C19"/>
    </sheetView>
  </sheetViews>
  <sheetFormatPr defaultRowHeight="15"/>
  <cols>
    <col min="1" max="3" width="18.5703125" customWidth="1"/>
    <col min="4" max="4" width="114.7109375" customWidth="1"/>
    <col min="5" max="5" width="23" customWidth="1"/>
  </cols>
  <sheetData>
    <row r="1" spans="1:4">
      <c r="A1" s="1" t="s">
        <v>11</v>
      </c>
      <c r="B1" s="1" t="s">
        <v>14</v>
      </c>
      <c r="C1" s="1" t="s">
        <v>10</v>
      </c>
      <c r="D1" s="1" t="s">
        <v>27</v>
      </c>
    </row>
    <row r="2" spans="1:4">
      <c r="A2" t="s">
        <v>12</v>
      </c>
      <c r="B2">
        <f>DemandCalculations!G3</f>
        <v>469.404</v>
      </c>
      <c r="C2">
        <f>DemandCalculations!H3</f>
        <v>2020</v>
      </c>
      <c r="D2" t="s">
        <v>28</v>
      </c>
    </row>
    <row r="3" spans="1:4">
      <c r="A3" t="s">
        <v>12</v>
      </c>
      <c r="B3">
        <f>DemandCalculations!G4</f>
        <v>488.4948</v>
      </c>
      <c r="C3">
        <f>DemandCalculations!H4</f>
        <v>2021</v>
      </c>
      <c r="D3" t="s">
        <v>28</v>
      </c>
    </row>
    <row r="4" spans="1:4">
      <c r="A4" t="s">
        <v>12</v>
      </c>
      <c r="B4">
        <f>DemandCalculations!G5</f>
        <v>501.40492350355947</v>
      </c>
      <c r="C4">
        <f>DemandCalculations!H5</f>
        <v>2022</v>
      </c>
      <c r="D4" t="s">
        <v>28</v>
      </c>
    </row>
    <row r="5" spans="1:4">
      <c r="A5" t="str">
        <f>DemandCalculations!F6</f>
        <v>NC</v>
      </c>
      <c r="B5">
        <f>DemandCalculations!G6</f>
        <v>518.30917530434294</v>
      </c>
      <c r="C5">
        <f>DemandCalculations!H6</f>
        <v>2023</v>
      </c>
      <c r="D5" t="s">
        <v>28</v>
      </c>
    </row>
    <row r="6" spans="1:4">
      <c r="A6" t="str">
        <f>DemandCalculations!F7</f>
        <v>NC</v>
      </c>
      <c r="B6">
        <f>DemandCalculations!G7</f>
        <v>522.87673412993718</v>
      </c>
      <c r="C6">
        <f>DemandCalculations!H7</f>
        <v>2024</v>
      </c>
      <c r="D6" t="s">
        <v>28</v>
      </c>
    </row>
    <row r="7" spans="1:4">
      <c r="A7" t="str">
        <f>DemandCalculations!F8</f>
        <v>NC</v>
      </c>
      <c r="B7">
        <f>DemandCalculations!G8</f>
        <v>524.93312425055115</v>
      </c>
      <c r="C7">
        <f>DemandCalculations!H8</f>
        <v>2025</v>
      </c>
      <c r="D7" t="s">
        <v>28</v>
      </c>
    </row>
    <row r="8" spans="1:4">
      <c r="A8" t="str">
        <f>DemandCalculations!F9</f>
        <v>NC</v>
      </c>
      <c r="B8">
        <f>DemandCalculations!G9</f>
        <v>527.82986610314663</v>
      </c>
      <c r="C8">
        <f>DemandCalculations!H9</f>
        <v>2026</v>
      </c>
      <c r="D8" t="s">
        <v>28</v>
      </c>
    </row>
    <row r="9" spans="1:4">
      <c r="A9" t="str">
        <f>DemandCalculations!F10</f>
        <v>NC</v>
      </c>
      <c r="B9">
        <f>DemandCalculations!G10</f>
        <v>531.70207506423856</v>
      </c>
      <c r="C9">
        <f>DemandCalculations!H10</f>
        <v>2027</v>
      </c>
      <c r="D9" t="s">
        <v>28</v>
      </c>
    </row>
    <row r="10" spans="1:4">
      <c r="A10" t="str">
        <f>DemandCalculations!F11</f>
        <v>NC</v>
      </c>
      <c r="B10">
        <f>DemandCalculations!G11</f>
        <v>537.01441620915773</v>
      </c>
      <c r="C10">
        <f>DemandCalculations!H11</f>
        <v>2028</v>
      </c>
      <c r="D10" t="s">
        <v>28</v>
      </c>
    </row>
    <row r="11" spans="1:4">
      <c r="A11" t="str">
        <f>DemandCalculations!F12</f>
        <v>NC</v>
      </c>
      <c r="B11">
        <f>DemandCalculations!G12</f>
        <v>542.58051062216543</v>
      </c>
      <c r="C11">
        <f>DemandCalculations!H12</f>
        <v>2029</v>
      </c>
      <c r="D11" t="s">
        <v>28</v>
      </c>
    </row>
    <row r="12" spans="1:4">
      <c r="A12" t="str">
        <f>DemandCalculations!F13</f>
        <v>NC</v>
      </c>
      <c r="B12">
        <f>DemandCalculations!G13</f>
        <v>548.0642176104692</v>
      </c>
      <c r="C12">
        <f>DemandCalculations!H13</f>
        <v>2030</v>
      </c>
      <c r="D12" t="s">
        <v>28</v>
      </c>
    </row>
    <row r="13" spans="1:4">
      <c r="A13" t="str">
        <f>DemandCalculations!F14</f>
        <v>NC</v>
      </c>
      <c r="B13">
        <f>DemandCalculations!G14</f>
        <v>554.2465699602634</v>
      </c>
      <c r="C13">
        <f>DemandCalculations!H14</f>
        <v>2031</v>
      </c>
      <c r="D13" t="s">
        <v>28</v>
      </c>
    </row>
    <row r="14" spans="1:4">
      <c r="A14" t="str">
        <f>DemandCalculations!F15</f>
        <v>NC</v>
      </c>
      <c r="B14">
        <f>DemandCalculations!G15</f>
        <v>560.56074218958418</v>
      </c>
      <c r="C14">
        <f>DemandCalculations!H15</f>
        <v>2032</v>
      </c>
      <c r="D14" t="s">
        <v>28</v>
      </c>
    </row>
    <row r="15" spans="1:4">
      <c r="A15" t="str">
        <f>DemandCalculations!F16</f>
        <v>NC</v>
      </c>
      <c r="B15">
        <f>DemandCalculations!G16</f>
        <v>566.21911051826055</v>
      </c>
      <c r="C15">
        <f>DemandCalculations!H16</f>
        <v>2033</v>
      </c>
      <c r="D15" t="s">
        <v>28</v>
      </c>
    </row>
    <row r="16" spans="1:4">
      <c r="A16" t="str">
        <f>DemandCalculations!F17</f>
        <v>NC</v>
      </c>
      <c r="B16">
        <f>DemandCalculations!G17</f>
        <v>571.94009328971208</v>
      </c>
      <c r="C16">
        <f>DemandCalculations!H17</f>
        <v>2034</v>
      </c>
      <c r="D16" t="s">
        <v>28</v>
      </c>
    </row>
    <row r="17" spans="1:4">
      <c r="A17" t="str">
        <f>DemandCalculations!F18</f>
        <v>NC</v>
      </c>
      <c r="B17">
        <f>DemandCalculations!G18</f>
        <v>577.75334997683206</v>
      </c>
      <c r="C17">
        <f>DemandCalculations!H18</f>
        <v>2035</v>
      </c>
      <c r="D17" t="s">
        <v>28</v>
      </c>
    </row>
    <row r="18" spans="1:4">
      <c r="A18" t="str">
        <f>DemandCalculations!F19</f>
        <v>NC</v>
      </c>
      <c r="B18">
        <f>DemandCalculations!G19</f>
        <v>583.6885400525141</v>
      </c>
      <c r="C18">
        <f>DemandCalculations!H19</f>
        <v>2036</v>
      </c>
      <c r="D18" t="s">
        <v>28</v>
      </c>
    </row>
    <row r="19" spans="1:4">
      <c r="A19" t="str">
        <f>DemandCalculations!F20</f>
        <v>NC</v>
      </c>
      <c r="B19">
        <f>DemandCalculations!G20</f>
        <v>589.23156598660466</v>
      </c>
      <c r="C19">
        <f>DemandCalculations!H20</f>
        <v>2037</v>
      </c>
      <c r="D19" t="s">
        <v>28</v>
      </c>
    </row>
    <row r="20" spans="1:4">
      <c r="A20" t="str">
        <f>DemandCalculations!F21</f>
        <v>NC</v>
      </c>
      <c r="B20">
        <f>DemandCalculations!G21</f>
        <v>595.13935448852465</v>
      </c>
      <c r="C20">
        <f>DemandCalculations!H21</f>
        <v>2038</v>
      </c>
      <c r="D20" t="s">
        <v>28</v>
      </c>
    </row>
    <row r="21" spans="1:4">
      <c r="A21" t="str">
        <f>DemandCalculations!F22</f>
        <v>NC</v>
      </c>
      <c r="B21">
        <f>DemandCalculations!G22</f>
        <v>601.10637601019118</v>
      </c>
      <c r="C21">
        <f>DemandCalculations!H22</f>
        <v>2039</v>
      </c>
      <c r="D21" t="s">
        <v>28</v>
      </c>
    </row>
    <row r="22" spans="1:4">
      <c r="A22" t="str">
        <f>DemandCalculations!F23</f>
        <v>NC</v>
      </c>
      <c r="B22">
        <f>DemandCalculations!G23</f>
        <v>607.13322443722291</v>
      </c>
      <c r="C22">
        <f>DemandCalculations!H23</f>
        <v>2040</v>
      </c>
      <c r="D22" t="s">
        <v>28</v>
      </c>
    </row>
    <row r="23" spans="1:4">
      <c r="A23" t="str">
        <f>DemandCalculations!F24</f>
        <v>NC</v>
      </c>
      <c r="B23">
        <f>DemandCalculations!G24</f>
        <v>613.22049960968945</v>
      </c>
      <c r="C23">
        <f>DemandCalculations!H24</f>
        <v>2041</v>
      </c>
      <c r="D23" t="s">
        <v>28</v>
      </c>
    </row>
    <row r="24" spans="1:4">
      <c r="A24" t="str">
        <f>DemandCalculations!F25</f>
        <v>NC</v>
      </c>
      <c r="B24">
        <f>DemandCalculations!G25</f>
        <v>619.36880738181253</v>
      </c>
      <c r="C24">
        <f>DemandCalculations!H25</f>
        <v>2042</v>
      </c>
      <c r="D24" t="s">
        <v>28</v>
      </c>
    </row>
    <row r="25" spans="1:4">
      <c r="A25" t="str">
        <f>DemandCalculations!F26</f>
        <v>NC</v>
      </c>
      <c r="B25">
        <f>DemandCalculations!G26</f>
        <v>625.57875968226574</v>
      </c>
      <c r="C25">
        <f>DemandCalculations!H26</f>
        <v>2043</v>
      </c>
      <c r="D25" t="s">
        <v>28</v>
      </c>
    </row>
    <row r="26" spans="1:4">
      <c r="A26" t="str">
        <f>DemandCalculations!F27</f>
        <v>NC</v>
      </c>
      <c r="B26">
        <f>DemandCalculations!G27</f>
        <v>631.85097457507788</v>
      </c>
      <c r="C26">
        <f>DemandCalculations!H27</f>
        <v>2044</v>
      </c>
      <c r="D26" t="s">
        <v>28</v>
      </c>
    </row>
    <row r="27" spans="1:4">
      <c r="A27" t="str">
        <f>DemandCalculations!F28</f>
        <v>NC</v>
      </c>
      <c r="B27">
        <f>DemandCalculations!G28</f>
        <v>638.18607632114833</v>
      </c>
      <c r="C27">
        <f>DemandCalculations!H28</f>
        <v>2045</v>
      </c>
      <c r="D27" t="s">
        <v>28</v>
      </c>
    </row>
    <row r="28" spans="1:4">
      <c r="A28" t="str">
        <f>DemandCalculations!F29</f>
        <v>NC</v>
      </c>
      <c r="B28">
        <f>DemandCalculations!G29</f>
        <v>644.58469544037803</v>
      </c>
      <c r="C28">
        <f>DemandCalculations!H29</f>
        <v>2046</v>
      </c>
      <c r="D28" t="s">
        <v>28</v>
      </c>
    </row>
    <row r="29" spans="1:4">
      <c r="A29" t="str">
        <f>DemandCalculations!F30</f>
        <v>NC</v>
      </c>
      <c r="B29">
        <f>DemandCalculations!G30</f>
        <v>651.04746877442381</v>
      </c>
      <c r="C29">
        <f>DemandCalculations!H30</f>
        <v>2047</v>
      </c>
      <c r="D29" t="s">
        <v>28</v>
      </c>
    </row>
    <row r="30" spans="1:4">
      <c r="A30" t="str">
        <f>DemandCalculations!F31</f>
        <v>NC</v>
      </c>
      <c r="B30">
        <f>DemandCalculations!G31</f>
        <v>657.57503955008224</v>
      </c>
      <c r="C30">
        <f>DemandCalculations!H31</f>
        <v>2048</v>
      </c>
      <c r="D30" t="s">
        <v>28</v>
      </c>
    </row>
    <row r="31" spans="1:4">
      <c r="A31" t="str">
        <f>DemandCalculations!F32</f>
        <v>NC</v>
      </c>
      <c r="B31">
        <f>DemandCalculations!G32</f>
        <v>664.16805744330884</v>
      </c>
      <c r="C31">
        <f>DemandCalculations!H32</f>
        <v>2049</v>
      </c>
      <c r="D31" t="s">
        <v>28</v>
      </c>
    </row>
    <row r="32" spans="1:4">
      <c r="A32" t="str">
        <f>DemandCalculations!F33</f>
        <v>NC</v>
      </c>
      <c r="B32">
        <f>DemandCalculations!G33</f>
        <v>670.82717864387826</v>
      </c>
      <c r="C32">
        <f>DemandCalculations!H33</f>
        <v>2050</v>
      </c>
      <c r="D32" t="s">
        <v>28</v>
      </c>
    </row>
    <row r="33" spans="1:4">
      <c r="A33" t="str">
        <f>DemandCalculations!F34</f>
        <v>NC</v>
      </c>
      <c r="B33">
        <f>DemandCalculations!G34</f>
        <v>677.55306592069439</v>
      </c>
      <c r="C33">
        <f>DemandCalculations!H34</f>
        <v>2051</v>
      </c>
      <c r="D33" t="s">
        <v>28</v>
      </c>
    </row>
    <row r="34" spans="1:4">
      <c r="A34" t="str">
        <f>DemandCalculations!F35</f>
        <v>NC</v>
      </c>
      <c r="B34">
        <f>DemandCalculations!G35</f>
        <v>684.3463886877538</v>
      </c>
      <c r="C34">
        <f>DemandCalculations!H35</f>
        <v>2052</v>
      </c>
      <c r="D34" t="s">
        <v>28</v>
      </c>
    </row>
    <row r="35" spans="1:4">
      <c r="A35" t="str">
        <f>DemandCalculations!F36</f>
        <v>NC</v>
      </c>
      <c r="B35">
        <f>DemandCalculations!G36</f>
        <v>691.20782307077172</v>
      </c>
      <c r="C35">
        <f>DemandCalculations!H36</f>
        <v>2053</v>
      </c>
      <c r="D35" t="s">
        <v>28</v>
      </c>
    </row>
    <row r="36" spans="1:4">
      <c r="A36" t="str">
        <f>DemandCalculations!F37</f>
        <v>NC</v>
      </c>
      <c r="B36">
        <f>DemandCalculations!G37</f>
        <v>698.13805197447482</v>
      </c>
      <c r="C36">
        <f>DemandCalculations!H37</f>
        <v>2054</v>
      </c>
      <c r="D36" t="s">
        <v>28</v>
      </c>
    </row>
    <row r="37" spans="1:4">
      <c r="A37" t="str">
        <f>DemandCalculations!F38</f>
        <v>NC</v>
      </c>
      <c r="B37">
        <f>DemandCalculations!G38</f>
        <v>705.13776515056986</v>
      </c>
      <c r="C37">
        <f>DemandCalculations!H38</f>
        <v>2055</v>
      </c>
      <c r="D37" t="s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m Y D 0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J m A 9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g P R W K I p H u A 4 A A A A R A A A A E w A c A E Z v c m 1 1 b G F z L 1 N l Y 3 R p b 2 4 x L m 0 g o h g A K K A U A A A A A A A A A A A A A A A A A A A A A A A A A A A A K 0 5 N L s n M z 1 M I h t C G 1 g B Q S w E C L Q A U A A I A C A C Z g P R W Q 2 f p 9 a I A A A D 2 A A A A E g A A A A A A A A A A A A A A A A A A A A A A Q 2 9 u Z m l n L 1 B h Y 2 t h Z 2 U u e G 1 s U E s B A i 0 A F A A C A A g A m Y D 0 V g / K 6 a u k A A A A 6 Q A A A B M A A A A A A A A A A A A A A A A A 7 g A A A F t D b 2 5 0 Z W 5 0 X 1 R 5 c G V z X S 5 4 b W x Q S w E C L Q A U A A I A C A C Z g P R W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7 S N Q 8 Y C r p U i T 3 X n 7 E R Y e / A A A A A A C A A A A A A A Q Z g A A A A E A A C A A A A D S 5 1 1 x R W h 1 B X 4 z 3 C R K 7 D A e T x V D E I z J J K + U g s W f 4 M o E r w A A A A A O g A A A A A I A A C A A A A B T + 8 K P 6 0 9 o k 4 / z 6 l k f 0 m Q q 8 k r 2 s n 2 G i 6 I p F t p o k 3 W b v l A A A A C S o j q M d B Y L + O t l 9 X + K b 3 J N y n h s + N O S A L t p 9 b 4 D q i 1 U W a M J P f C U v y 7 J I s v / Y / 4 h Y W B K V h H b N c P c o M 9 Z 5 0 T T N z 9 K 5 s y N L x e m 8 f y L Z P j S i d t W D U A A A A D L U r h A 6 W A b J v w P T w F W l E x d I 7 s P J 8 n c e A A / w F + R 4 z U h i b U 9 3 p D j R b A w 8 3 D V b g p 4 N / G p P m B D u t 1 0 M D V G 8 B a M M C g x < / D a t a M a s h u p > 
</file>

<file path=customXml/itemProps1.xml><?xml version="1.0" encoding="utf-8"?>
<ds:datastoreItem xmlns:ds="http://schemas.openxmlformats.org/officeDocument/2006/customXml" ds:itemID="{073D55EA-5A8B-40E0-9683-0C763BE971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technologies</vt:lpstr>
      <vt:lpstr>NewTechRegions</vt:lpstr>
      <vt:lpstr>LifeTimesLoanTechDefault</vt:lpstr>
      <vt:lpstr>LifeTimeSpecific</vt:lpstr>
      <vt:lpstr>LifeTimeSpecificRaw</vt:lpstr>
      <vt:lpstr>CostInvest</vt:lpstr>
      <vt:lpstr>CostFixed</vt:lpstr>
      <vt:lpstr>CostVariable</vt:lpstr>
      <vt:lpstr>Demand</vt:lpstr>
      <vt:lpstr>ReadMe</vt:lpstr>
      <vt:lpstr>HydroPlantsNC</vt:lpstr>
      <vt:lpstr>DemandCalculations</vt:lpstr>
      <vt:lpstr>TransmissionCalculations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Remote</dc:creator>
  <cp:lastModifiedBy>Victor Augusto Duraes De Faria</cp:lastModifiedBy>
  <dcterms:created xsi:type="dcterms:W3CDTF">2015-06-05T18:17:20Z</dcterms:created>
  <dcterms:modified xsi:type="dcterms:W3CDTF">2023-07-25T15:37:28Z</dcterms:modified>
</cp:coreProperties>
</file>