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C5A6D202-B68D-4E97-939C-B926D520E607}" xr6:coauthVersionLast="47" xr6:coauthVersionMax="47" xr10:uidLastSave="{00000000-0000-0000-0000-000000000000}"/>
  <bookViews>
    <workbookView xWindow="-120" yWindow="-120" windowWidth="29040" windowHeight="15840" tabRatio="935" activeTab="9" xr2:uid="{00000000-000D-0000-FFFF-FFFF00000000}"/>
  </bookViews>
  <sheets>
    <sheet name="technologies" sheetId="1" r:id="rId1"/>
    <sheet name="ManualExistingCapacity" sheetId="20" r:id="rId2"/>
    <sheet name="NewTechRegions" sheetId="17" r:id="rId3"/>
    <sheet name="LifeTimesLoanTechDefault" sheetId="14" r:id="rId4"/>
    <sheet name="LifeTimeSpecific" sheetId="16" r:id="rId5"/>
    <sheet name="LifeTimeSpecificRaw" sheetId="15" r:id="rId6"/>
    <sheet name="CostInvest" sheetId="2" r:id="rId7"/>
    <sheet name="CostFixed" sheetId="9" r:id="rId8"/>
    <sheet name="CostVariable" sheetId="10" r:id="rId9"/>
    <sheet name="RetrofitCalculations" sheetId="21" r:id="rId10"/>
    <sheet name="Demand" sheetId="6" r:id="rId11"/>
    <sheet name="DemandCalculations" sheetId="19" r:id="rId12"/>
    <sheet name="HydroPlantsNC" sheetId="13" r:id="rId13"/>
    <sheet name="TransmissionCalculations" sheetId="18" r:id="rId14"/>
  </sheets>
  <definedNames>
    <definedName name="_xlnm._FilterDatabase" localSheetId="11" hidden="1">DemandCalculations!#REF!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1" l="1"/>
  <c r="D52" i="21"/>
  <c r="D70" i="21" s="1"/>
  <c r="E52" i="21"/>
  <c r="E70" i="21" s="1"/>
  <c r="F52" i="21"/>
  <c r="G52" i="21"/>
  <c r="G70" i="21" s="1"/>
  <c r="H52" i="21"/>
  <c r="H70" i="21" s="1"/>
  <c r="I52" i="21"/>
  <c r="I70" i="21" s="1"/>
  <c r="J52" i="21"/>
  <c r="J70" i="21" s="1"/>
  <c r="K52" i="21"/>
  <c r="K70" i="21" s="1"/>
  <c r="L52" i="21"/>
  <c r="L70" i="21" s="1"/>
  <c r="M52" i="21"/>
  <c r="M70" i="21" s="1"/>
  <c r="N52" i="21"/>
  <c r="N70" i="21" s="1"/>
  <c r="O52" i="21"/>
  <c r="O70" i="21" s="1"/>
  <c r="P52" i="21"/>
  <c r="P70" i="21" s="1"/>
  <c r="Q52" i="21"/>
  <c r="Q70" i="21" s="1"/>
  <c r="R52" i="21"/>
  <c r="R70" i="21" s="1"/>
  <c r="S52" i="21"/>
  <c r="S70" i="21" s="1"/>
  <c r="T52" i="21"/>
  <c r="T70" i="21" s="1"/>
  <c r="U52" i="21"/>
  <c r="U70" i="21" s="1"/>
  <c r="V52" i="21"/>
  <c r="V70" i="21" s="1"/>
  <c r="W52" i="21"/>
  <c r="W70" i="21" s="1"/>
  <c r="X52" i="21"/>
  <c r="X70" i="21" s="1"/>
  <c r="Y52" i="21"/>
  <c r="Y70" i="21" s="1"/>
  <c r="Z52" i="21"/>
  <c r="Z70" i="21" s="1"/>
  <c r="AA52" i="21"/>
  <c r="AA70" i="21" s="1"/>
  <c r="AB52" i="21"/>
  <c r="AB70" i="21" s="1"/>
  <c r="AC52" i="21"/>
  <c r="AC70" i="21" s="1"/>
  <c r="AD52" i="21"/>
  <c r="AD70" i="21" s="1"/>
  <c r="AE52" i="21"/>
  <c r="AE70" i="21" s="1"/>
  <c r="AF52" i="21"/>
  <c r="AF70" i="21" s="1"/>
  <c r="AG52" i="21"/>
  <c r="AG70" i="21" s="1"/>
  <c r="C52" i="21"/>
  <c r="C70" i="21" s="1"/>
  <c r="D34" i="21"/>
  <c r="D65" i="21" s="1"/>
  <c r="E34" i="21"/>
  <c r="F34" i="21"/>
  <c r="G34" i="21"/>
  <c r="H34" i="21"/>
  <c r="I34" i="21"/>
  <c r="J34" i="21"/>
  <c r="K34" i="21"/>
  <c r="K65" i="21" s="1"/>
  <c r="L34" i="21"/>
  <c r="L65" i="21" s="1"/>
  <c r="M34" i="21"/>
  <c r="M65" i="21" s="1"/>
  <c r="N34" i="21"/>
  <c r="N65" i="21" s="1"/>
  <c r="O34" i="21"/>
  <c r="O65" i="21" s="1"/>
  <c r="P34" i="21"/>
  <c r="P65" i="21" s="1"/>
  <c r="Q34" i="21"/>
  <c r="Q65" i="21" s="1"/>
  <c r="R34" i="21"/>
  <c r="R65" i="21" s="1"/>
  <c r="S34" i="21"/>
  <c r="S65" i="21" s="1"/>
  <c r="T34" i="21"/>
  <c r="T65" i="21" s="1"/>
  <c r="U34" i="21"/>
  <c r="U65" i="21" s="1"/>
  <c r="V34" i="21"/>
  <c r="V65" i="21" s="1"/>
  <c r="W34" i="21"/>
  <c r="W65" i="21" s="1"/>
  <c r="X34" i="21"/>
  <c r="X65" i="21" s="1"/>
  <c r="Y34" i="21"/>
  <c r="Y65" i="21" s="1"/>
  <c r="Z34" i="21"/>
  <c r="Z65" i="21" s="1"/>
  <c r="AA34" i="21"/>
  <c r="AA65" i="21" s="1"/>
  <c r="AB34" i="21"/>
  <c r="AB65" i="21" s="1"/>
  <c r="AC34" i="21"/>
  <c r="AC65" i="21" s="1"/>
  <c r="AD34" i="21"/>
  <c r="AD65" i="21" s="1"/>
  <c r="AE34" i="21"/>
  <c r="AE65" i="21" s="1"/>
  <c r="AF34" i="21"/>
  <c r="AF65" i="21" s="1"/>
  <c r="AG34" i="21"/>
  <c r="AG65" i="21" s="1"/>
  <c r="C34" i="21"/>
  <c r="C65" i="21" s="1"/>
  <c r="D16" i="21"/>
  <c r="D60" i="21" s="1"/>
  <c r="E16" i="21"/>
  <c r="E60" i="21" s="1"/>
  <c r="F16" i="21"/>
  <c r="G16" i="21"/>
  <c r="H16" i="21"/>
  <c r="I16" i="21"/>
  <c r="J16" i="21"/>
  <c r="K16" i="21"/>
  <c r="K60" i="21" s="1"/>
  <c r="L16" i="21"/>
  <c r="L60" i="21" s="1"/>
  <c r="M16" i="21"/>
  <c r="M60" i="21" s="1"/>
  <c r="N16" i="21"/>
  <c r="N60" i="21" s="1"/>
  <c r="O16" i="21"/>
  <c r="O60" i="21" s="1"/>
  <c r="P16" i="21"/>
  <c r="P60" i="21" s="1"/>
  <c r="Q16" i="21"/>
  <c r="Q60" i="21" s="1"/>
  <c r="R16" i="21"/>
  <c r="S16" i="21"/>
  <c r="T16" i="21"/>
  <c r="U16" i="21"/>
  <c r="U60" i="21" s="1"/>
  <c r="V16" i="21"/>
  <c r="V60" i="21" s="1"/>
  <c r="W16" i="21"/>
  <c r="W60" i="21" s="1"/>
  <c r="X16" i="21"/>
  <c r="X60" i="21" s="1"/>
  <c r="Y16" i="21"/>
  <c r="Y60" i="21" s="1"/>
  <c r="Z16" i="21"/>
  <c r="Z60" i="21" s="1"/>
  <c r="AA16" i="21"/>
  <c r="AA60" i="21" s="1"/>
  <c r="AB16" i="21"/>
  <c r="AB60" i="21" s="1"/>
  <c r="AC16" i="21"/>
  <c r="AC60" i="21" s="1"/>
  <c r="AD16" i="21"/>
  <c r="AD60" i="21" s="1"/>
  <c r="AE16" i="21"/>
  <c r="AE60" i="21" s="1"/>
  <c r="AF16" i="21"/>
  <c r="AF60" i="21" s="1"/>
  <c r="AG16" i="21"/>
  <c r="AG60" i="21" s="1"/>
  <c r="C16" i="21"/>
  <c r="C60" i="21" s="1"/>
  <c r="F70" i="21"/>
  <c r="E65" i="21"/>
  <c r="F65" i="21"/>
  <c r="G65" i="21"/>
  <c r="H65" i="21"/>
  <c r="I65" i="21"/>
  <c r="J65" i="21"/>
  <c r="F60" i="21"/>
  <c r="G60" i="21"/>
  <c r="H60" i="21"/>
  <c r="I60" i="21"/>
  <c r="J60" i="21"/>
  <c r="R60" i="21"/>
  <c r="S60" i="21"/>
  <c r="T60" i="21"/>
  <c r="F58" i="21"/>
  <c r="G58" i="21"/>
  <c r="H5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D12" i="21"/>
  <c r="D51" i="21" s="1"/>
  <c r="D69" i="21" s="1"/>
  <c r="E12" i="21"/>
  <c r="E51" i="21" s="1"/>
  <c r="E69" i="21" s="1"/>
  <c r="F12" i="21"/>
  <c r="F13" i="21" s="1"/>
  <c r="F14" i="21" s="1"/>
  <c r="G12" i="21"/>
  <c r="G13" i="21" s="1"/>
  <c r="G14" i="21" s="1"/>
  <c r="H12" i="21"/>
  <c r="H13" i="21" s="1"/>
  <c r="H14" i="21" s="1"/>
  <c r="I12" i="21"/>
  <c r="I13" i="21" s="1"/>
  <c r="I14" i="21" s="1"/>
  <c r="I58" i="21" s="1"/>
  <c r="J12" i="21"/>
  <c r="J13" i="21" s="1"/>
  <c r="J14" i="21" s="1"/>
  <c r="J58" i="21" s="1"/>
  <c r="K12" i="21"/>
  <c r="K13" i="21" s="1"/>
  <c r="K14" i="21" s="1"/>
  <c r="K58" i="21" s="1"/>
  <c r="L12" i="21"/>
  <c r="L15" i="21" s="1"/>
  <c r="L59" i="21" s="1"/>
  <c r="M12" i="21"/>
  <c r="M15" i="21" s="1"/>
  <c r="M59" i="21" s="1"/>
  <c r="N12" i="21"/>
  <c r="N13" i="21" s="1"/>
  <c r="N14" i="21" s="1"/>
  <c r="N58" i="21" s="1"/>
  <c r="O12" i="21"/>
  <c r="O13" i="21" s="1"/>
  <c r="O14" i="21" s="1"/>
  <c r="O58" i="21" s="1"/>
  <c r="P12" i="21"/>
  <c r="P13" i="21" s="1"/>
  <c r="P14" i="21" s="1"/>
  <c r="P58" i="21" s="1"/>
  <c r="Q12" i="21"/>
  <c r="Q13" i="21" s="1"/>
  <c r="Q14" i="21" s="1"/>
  <c r="Q58" i="21" s="1"/>
  <c r="R12" i="21"/>
  <c r="R13" i="21" s="1"/>
  <c r="R14" i="21" s="1"/>
  <c r="R58" i="21" s="1"/>
  <c r="S12" i="21"/>
  <c r="S13" i="21" s="1"/>
  <c r="S14" i="21" s="1"/>
  <c r="S58" i="21" s="1"/>
  <c r="T12" i="21"/>
  <c r="T13" i="21" s="1"/>
  <c r="T14" i="21" s="1"/>
  <c r="T58" i="21" s="1"/>
  <c r="U12" i="21"/>
  <c r="U13" i="21" s="1"/>
  <c r="U14" i="21" s="1"/>
  <c r="U58" i="21" s="1"/>
  <c r="V12" i="21"/>
  <c r="V13" i="21" s="1"/>
  <c r="V14" i="21" s="1"/>
  <c r="V58" i="21" s="1"/>
  <c r="W12" i="21"/>
  <c r="W31" i="21" s="1"/>
  <c r="W32" i="21" s="1"/>
  <c r="W63" i="21" s="1"/>
  <c r="X12" i="21"/>
  <c r="X31" i="21" s="1"/>
  <c r="X32" i="21" s="1"/>
  <c r="X63" i="21" s="1"/>
  <c r="Y12" i="21"/>
  <c r="Y33" i="21" s="1"/>
  <c r="Y64" i="21" s="1"/>
  <c r="Z12" i="21"/>
  <c r="Z13" i="21" s="1"/>
  <c r="Z14" i="21" s="1"/>
  <c r="Z58" i="21" s="1"/>
  <c r="AA12" i="21"/>
  <c r="AA15" i="21" s="1"/>
  <c r="AA59" i="21" s="1"/>
  <c r="AB12" i="21"/>
  <c r="AB13" i="21" s="1"/>
  <c r="AB14" i="21" s="1"/>
  <c r="AB58" i="21" s="1"/>
  <c r="AC12" i="21"/>
  <c r="AC13" i="21" s="1"/>
  <c r="AC14" i="21" s="1"/>
  <c r="AC58" i="21" s="1"/>
  <c r="AD12" i="21"/>
  <c r="AD51" i="21" s="1"/>
  <c r="AD69" i="21" s="1"/>
  <c r="AE12" i="21"/>
  <c r="AE51" i="21" s="1"/>
  <c r="AE69" i="21" s="1"/>
  <c r="AF12" i="21"/>
  <c r="AF51" i="21" s="1"/>
  <c r="AF69" i="21" s="1"/>
  <c r="AG12" i="21"/>
  <c r="C12" i="21"/>
  <c r="C51" i="21" s="1"/>
  <c r="C69" i="21" s="1"/>
  <c r="K51" i="21" l="1"/>
  <c r="K69" i="21" s="1"/>
  <c r="M13" i="21"/>
  <c r="M14" i="21" s="1"/>
  <c r="M58" i="21" s="1"/>
  <c r="J31" i="21"/>
  <c r="J32" i="21" s="1"/>
  <c r="J63" i="21" s="1"/>
  <c r="N31" i="21"/>
  <c r="N32" i="21" s="1"/>
  <c r="N63" i="21" s="1"/>
  <c r="E33" i="21"/>
  <c r="E64" i="21" s="1"/>
  <c r="F33" i="21"/>
  <c r="F64" i="21" s="1"/>
  <c r="L13" i="21"/>
  <c r="L14" i="21" s="1"/>
  <c r="L58" i="21" s="1"/>
  <c r="O31" i="21"/>
  <c r="O32" i="21" s="1"/>
  <c r="O63" i="21" s="1"/>
  <c r="G33" i="21"/>
  <c r="G64" i="21" s="1"/>
  <c r="K31" i="21"/>
  <c r="K32" i="21" s="1"/>
  <c r="K63" i="21" s="1"/>
  <c r="H33" i="21"/>
  <c r="H64" i="21" s="1"/>
  <c r="M31" i="21"/>
  <c r="M32" i="21" s="1"/>
  <c r="M63" i="21" s="1"/>
  <c r="I33" i="21"/>
  <c r="I64" i="21" s="1"/>
  <c r="F51" i="21"/>
  <c r="F69" i="21" s="1"/>
  <c r="G51" i="21"/>
  <c r="G69" i="21" s="1"/>
  <c r="E13" i="21"/>
  <c r="E14" i="21" s="1"/>
  <c r="E58" i="21" s="1"/>
  <c r="L31" i="21"/>
  <c r="L32" i="21" s="1"/>
  <c r="L63" i="21" s="1"/>
  <c r="D33" i="21"/>
  <c r="D64" i="21" s="1"/>
  <c r="H51" i="21"/>
  <c r="H69" i="21" s="1"/>
  <c r="I51" i="21"/>
  <c r="I69" i="21" s="1"/>
  <c r="P31" i="21"/>
  <c r="P32" i="21" s="1"/>
  <c r="P63" i="21" s="1"/>
  <c r="J51" i="21"/>
  <c r="J69" i="21" s="1"/>
  <c r="M33" i="21"/>
  <c r="M64" i="21" s="1"/>
  <c r="H49" i="21"/>
  <c r="H50" i="21" s="1"/>
  <c r="H68" i="21" s="1"/>
  <c r="J33" i="21"/>
  <c r="J64" i="21" s="1"/>
  <c r="I49" i="21"/>
  <c r="I50" i="21" s="1"/>
  <c r="I68" i="21" s="1"/>
  <c r="L33" i="21"/>
  <c r="L64" i="21" s="1"/>
  <c r="J49" i="21"/>
  <c r="J50" i="21" s="1"/>
  <c r="J68" i="21" s="1"/>
  <c r="K49" i="21"/>
  <c r="K50" i="21" s="1"/>
  <c r="K68" i="21" s="1"/>
  <c r="W13" i="21"/>
  <c r="W14" i="21" s="1"/>
  <c r="W58" i="21" s="1"/>
  <c r="L49" i="21"/>
  <c r="L50" i="21" s="1"/>
  <c r="L68" i="21" s="1"/>
  <c r="M49" i="21"/>
  <c r="M50" i="21" s="1"/>
  <c r="M68" i="21" s="1"/>
  <c r="N49" i="21"/>
  <c r="N50" i="21" s="1"/>
  <c r="N68" i="21" s="1"/>
  <c r="O49" i="21"/>
  <c r="O50" i="21" s="1"/>
  <c r="O68" i="21" s="1"/>
  <c r="K33" i="21"/>
  <c r="K64" i="21" s="1"/>
  <c r="N33" i="21"/>
  <c r="N64" i="21" s="1"/>
  <c r="P49" i="21"/>
  <c r="P50" i="21" s="1"/>
  <c r="P68" i="21" s="1"/>
  <c r="G49" i="21"/>
  <c r="G50" i="21" s="1"/>
  <c r="G68" i="21" s="1"/>
  <c r="X13" i="21"/>
  <c r="X14" i="21" s="1"/>
  <c r="X58" i="21" s="1"/>
  <c r="L51" i="21"/>
  <c r="L69" i="21" s="1"/>
  <c r="AC49" i="21"/>
  <c r="AC50" i="21" s="1"/>
  <c r="AC68" i="21" s="1"/>
  <c r="AG51" i="21"/>
  <c r="AG69" i="21" s="1"/>
  <c r="AG15" i="21"/>
  <c r="AG59" i="21" s="1"/>
  <c r="O33" i="21"/>
  <c r="O64" i="21" s="1"/>
  <c r="AF15" i="21"/>
  <c r="AF59" i="21" s="1"/>
  <c r="AE15" i="21"/>
  <c r="AE59" i="21" s="1"/>
  <c r="AD15" i="21"/>
  <c r="AD59" i="21" s="1"/>
  <c r="AE33" i="21"/>
  <c r="AE64" i="21" s="1"/>
  <c r="AC15" i="21"/>
  <c r="AC59" i="21" s="1"/>
  <c r="E31" i="21"/>
  <c r="E32" i="21" s="1"/>
  <c r="E63" i="21" s="1"/>
  <c r="F31" i="21"/>
  <c r="F32" i="21" s="1"/>
  <c r="F63" i="21" s="1"/>
  <c r="G31" i="21"/>
  <c r="G32" i="21" s="1"/>
  <c r="G63" i="21" s="1"/>
  <c r="AE13" i="21"/>
  <c r="AE14" i="21" s="1"/>
  <c r="AE58" i="21" s="1"/>
  <c r="H31" i="21"/>
  <c r="H32" i="21" s="1"/>
  <c r="H63" i="21" s="1"/>
  <c r="AF31" i="21"/>
  <c r="AF32" i="21" s="1"/>
  <c r="AF63" i="21" s="1"/>
  <c r="Y13" i="21"/>
  <c r="Y14" i="21" s="1"/>
  <c r="Y58" i="21" s="1"/>
  <c r="I31" i="21"/>
  <c r="I32" i="21" s="1"/>
  <c r="I63" i="21" s="1"/>
  <c r="Q49" i="21"/>
  <c r="Q50" i="21" s="1"/>
  <c r="Q68" i="21" s="1"/>
  <c r="R49" i="21"/>
  <c r="R50" i="21" s="1"/>
  <c r="R68" i="21" s="1"/>
  <c r="S49" i="21"/>
  <c r="S50" i="21" s="1"/>
  <c r="S68" i="21" s="1"/>
  <c r="M51" i="21"/>
  <c r="M69" i="21" s="1"/>
  <c r="R31" i="21"/>
  <c r="R32" i="21" s="1"/>
  <c r="R63" i="21" s="1"/>
  <c r="Q33" i="21"/>
  <c r="Q64" i="21" s="1"/>
  <c r="T49" i="21"/>
  <c r="T50" i="21" s="1"/>
  <c r="T68" i="21" s="1"/>
  <c r="N51" i="21"/>
  <c r="N69" i="21" s="1"/>
  <c r="Z15" i="21"/>
  <c r="Z59" i="21" s="1"/>
  <c r="S31" i="21"/>
  <c r="S32" i="21" s="1"/>
  <c r="S63" i="21" s="1"/>
  <c r="R33" i="21"/>
  <c r="R64" i="21" s="1"/>
  <c r="U49" i="21"/>
  <c r="U50" i="21" s="1"/>
  <c r="U68" i="21" s="1"/>
  <c r="O51" i="21"/>
  <c r="O69" i="21" s="1"/>
  <c r="W15" i="21"/>
  <c r="W59" i="21" s="1"/>
  <c r="T31" i="21"/>
  <c r="T32" i="21" s="1"/>
  <c r="T63" i="21" s="1"/>
  <c r="S33" i="21"/>
  <c r="S64" i="21" s="1"/>
  <c r="V49" i="21"/>
  <c r="V50" i="21" s="1"/>
  <c r="V68" i="21" s="1"/>
  <c r="P51" i="21"/>
  <c r="P69" i="21" s="1"/>
  <c r="Q31" i="21"/>
  <c r="Q32" i="21" s="1"/>
  <c r="Q63" i="21" s="1"/>
  <c r="X15" i="21"/>
  <c r="X59" i="21" s="1"/>
  <c r="V15" i="21"/>
  <c r="V59" i="21" s="1"/>
  <c r="U31" i="21"/>
  <c r="U32" i="21" s="1"/>
  <c r="U63" i="21" s="1"/>
  <c r="T33" i="21"/>
  <c r="T64" i="21" s="1"/>
  <c r="W49" i="21"/>
  <c r="W50" i="21" s="1"/>
  <c r="W68" i="21" s="1"/>
  <c r="Q51" i="21"/>
  <c r="Q69" i="21" s="1"/>
  <c r="U15" i="21"/>
  <c r="U59" i="21" s="1"/>
  <c r="V31" i="21"/>
  <c r="V32" i="21" s="1"/>
  <c r="V63" i="21" s="1"/>
  <c r="U33" i="21"/>
  <c r="U64" i="21" s="1"/>
  <c r="X49" i="21"/>
  <c r="X50" i="21" s="1"/>
  <c r="X68" i="21" s="1"/>
  <c r="R51" i="21"/>
  <c r="R69" i="21" s="1"/>
  <c r="S51" i="21"/>
  <c r="S69" i="21" s="1"/>
  <c r="Z49" i="21"/>
  <c r="Z50" i="21" s="1"/>
  <c r="Z68" i="21" s="1"/>
  <c r="T51" i="21"/>
  <c r="T69" i="21" s="1"/>
  <c r="R15" i="21"/>
  <c r="R59" i="21" s="1"/>
  <c r="Y31" i="21"/>
  <c r="Y32" i="21" s="1"/>
  <c r="Y63" i="21" s="1"/>
  <c r="X33" i="21"/>
  <c r="X64" i="21" s="1"/>
  <c r="AA49" i="21"/>
  <c r="AA50" i="21" s="1"/>
  <c r="AA68" i="21" s="1"/>
  <c r="U51" i="21"/>
  <c r="U69" i="21" s="1"/>
  <c r="AB15" i="21"/>
  <c r="AB59" i="21" s="1"/>
  <c r="T15" i="21"/>
  <c r="T59" i="21" s="1"/>
  <c r="P33" i="21"/>
  <c r="P64" i="21" s="1"/>
  <c r="W33" i="21"/>
  <c r="W64" i="21" s="1"/>
  <c r="Z33" i="21"/>
  <c r="Z64" i="21" s="1"/>
  <c r="W51" i="21"/>
  <c r="W69" i="21" s="1"/>
  <c r="S15" i="21"/>
  <c r="S59" i="21" s="1"/>
  <c r="O15" i="21"/>
  <c r="O59" i="21" s="1"/>
  <c r="AB31" i="21"/>
  <c r="AB32" i="21" s="1"/>
  <c r="AB63" i="21" s="1"/>
  <c r="AA33" i="21"/>
  <c r="AA64" i="21" s="1"/>
  <c r="AD49" i="21"/>
  <c r="AD50" i="21" s="1"/>
  <c r="AD68" i="21" s="1"/>
  <c r="X51" i="21"/>
  <c r="X69" i="21" s="1"/>
  <c r="V33" i="21"/>
  <c r="V64" i="21" s="1"/>
  <c r="AA31" i="21"/>
  <c r="AA32" i="21" s="1"/>
  <c r="AA63" i="21" s="1"/>
  <c r="N15" i="21"/>
  <c r="N59" i="21" s="1"/>
  <c r="AC31" i="21"/>
  <c r="AC32" i="21" s="1"/>
  <c r="AC63" i="21" s="1"/>
  <c r="AB33" i="21"/>
  <c r="AB64" i="21" s="1"/>
  <c r="AE49" i="21"/>
  <c r="AE50" i="21" s="1"/>
  <c r="AE68" i="21" s="1"/>
  <c r="Y51" i="21"/>
  <c r="Y69" i="21" s="1"/>
  <c r="Q15" i="21"/>
  <c r="Q59" i="21" s="1"/>
  <c r="AG13" i="21"/>
  <c r="AG14" i="21" s="1"/>
  <c r="AG58" i="21" s="1"/>
  <c r="AD31" i="21"/>
  <c r="AD32" i="21" s="1"/>
  <c r="AD63" i="21" s="1"/>
  <c r="AC33" i="21"/>
  <c r="AC64" i="21" s="1"/>
  <c r="AF49" i="21"/>
  <c r="AF50" i="21" s="1"/>
  <c r="AF68" i="21" s="1"/>
  <c r="Z51" i="21"/>
  <c r="Z69" i="21" s="1"/>
  <c r="AF13" i="21"/>
  <c r="AF14" i="21" s="1"/>
  <c r="AF58" i="21" s="1"/>
  <c r="AE31" i="21"/>
  <c r="AE32" i="21" s="1"/>
  <c r="AE63" i="21" s="1"/>
  <c r="AD33" i="21"/>
  <c r="AD64" i="21" s="1"/>
  <c r="AG49" i="21"/>
  <c r="AG50" i="21" s="1"/>
  <c r="AG68" i="21" s="1"/>
  <c r="AA51" i="21"/>
  <c r="AA69" i="21" s="1"/>
  <c r="AB51" i="21"/>
  <c r="AB69" i="21" s="1"/>
  <c r="V51" i="21"/>
  <c r="V69" i="21" s="1"/>
  <c r="P15" i="21"/>
  <c r="P59" i="21" s="1"/>
  <c r="AD13" i="21"/>
  <c r="AD14" i="21" s="1"/>
  <c r="AD58" i="21" s="1"/>
  <c r="J15" i="21"/>
  <c r="J59" i="21" s="1"/>
  <c r="D13" i="21"/>
  <c r="D14" i="21" s="1"/>
  <c r="AG31" i="21"/>
  <c r="AG32" i="21" s="1"/>
  <c r="AG63" i="21" s="1"/>
  <c r="AF33" i="21"/>
  <c r="AF64" i="21" s="1"/>
  <c r="C49" i="21"/>
  <c r="AC51" i="21"/>
  <c r="AC69" i="21" s="1"/>
  <c r="Y49" i="21"/>
  <c r="Y50" i="21" s="1"/>
  <c r="Y68" i="21" s="1"/>
  <c r="AB49" i="21"/>
  <c r="AB50" i="21" s="1"/>
  <c r="AB68" i="21" s="1"/>
  <c r="K15" i="21"/>
  <c r="K59" i="21" s="1"/>
  <c r="H15" i="21"/>
  <c r="H59" i="21" s="1"/>
  <c r="C13" i="21"/>
  <c r="AG33" i="21"/>
  <c r="AG64" i="21" s="1"/>
  <c r="D49" i="21"/>
  <c r="D50" i="21" s="1"/>
  <c r="Y15" i="21"/>
  <c r="Y59" i="21" s="1"/>
  <c r="Z31" i="21"/>
  <c r="Z32" i="21" s="1"/>
  <c r="Z63" i="21" s="1"/>
  <c r="AA13" i="21"/>
  <c r="AA14" i="21" s="1"/>
  <c r="AA58" i="21" s="1"/>
  <c r="E49" i="21"/>
  <c r="E50" i="21" s="1"/>
  <c r="E68" i="21" s="1"/>
  <c r="D31" i="21"/>
  <c r="D32" i="21" s="1"/>
  <c r="C33" i="21"/>
  <c r="C64" i="21" s="1"/>
  <c r="F49" i="21"/>
  <c r="F50" i="21" s="1"/>
  <c r="F68" i="21" s="1"/>
  <c r="I15" i="21"/>
  <c r="I59" i="21" s="1"/>
  <c r="G15" i="21"/>
  <c r="G59" i="21" s="1"/>
  <c r="F15" i="21"/>
  <c r="F59" i="21" s="1"/>
  <c r="E15" i="21"/>
  <c r="E59" i="21" s="1"/>
  <c r="D15" i="21"/>
  <c r="D59" i="21" s="1"/>
  <c r="C15" i="21"/>
  <c r="C59" i="21" s="1"/>
  <c r="C50" i="21" l="1"/>
  <c r="C68" i="21" s="1"/>
  <c r="D68" i="21"/>
  <c r="C32" i="21"/>
  <c r="C63" i="21" s="1"/>
  <c r="D63" i="21"/>
  <c r="C14" i="21"/>
  <c r="C58" i="21" s="1"/>
  <c r="D58" i="21"/>
  <c r="D7" i="20" l="1"/>
  <c r="D4" i="20"/>
  <c r="D3" i="20"/>
  <c r="D2" i="20"/>
  <c r="D5" i="20"/>
  <c r="D6" i="20"/>
  <c r="N63" i="19"/>
  <c r="M54" i="19"/>
  <c r="M55" i="19"/>
  <c r="M56" i="19"/>
  <c r="M57" i="19"/>
  <c r="M58" i="19"/>
  <c r="M59" i="19"/>
  <c r="M60" i="19"/>
  <c r="M61" i="19"/>
  <c r="M62" i="19"/>
  <c r="M63" i="19"/>
  <c r="M53" i="19"/>
  <c r="J52" i="19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51" i="19"/>
  <c r="J50" i="19"/>
  <c r="E63" i="19"/>
  <c r="D63" i="19"/>
  <c r="C54" i="19"/>
  <c r="C51" i="19"/>
  <c r="C61" i="19"/>
  <c r="B23" i="19"/>
  <c r="C40" i="19"/>
  <c r="C33" i="19"/>
  <c r="E58" i="19"/>
  <c r="D58" i="19"/>
  <c r="F63" i="19"/>
  <c r="C63" i="19"/>
  <c r="B16" i="19"/>
  <c r="C36" i="19"/>
  <c r="F34" i="19" l="1"/>
  <c r="D35" i="19"/>
  <c r="D33" i="19"/>
  <c r="E33" i="19" s="1"/>
  <c r="F33" i="19" s="1"/>
  <c r="E38" i="19"/>
  <c r="F38" i="19" s="1"/>
  <c r="E50" i="19"/>
  <c r="F50" i="19" s="1"/>
  <c r="E56" i="19"/>
  <c r="F56" i="19" s="1"/>
  <c r="E57" i="19"/>
  <c r="F57" i="19" s="1"/>
  <c r="E61" i="19"/>
  <c r="F61" i="19" s="1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33" i="19"/>
  <c r="C35" i="19"/>
  <c r="C52" i="19"/>
  <c r="C53" i="19" s="1"/>
  <c r="C55" i="19" s="1"/>
  <c r="C56" i="19" s="1"/>
  <c r="C57" i="19" s="1"/>
  <c r="C58" i="19" s="1"/>
  <c r="C59" i="19" s="1"/>
  <c r="C60" i="19" s="1"/>
  <c r="C62" i="19" s="1"/>
  <c r="C37" i="19"/>
  <c r="C38" i="19"/>
  <c r="C39" i="19"/>
  <c r="C41" i="19"/>
  <c r="C42" i="19"/>
  <c r="C43" i="19"/>
  <c r="C44" i="19"/>
  <c r="C45" i="19"/>
  <c r="C46" i="19"/>
  <c r="C47" i="19"/>
  <c r="C48" i="19"/>
  <c r="C49" i="19"/>
  <c r="C50" i="19"/>
  <c r="F13" i="19"/>
  <c r="D34" i="19"/>
  <c r="E34" i="19" s="1"/>
  <c r="E35" i="19"/>
  <c r="F35" i="19" s="1"/>
  <c r="D36" i="19"/>
  <c r="E36" i="19" s="1"/>
  <c r="F36" i="19" s="1"/>
  <c r="D37" i="19"/>
  <c r="E37" i="19" s="1"/>
  <c r="F37" i="19" s="1"/>
  <c r="D38" i="19"/>
  <c r="D39" i="19"/>
  <c r="E39" i="19" s="1"/>
  <c r="F39" i="19" s="1"/>
  <c r="D40" i="19"/>
  <c r="E40" i="19" s="1"/>
  <c r="F40" i="19" s="1"/>
  <c r="D41" i="19"/>
  <c r="E41" i="19" s="1"/>
  <c r="F41" i="19" s="1"/>
  <c r="D42" i="19"/>
  <c r="E42" i="19" s="1"/>
  <c r="F42" i="19" s="1"/>
  <c r="D43" i="19"/>
  <c r="E43" i="19" s="1"/>
  <c r="F43" i="19" s="1"/>
  <c r="D44" i="19"/>
  <c r="E44" i="19" s="1"/>
  <c r="F44" i="19" s="1"/>
  <c r="D45" i="19"/>
  <c r="E45" i="19" s="1"/>
  <c r="F45" i="19" s="1"/>
  <c r="D46" i="19"/>
  <c r="E46" i="19" s="1"/>
  <c r="F46" i="19" s="1"/>
  <c r="D47" i="19"/>
  <c r="E47" i="19" s="1"/>
  <c r="F47" i="19" s="1"/>
  <c r="D48" i="19"/>
  <c r="E48" i="19" s="1"/>
  <c r="F48" i="19" s="1"/>
  <c r="D49" i="19"/>
  <c r="E49" i="19" s="1"/>
  <c r="F49" i="19" s="1"/>
  <c r="D50" i="19"/>
  <c r="D51" i="19"/>
  <c r="E51" i="19" s="1"/>
  <c r="F51" i="19" s="1"/>
  <c r="D52" i="19"/>
  <c r="E52" i="19" s="1"/>
  <c r="F52" i="19" s="1"/>
  <c r="D53" i="19"/>
  <c r="E53" i="19" s="1"/>
  <c r="F53" i="19" s="1"/>
  <c r="D54" i="19"/>
  <c r="E54" i="19" s="1"/>
  <c r="F54" i="19" s="1"/>
  <c r="D55" i="19"/>
  <c r="E55" i="19" s="1"/>
  <c r="F55" i="19" s="1"/>
  <c r="D56" i="19"/>
  <c r="D57" i="19"/>
  <c r="F58" i="19"/>
  <c r="D59" i="19"/>
  <c r="E59" i="19" s="1"/>
  <c r="F59" i="19" s="1"/>
  <c r="D60" i="19"/>
  <c r="E60" i="19" s="1"/>
  <c r="F60" i="19" s="1"/>
  <c r="D61" i="19"/>
  <c r="D62" i="19"/>
  <c r="E62" i="19" s="1"/>
  <c r="F62" i="19" s="1"/>
  <c r="C34" i="19"/>
  <c r="Q3" i="19"/>
  <c r="F19" i="19" l="1"/>
  <c r="C28" i="19"/>
  <c r="D28" i="19"/>
  <c r="E27" i="19"/>
  <c r="E13" i="19"/>
  <c r="E14" i="19"/>
  <c r="F14" i="19" s="1"/>
  <c r="B14" i="19" s="1"/>
  <c r="E15" i="19"/>
  <c r="E16" i="19"/>
  <c r="E17" i="19"/>
  <c r="E18" i="19"/>
  <c r="E19" i="19"/>
  <c r="E20" i="19"/>
  <c r="E21" i="19"/>
  <c r="E22" i="19"/>
  <c r="E23" i="19"/>
  <c r="F23" i="19" s="1"/>
  <c r="E24" i="19"/>
  <c r="E25" i="19"/>
  <c r="E26" i="19"/>
  <c r="E11" i="19"/>
  <c r="J3" i="19"/>
  <c r="AG23" i="10"/>
  <c r="AH23" i="10"/>
  <c r="AI23" i="10"/>
  <c r="AJ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F23" i="10"/>
  <c r="F24" i="19" l="1"/>
  <c r="B24" i="19" s="1"/>
  <c r="F20" i="19"/>
  <c r="B20" i="19" s="1"/>
  <c r="F22" i="19"/>
  <c r="B22" i="19" s="1"/>
  <c r="F17" i="19"/>
  <c r="B17" i="19" s="1"/>
  <c r="F18" i="19"/>
  <c r="B18" i="19" s="1"/>
  <c r="F16" i="19"/>
  <c r="F25" i="19"/>
  <c r="B25" i="19" s="1"/>
  <c r="F21" i="19"/>
  <c r="B21" i="19" s="1"/>
  <c r="F15" i="19"/>
  <c r="B15" i="19" s="1"/>
  <c r="B19" i="19"/>
  <c r="F27" i="19"/>
  <c r="F26" i="19"/>
  <c r="B26" i="19" s="1"/>
  <c r="E28" i="19"/>
  <c r="B13" i="19"/>
  <c r="F28" i="19"/>
  <c r="B27" i="19"/>
  <c r="B28" i="19" s="1"/>
  <c r="C7" i="18"/>
  <c r="D8" i="18" s="1"/>
  <c r="B7" i="18"/>
  <c r="B10" i="18"/>
  <c r="B9" i="18"/>
  <c r="B8" i="18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D7" i="18" l="1"/>
  <c r="D10" i="18"/>
  <c r="D9" i="18"/>
  <c r="Q2" i="15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B12" i="18" l="1"/>
</calcChain>
</file>

<file path=xl/sharedStrings.xml><?xml version="1.0" encoding="utf-8"?>
<sst xmlns="http://schemas.openxmlformats.org/spreadsheetml/2006/main" count="3533" uniqueCount="524">
  <si>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</si>
  <si>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</si>
  <si>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</si>
  <si>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</si>
  <si>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</si>
  <si>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</si>
  <si>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</si>
  <si>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</si>
  <si>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</si>
  <si>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</si>
  <si>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</si>
  <si>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NC</t>
  </si>
  <si>
    <t>notes</t>
  </si>
  <si>
    <t>Demand [PJ]</t>
  </si>
  <si>
    <t>Comments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</si>
  <si>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</si>
  <si>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</si>
  <si>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</si>
  <si>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</si>
  <si>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</si>
  <si>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</si>
  <si>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</si>
  <si>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</si>
  <si>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</si>
  <si>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</si>
  <si>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</si>
  <si>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</si>
  <si>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</si>
  <si>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</si>
  <si>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</si>
  <si>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</si>
  <si>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</si>
  <si>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</si>
  <si>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</si>
  <si>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</si>
  <si>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</si>
  <si>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</si>
  <si>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</si>
  <si>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</si>
  <si>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</si>
  <si>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</si>
  <si>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</si>
  <si>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</si>
  <si>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</si>
  <si>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</si>
  <si>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</si>
  <si>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</si>
  <si>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</si>
  <si>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</si>
  <si>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</si>
  <si>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</si>
  <si>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</si>
  <si>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</si>
  <si>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</si>
  <si>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</si>
  <si>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</si>
  <si>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</si>
  <si>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</si>
  <si>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</si>
  <si>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</si>
  <si>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</si>
  <si>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</si>
  <si>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</si>
  <si>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</si>
  <si>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</si>
  <si>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</si>
  <si>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</si>
  <si>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</si>
  <si>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</si>
  <si>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</si>
  <si>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</si>
  <si>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</si>
  <si>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</si>
  <si>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</si>
  <si>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</si>
  <si>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</si>
  <si>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</si>
  <si>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</si>
  <si>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</si>
  <si>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</si>
  <si>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</si>
  <si>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</si>
  <si>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</si>
  <si>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</si>
  <si>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</si>
  <si>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</si>
  <si>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</si>
  <si>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</si>
  <si>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</si>
  <si>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</si>
  <si>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</si>
  <si>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</si>
  <si>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</si>
  <si>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</si>
  <si>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</si>
  <si>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</si>
  <si>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</si>
  <si>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</si>
  <si>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</si>
  <si>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</si>
  <si>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</si>
  <si>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</si>
  <si>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</si>
  <si>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</si>
  <si>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</si>
  <si>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</si>
  <si>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</si>
  <si>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</si>
  <si>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</si>
  <si>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</si>
  <si>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</si>
  <si>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</si>
  <si>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</si>
  <si>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</si>
  <si>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</si>
  <si>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</si>
  <si>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</si>
  <si>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</si>
  <si>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</si>
  <si>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</si>
  <si>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</si>
  <si>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</si>
  <si>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</si>
  <si>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</si>
  <si>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</si>
  <si>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</si>
  <si>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</si>
  <si>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</si>
  <si>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</si>
  <si>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</si>
  <si>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</si>
  <si>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</si>
  <si>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</si>
  <si>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</si>
  <si>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</si>
  <si>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</si>
  <si>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</si>
  <si>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</si>
  <si>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</si>
  <si>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</si>
  <si>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</si>
  <si>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</si>
  <si>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</si>
  <si>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</si>
  <si>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</si>
  <si>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</si>
  <si>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</si>
  <si>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</si>
  <si>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</si>
  <si>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</si>
  <si>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</si>
  <si>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</si>
  <si>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</si>
  <si>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</si>
  <si>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</si>
  <si>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</si>
  <si>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</si>
  <si>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</si>
  <si>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</si>
  <si>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</si>
  <si>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</si>
  <si>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</si>
  <si>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</si>
  <si>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</si>
  <si>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</si>
  <si>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</si>
  <si>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</si>
  <si>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</si>
  <si>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</si>
  <si>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</si>
  <si>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</si>
  <si>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</si>
  <si>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</si>
  <si>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</si>
  <si>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</si>
  <si>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</si>
  <si>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</si>
  <si>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</si>
  <si>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</si>
  <si>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</si>
  <si>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</si>
  <si>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</si>
  <si>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</si>
  <si>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</si>
  <si>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</si>
  <si>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</si>
  <si>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</si>
  <si>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</si>
  <si>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</si>
  <si>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</si>
  <si>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</si>
  <si>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</si>
  <si>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</si>
  <si>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</si>
  <si>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</si>
  <si>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</si>
  <si>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</si>
  <si>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</si>
  <si>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</si>
  <si>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</si>
  <si>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</si>
  <si>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</si>
  <si>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</si>
  <si>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</si>
  <si>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</si>
  <si>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</si>
  <si>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</si>
  <si>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</si>
  <si>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</si>
  <si>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</si>
  <si>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</si>
  <si>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</si>
  <si>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</si>
  <si>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</si>
  <si>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</si>
  <si>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</si>
  <si>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</si>
  <si>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</si>
  <si>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</si>
  <si>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</si>
  <si>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</si>
  <si>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</si>
  <si>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</si>
  <si>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</si>
  <si>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</si>
  <si>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</si>
  <si>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</si>
  <si>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</si>
  <si>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</si>
  <si>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</si>
  <si>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</si>
  <si>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</si>
  <si>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</si>
  <si>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</si>
  <si>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</si>
  <si>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</si>
  <si>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</si>
  <si>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</si>
  <si>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</si>
  <si>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</si>
  <si>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</si>
  <si>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</si>
  <si>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</si>
  <si>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</si>
  <si>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</si>
  <si>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</si>
  <si>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</si>
  <si>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</si>
  <si>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</si>
  <si>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</si>
  <si>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</si>
  <si>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</si>
  <si>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</si>
  <si>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</si>
  <si>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</si>
  <si>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</si>
  <si>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</si>
  <si>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</si>
  <si>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</si>
  <si>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</si>
  <si>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</si>
  <si>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</si>
  <si>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</si>
  <si>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</si>
  <si>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</si>
  <si>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</si>
  <si>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</si>
  <si>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</si>
  <si>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</si>
  <si>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</si>
  <si>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</si>
  <si>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</si>
  <si>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</si>
  <si>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</si>
  <si>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</si>
  <si>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</si>
  <si>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</si>
  <si>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</si>
  <si>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</si>
  <si>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</si>
  <si>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</si>
  <si>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</si>
  <si>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</si>
  <si>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</si>
  <si>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</si>
  <si>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</si>
  <si>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</si>
  <si>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</si>
  <si>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</si>
  <si>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</si>
  <si>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</si>
  <si>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</si>
  <si>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</si>
  <si>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</si>
  <si>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</si>
  <si>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</si>
  <si>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</si>
  <si>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</si>
  <si>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</si>
  <si>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</si>
  <si>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</si>
  <si>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</si>
  <si>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</si>
  <si>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</si>
  <si>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</si>
  <si>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</si>
  <si>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</si>
  <si>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</si>
  <si>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</si>
  <si>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</si>
  <si>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</si>
  <si>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</si>
  <si>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</si>
  <si>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</si>
  <si>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</si>
  <si>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</si>
  <si>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</si>
  <si>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</si>
  <si>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</si>
  <si>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</si>
  <si>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</si>
  <si>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</si>
  <si>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</si>
  <si>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</si>
  <si>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</si>
  <si>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</si>
  <si>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</si>
  <si>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</si>
  <si>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</si>
  <si>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</si>
  <si>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</si>
  <si>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</si>
  <si>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</si>
  <si>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</si>
  <si>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</si>
  <si>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</si>
  <si>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</si>
  <si>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</si>
  <si>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</si>
  <si>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</si>
  <si>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</si>
  <si>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</si>
  <si>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</si>
  <si>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</si>
  <si>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</si>
  <si>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</si>
  <si>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</si>
  <si>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</si>
  <si>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</si>
  <si>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</si>
  <si>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</si>
  <si>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</si>
  <si>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</si>
  <si>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</si>
  <si>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</si>
  <si>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</si>
  <si>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</si>
  <si>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</si>
  <si>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</si>
  <si>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</si>
  <si>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</si>
  <si>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</si>
  <si>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</si>
  <si>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</si>
  <si>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</si>
  <si>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</si>
  <si>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</si>
  <si>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</si>
  <si>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</si>
  <si>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</si>
  <si>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</si>
  <si>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</si>
  <si>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</si>
  <si>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</si>
  <si>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</si>
  <si>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</si>
  <si>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</si>
  <si>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</si>
  <si>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</si>
  <si>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</si>
  <si>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</si>
  <si>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</si>
  <si>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</si>
  <si>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</si>
  <si>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</si>
  <si>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</si>
  <si>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</si>
  <si>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</si>
  <si>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</si>
  <si>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</si>
  <si>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</si>
  <si>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</si>
  <si>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</si>
  <si>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</si>
  <si>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</si>
  <si>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</si>
  <si>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</si>
  <si>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</si>
  <si>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</si>
  <si>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</si>
  <si>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</si>
  <si>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</si>
  <si>
    <t>For Energy Losses:  https://www.eia.gov/tools/faqs/faq.php?id=105&amp;t=3</t>
  </si>
  <si>
    <t>S1</t>
  </si>
  <si>
    <t>S2</t>
  </si>
  <si>
    <t>S3</t>
  </si>
  <si>
    <t>S4</t>
  </si>
  <si>
    <t>CF</t>
  </si>
  <si>
    <t>year</t>
  </si>
  <si>
    <t xml:space="preserve">CF by season- NC Statistics </t>
  </si>
  <si>
    <t>https://www.eia.gov/electricity/state/archive/2020/northcarolina/</t>
  </si>
  <si>
    <t>NC State Net Load</t>
  </si>
  <si>
    <t>Demand [MWH]</t>
  </si>
  <si>
    <t>EIA 861 - Sales_ult_customer (States- NC &gt; Total Sales) (State Level Data)</t>
  </si>
  <si>
    <t>DEC</t>
  </si>
  <si>
    <t>Year</t>
  </si>
  <si>
    <t>DEC Net Load</t>
  </si>
  <si>
    <t>DEP  Net Load</t>
  </si>
  <si>
    <t>DEP [GWh]</t>
  </si>
  <si>
    <t>DEC[GWh]</t>
  </si>
  <si>
    <t>Total</t>
  </si>
  <si>
    <t>DEP</t>
  </si>
  <si>
    <t>DEC+DEP</t>
  </si>
  <si>
    <t>-</t>
  </si>
  <si>
    <t>Increase</t>
  </si>
  <si>
    <t>Avg. Annual Growth (2033-3037)</t>
  </si>
  <si>
    <t>Check Demand Calculations Sheet</t>
  </si>
  <si>
    <t>Generation Solar Mwh NC</t>
  </si>
  <si>
    <t>Net Load Ratio Between NC/(DEC+DEP)</t>
  </si>
  <si>
    <t>Extended Forecast</t>
  </si>
  <si>
    <t>Resid</t>
  </si>
  <si>
    <t>Com</t>
  </si>
  <si>
    <t>Idea</t>
  </si>
  <si>
    <t>Extrapolate using 2022-2023</t>
  </si>
  <si>
    <t>Interpolate between 2023-30</t>
  </si>
  <si>
    <t>Interpolate between 2030-37</t>
  </si>
  <si>
    <t>Extrapolate From 2037 using AEO 23</t>
  </si>
  <si>
    <t>Check Residential Solar Energy Projections .xlsx</t>
  </si>
  <si>
    <t>Energy Sales GWH</t>
  </si>
  <si>
    <t>NC Only GWH</t>
  </si>
  <si>
    <t>Total Load Gwh</t>
  </si>
  <si>
    <t>Total Load PJ</t>
  </si>
  <si>
    <t>Net Load NC GWH</t>
  </si>
  <si>
    <t>Total Distib Solar GWH</t>
  </si>
  <si>
    <t>Net Load PJ</t>
  </si>
  <si>
    <t>Commercial Solar PV (NREL ATB 2022 Technology). Also used to represent existing commercial solar as it is easier to define min activity this way</t>
  </si>
  <si>
    <t>Residential Solar PV (NREL ATB 2022 Technology). Also used to represent existing residential solar as it is easier to define min activity this way</t>
  </si>
  <si>
    <t>GENERAL_CO2_CAP</t>
  </si>
  <si>
    <t>Tech Used to Represent Other Options For CO2 Capture</t>
  </si>
  <si>
    <t>PV-COMMERCIAL</t>
  </si>
  <si>
    <t>PV-RESIDENTIAL</t>
  </si>
  <si>
    <t>ENERGY_INTERCHANGE</t>
  </si>
  <si>
    <t>Interchange of Energy in/out of NC</t>
  </si>
  <si>
    <t>NREL ATB 2022 C6</t>
  </si>
  <si>
    <t>Tech Used to Represent Other Options For CO2 Capture - Considering only variable cost here for simplicity</t>
  </si>
  <si>
    <t>region</t>
  </si>
  <si>
    <t>capacity</t>
  </si>
  <si>
    <t>cap_units</t>
  </si>
  <si>
    <t>annual_cf</t>
  </si>
  <si>
    <t>GW</t>
  </si>
  <si>
    <t>0.12 CF and  121 GWh ,7.02% Total Pop</t>
  </si>
  <si>
    <t>0.12 CF and  334 GWh  ,7.02% Total Pop</t>
  </si>
  <si>
    <t>0.12 CF and  121 GWh  ,12.98% Total Pop</t>
  </si>
  <si>
    <t>0.12 CF and  121 GWh ,80% Total Pop</t>
  </si>
  <si>
    <t>0.12 CF and  334 GWh ,80% Total Pop</t>
  </si>
  <si>
    <t>0.12 CF and  334 GWh ,12.98% Total Pop</t>
  </si>
  <si>
    <t>NA</t>
  </si>
  <si>
    <t>R1-R2</t>
  </si>
  <si>
    <t>R2-R1</t>
  </si>
  <si>
    <t>R2-R3</t>
  </si>
  <si>
    <t>R3-R2</t>
  </si>
  <si>
    <t>R1-R3</t>
  </si>
  <si>
    <t>R3-R1</t>
  </si>
  <si>
    <t>placeholder</t>
  </si>
  <si>
    <t>demand_comm</t>
  </si>
  <si>
    <t>ELCDMD</t>
  </si>
  <si>
    <t>Units</t>
  </si>
  <si>
    <t>PJ</t>
  </si>
  <si>
    <t>Used to convert ELC Tech specific to ELC, when not doing retrofit</t>
  </si>
  <si>
    <t>NG_F-FRAME_CC_NEW_NO_RFIT</t>
  </si>
  <si>
    <t>NG_F-FRAME_CT_NEW_NO_RFIT</t>
  </si>
  <si>
    <t>NG_H-FRAME_CC_NEW_NO_RFIT</t>
  </si>
  <si>
    <t>COAL_NEW_NO_RFIT</t>
  </si>
  <si>
    <t>NG_F-FRAME_CC_NEW_RFIT</t>
  </si>
  <si>
    <t>NG_F-FRAME_CT_NEW_RFIT</t>
  </si>
  <si>
    <t>NG_H-FRAME_CC_NEW_RFIT</t>
  </si>
  <si>
    <t>COAL_NEW_RFIT</t>
  </si>
  <si>
    <t xml:space="preserve">Used to convert ELC Tech specific to ELC, when not doing retrofit </t>
  </si>
  <si>
    <t>Used to convert ELC Tech specific to ELC, when doing retrofit (add CO2 capture)</t>
  </si>
  <si>
    <t xml:space="preserve">Not retrofit just emit to the atmosphere </t>
  </si>
  <si>
    <t>Coal-new</t>
  </si>
  <si>
    <t>Coal-CCS-95%</t>
  </si>
  <si>
    <t xml:space="preserve"> (MMBtu/MWh)</t>
  </si>
  <si>
    <t xml:space="preserve"> ($/MWh)</t>
  </si>
  <si>
    <t>($/kW)</t>
  </si>
  <si>
    <t>CAPEX</t>
  </si>
  <si>
    <t>FIXED</t>
  </si>
  <si>
    <t>VARIABLE</t>
  </si>
  <si>
    <t xml:space="preserve">Efficiency </t>
  </si>
  <si>
    <t>CO2 capcture cost on GW of existing plant</t>
  </si>
  <si>
    <t>($/kW)*1.1</t>
  </si>
  <si>
    <t>CAPEX x 1.1</t>
  </si>
  <si>
    <t>NG F-Frame CC</t>
  </si>
  <si>
    <t>NG Combined Cycle (F-Frame) 95% CCS</t>
  </si>
  <si>
    <t>Tech (Conservative) COAL</t>
  </si>
  <si>
    <t>Tech (Conservative) F-Frame</t>
  </si>
  <si>
    <t>NG H-Frame CC</t>
  </si>
  <si>
    <t>NG Combined Cycle (H-Frame) 95% CCS</t>
  </si>
  <si>
    <t>On TEMOA because capacity is associated with the output activity we need to correct the costs above based on the energy loss we estimate will happen due to adding carbon capture</t>
  </si>
  <si>
    <t>NG-F</t>
  </si>
  <si>
    <t>Eff. Penalty</t>
  </si>
  <si>
    <t>COAL</t>
  </si>
  <si>
    <t>NG-H</t>
  </si>
  <si>
    <t>INPUT TO TEMOA</t>
  </si>
  <si>
    <t>($/MWh)</t>
  </si>
  <si>
    <t>This formulation guarantees that if I ignore the 1.1 retrofit penalty factor and use the same loss from the ATB models (here we are using lower efficiencies 0.8 instead of 0.88), installing a new NG plant and a carbon capture system would be economically equivalent to adding a NC_CCS plant</t>
  </si>
  <si>
    <t>See RetrofitCalculations (Based on ATB differences + adjusts due to efficiency)</t>
  </si>
  <si>
    <t>NG_CC_EX_NO_RFIT</t>
  </si>
  <si>
    <t>NG_GT_EX_NO_RFIT</t>
  </si>
  <si>
    <t>BIT_ST_EX_NO_RFIT</t>
  </si>
  <si>
    <t>NG_CC_EX_RFIT</t>
  </si>
  <si>
    <t>NG_GT_EX_RFIT</t>
  </si>
  <si>
    <t>BIT_ST_EX_RFIT</t>
  </si>
  <si>
    <t>We need to enforce a small capacity for all existing tech that can be retrofit during the simulation period to avoid problems with input/output comodity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</si>
</sst>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  <numFmt numFmtId="168" formatCode="_(* #,##0_);_(* \(#,##0\);_(* &quot;-&quot;??_);_(@_)"/>
    <numFmt numFmtId="169" formatCode="_(* #,##0.0000_);_(* \(#,##0.0000\);_(* &quot;-&quot;??_);_(@_)"/>
    <numFmt numFmtId="170" formatCode="&quot;$&quot;#,##0"/>
    <numFmt numFmtId="171" formatCode="&quot;$&quot;#,##0.00"/>
    <numFmt numFmtId="172" formatCode="&quot;$&quot;#,##0.0"/>
  </numFmts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ck">
        <color theme="0"/>
      </bottom>
      <diagonal/>
    </border>
    <border>
      <left/>
      <right style="thin">
        <color indexed="64"/>
      </right>
      <top style="thick">
        <color theme="0"/>
      </top>
      <bottom style="thin">
        <color theme="0"/>
      </bottom>
      <diagonal/>
    </border>
  </borders>
  <cellStyleXfs count="347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0" borderId="14" xfId="0" applyBorder="1"/>
    <xf numFmtId="0" fontId="0" fillId="0" borderId="15" xfId="0" applyBorder="1"/>
    <xf numFmtId="43" fontId="0" fillId="0" borderId="0" xfId="345" applyFont="1" applyBorder="1"/>
    <xf numFmtId="43" fontId="0" fillId="0" borderId="15" xfId="345" applyFont="1" applyBorder="1"/>
    <xf numFmtId="0" fontId="0" fillId="0" borderId="16" xfId="0" applyBorder="1"/>
    <xf numFmtId="43" fontId="0" fillId="0" borderId="17" xfId="345" applyFont="1" applyBorder="1"/>
    <xf numFmtId="43" fontId="0" fillId="0" borderId="18" xfId="345" applyFont="1" applyBorder="1"/>
    <xf numFmtId="0" fontId="0" fillId="37" borderId="0" xfId="0" applyFill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38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1" fillId="0" borderId="14" xfId="0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0" fillId="0" borderId="15" xfId="0" applyNumberFormat="1" applyBorder="1"/>
    <xf numFmtId="0" fontId="0" fillId="2" borderId="14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168" fontId="0" fillId="0" borderId="0" xfId="345" applyNumberFormat="1" applyFont="1" applyBorder="1"/>
    <xf numFmtId="164" fontId="0" fillId="0" borderId="0" xfId="0" applyNumberFormat="1"/>
    <xf numFmtId="0" fontId="47" fillId="0" borderId="16" xfId="0" applyFont="1" applyBorder="1"/>
    <xf numFmtId="169" fontId="0" fillId="0" borderId="17" xfId="345" applyNumberFormat="1" applyFont="1" applyBorder="1"/>
    <xf numFmtId="43" fontId="0" fillId="0" borderId="0" xfId="0" applyNumberFormat="1"/>
    <xf numFmtId="168" fontId="0" fillId="0" borderId="0" xfId="0" applyNumberFormat="1"/>
    <xf numFmtId="168" fontId="0" fillId="0" borderId="17" xfId="0" applyNumberFormat="1" applyBorder="1"/>
    <xf numFmtId="43" fontId="0" fillId="0" borderId="17" xfId="0" applyNumberFormat="1" applyBorder="1"/>
    <xf numFmtId="0" fontId="0" fillId="38" borderId="0" xfId="0" applyFill="1"/>
    <xf numFmtId="43" fontId="0" fillId="38" borderId="0" xfId="0" applyNumberFormat="1" applyFill="1"/>
    <xf numFmtId="43" fontId="0" fillId="38" borderId="17" xfId="0" applyNumberFormat="1" applyFill="1" applyBorder="1"/>
    <xf numFmtId="0" fontId="0" fillId="35" borderId="0" xfId="0" applyFill="1"/>
    <xf numFmtId="0" fontId="6" fillId="35" borderId="0" xfId="0" applyFont="1" applyFill="1"/>
    <xf numFmtId="1" fontId="6" fillId="35" borderId="0" xfId="0" applyNumberFormat="1" applyFont="1" applyFill="1"/>
    <xf numFmtId="3" fontId="47" fillId="0" borderId="0" xfId="0" applyNumberFormat="1" applyFont="1"/>
    <xf numFmtId="0" fontId="47" fillId="0" borderId="0" xfId="0" applyFont="1"/>
    <xf numFmtId="0" fontId="27" fillId="0" borderId="0" xfId="303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5" fillId="0" borderId="0" xfId="0" applyFont="1" applyAlignment="1">
      <alignment horizontal="center"/>
    </xf>
    <xf numFmtId="171" fontId="8" fillId="43" borderId="22" xfId="0" applyNumberFormat="1" applyFont="1" applyFill="1" applyBorder="1"/>
    <xf numFmtId="170" fontId="48" fillId="42" borderId="24" xfId="0" applyNumberFormat="1" applyFont="1" applyFill="1" applyBorder="1"/>
    <xf numFmtId="172" fontId="0" fillId="0" borderId="18" xfId="0" applyNumberFormat="1" applyBorder="1"/>
    <xf numFmtId="172" fontId="0" fillId="0" borderId="17" xfId="0" applyNumberFormat="1" applyBorder="1"/>
    <xf numFmtId="0" fontId="0" fillId="0" borderId="16" xfId="0" applyBorder="1" applyAlignment="1">
      <alignment horizontal="left"/>
    </xf>
    <xf numFmtId="170" fontId="0" fillId="0" borderId="0" xfId="0" applyNumberFormat="1"/>
    <xf numFmtId="172" fontId="0" fillId="0" borderId="15" xfId="0" applyNumberFormat="1" applyBorder="1"/>
    <xf numFmtId="172" fontId="0" fillId="0" borderId="0" xfId="0" applyNumberFormat="1"/>
    <xf numFmtId="0" fontId="1" fillId="36" borderId="14" xfId="0" applyFont="1" applyFill="1" applyBorder="1" applyAlignment="1">
      <alignment horizontal="left"/>
    </xf>
    <xf numFmtId="170" fontId="8" fillId="43" borderId="22" xfId="0" applyNumberFormat="1" applyFont="1" applyFill="1" applyBorder="1"/>
    <xf numFmtId="170" fontId="48" fillId="42" borderId="23" xfId="0" applyNumberFormat="1" applyFont="1" applyFill="1" applyBorder="1"/>
    <xf numFmtId="0" fontId="0" fillId="0" borderId="14" xfId="0" applyBorder="1" applyAlignment="1">
      <alignment horizontal="left"/>
    </xf>
    <xf numFmtId="39" fontId="8" fillId="43" borderId="23" xfId="0" applyNumberFormat="1" applyFont="1" applyFill="1" applyBorder="1"/>
    <xf numFmtId="0" fontId="49" fillId="0" borderId="0" xfId="0" applyFont="1" applyAlignment="1">
      <alignment horizontal="right"/>
    </xf>
    <xf numFmtId="0" fontId="49" fillId="0" borderId="14" xfId="0" applyFont="1" applyBorder="1" applyAlignment="1">
      <alignment horizontal="left"/>
    </xf>
    <xf numFmtId="171" fontId="0" fillId="0" borderId="15" xfId="0" applyNumberFormat="1" applyBorder="1"/>
    <xf numFmtId="0" fontId="0" fillId="0" borderId="11" xfId="0" applyBorder="1"/>
    <xf numFmtId="170" fontId="48" fillId="42" borderId="19" xfId="0" applyNumberFormat="1" applyFont="1" applyFill="1" applyBorder="1"/>
    <xf numFmtId="170" fontId="48" fillId="42" borderId="21" xfId="0" applyNumberFormat="1" applyFont="1" applyFill="1" applyBorder="1"/>
    <xf numFmtId="39" fontId="8" fillId="43" borderId="19" xfId="0" applyNumberFormat="1" applyFont="1" applyFill="1" applyBorder="1"/>
    <xf numFmtId="170" fontId="8" fillId="43" borderId="20" xfId="0" applyNumberFormat="1" applyFont="1" applyFill="1" applyBorder="1"/>
    <xf numFmtId="171" fontId="8" fillId="43" borderId="20" xfId="0" applyNumberFormat="1" applyFont="1" applyFill="1" applyBorder="1"/>
    <xf numFmtId="0" fontId="1" fillId="0" borderId="14" xfId="0" applyFont="1" applyBorder="1"/>
    <xf numFmtId="0" fontId="0" fillId="39" borderId="11" xfId="0" applyFill="1" applyBorder="1" applyAlignment="1">
      <alignment horizontal="left"/>
    </xf>
    <xf numFmtId="171" fontId="0" fillId="0" borderId="0" xfId="0" applyNumberFormat="1"/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</cellXfs>
  <cellStyles count="347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" xfId="345" builtinId="3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Currency 9" xfId="346" xr:uid="{9BD0C41F-3650-4377-9BC1-525661296124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zoomScaleNormal="100" workbookViewId="0">
      <pane ySplit="1" topLeftCell="A40" activePane="bottomLeft" state="frozen"/>
      <selection pane="bottomLeft" activeCell="A66" sqref="A66"/>
    </sheetView>
  </sheetViews>
  <sheetFormatPr defaultRowHeight="15"/>
  <cols>
    <col min="1" max="1" width="46.5703125" customWidth="1"/>
    <col min="2" max="3" width="13.5703125" customWidth="1"/>
    <col min="4" max="4" width="76.85546875" customWidth="1"/>
    <col min="5" max="5" width="112.85546875" customWidth="1"/>
  </cols>
  <sheetData>
    <row r="1" spans="1:5" s="66" customFormat="1" ht="29.25" customHeight="1">
      <c r="A1" s="65" t="s">
        <v>0</v>
      </c>
      <c r="B1" s="65" t="s">
        <v>1</v>
      </c>
      <c r="C1" s="65" t="s">
        <v>2</v>
      </c>
      <c r="D1" s="65" t="s">
        <v>3</v>
      </c>
      <c r="E1" s="65" t="s">
        <v>15</v>
      </c>
    </row>
    <row r="2" spans="1:5">
      <c r="A2" t="s">
        <v>263</v>
      </c>
      <c r="B2" t="s">
        <v>5</v>
      </c>
      <c r="C2" t="s">
        <v>6</v>
      </c>
      <c r="D2" t="s">
        <v>313</v>
      </c>
    </row>
    <row r="3" spans="1:5" ht="13.5" customHeight="1">
      <c r="A3" t="s">
        <v>264</v>
      </c>
      <c r="B3" t="s">
        <v>5</v>
      </c>
      <c r="C3" t="s">
        <v>6</v>
      </c>
      <c r="D3" t="s">
        <v>318</v>
      </c>
      <c r="E3" t="s">
        <v>27</v>
      </c>
    </row>
    <row r="4" spans="1:5" ht="13.5" customHeight="1">
      <c r="A4" s="12" t="s">
        <v>262</v>
      </c>
      <c r="B4" s="12" t="s">
        <v>5</v>
      </c>
      <c r="C4" t="s">
        <v>6</v>
      </c>
      <c r="D4" t="s">
        <v>314</v>
      </c>
      <c r="E4" s="2"/>
    </row>
    <row r="5" spans="1:5" ht="13.5" customHeight="1">
      <c r="A5" t="s">
        <v>265</v>
      </c>
      <c r="B5" t="s">
        <v>5</v>
      </c>
      <c r="C5" t="s">
        <v>6</v>
      </c>
      <c r="D5" t="s">
        <v>317</v>
      </c>
      <c r="E5" s="64" t="s">
        <v>34</v>
      </c>
    </row>
    <row r="6" spans="1:5" ht="13.5" customHeight="1">
      <c r="A6" t="s">
        <v>266</v>
      </c>
      <c r="B6" t="s">
        <v>5</v>
      </c>
      <c r="C6" t="s">
        <v>6</v>
      </c>
      <c r="D6" t="s">
        <v>316</v>
      </c>
      <c r="E6" s="64" t="s">
        <v>34</v>
      </c>
    </row>
    <row r="7" spans="1:5" ht="13.5" customHeight="1">
      <c r="A7" t="s">
        <v>267</v>
      </c>
      <c r="B7" t="s">
        <v>5</v>
      </c>
      <c r="C7" t="s">
        <v>6</v>
      </c>
      <c r="D7" t="s">
        <v>315</v>
      </c>
      <c r="E7" s="64" t="s">
        <v>34</v>
      </c>
    </row>
    <row r="8" spans="1:5">
      <c r="A8" t="s">
        <v>268</v>
      </c>
      <c r="B8" t="s">
        <v>5</v>
      </c>
      <c r="C8" t="s">
        <v>6</v>
      </c>
      <c r="D8" t="s">
        <v>319</v>
      </c>
    </row>
    <row r="9" spans="1:5">
      <c r="A9" t="s">
        <v>269</v>
      </c>
      <c r="B9" t="s">
        <v>5</v>
      </c>
      <c r="C9" t="s">
        <v>6</v>
      </c>
      <c r="D9" t="s">
        <v>320</v>
      </c>
    </row>
    <row r="10" spans="1:5">
      <c r="A10" t="s">
        <v>311</v>
      </c>
      <c r="B10" t="s">
        <v>7</v>
      </c>
      <c r="C10" t="s">
        <v>6</v>
      </c>
      <c r="D10" t="s">
        <v>341</v>
      </c>
    </row>
    <row r="11" spans="1:5">
      <c r="A11" t="s">
        <v>312</v>
      </c>
      <c r="B11" t="s">
        <v>7</v>
      </c>
      <c r="C11" t="s">
        <v>6</v>
      </c>
      <c r="D11" t="s">
        <v>342</v>
      </c>
    </row>
    <row r="12" spans="1:5">
      <c r="A12" t="s">
        <v>270</v>
      </c>
      <c r="B12" t="s">
        <v>5</v>
      </c>
      <c r="C12" t="s">
        <v>6</v>
      </c>
      <c r="D12" t="s">
        <v>321</v>
      </c>
      <c r="E12" t="s">
        <v>32</v>
      </c>
    </row>
    <row r="13" spans="1:5">
      <c r="A13" t="s">
        <v>271</v>
      </c>
      <c r="B13" t="s">
        <v>5</v>
      </c>
      <c r="C13" t="s">
        <v>6</v>
      </c>
      <c r="D13" t="s">
        <v>322</v>
      </c>
      <c r="E13" t="s">
        <v>32</v>
      </c>
    </row>
    <row r="14" spans="1:5">
      <c r="A14" t="s">
        <v>272</v>
      </c>
      <c r="B14" t="s">
        <v>5</v>
      </c>
      <c r="C14" t="s">
        <v>6</v>
      </c>
      <c r="D14" t="s">
        <v>323</v>
      </c>
      <c r="E14" t="s">
        <v>31</v>
      </c>
    </row>
    <row r="15" spans="1:5" ht="16.5" customHeight="1">
      <c r="A15" t="s">
        <v>273</v>
      </c>
      <c r="B15" t="s">
        <v>5</v>
      </c>
      <c r="C15" t="s">
        <v>6</v>
      </c>
      <c r="D15" t="s">
        <v>324</v>
      </c>
      <c r="E15" t="s">
        <v>30</v>
      </c>
    </row>
    <row r="16" spans="1:5" ht="15" customHeight="1">
      <c r="A16" t="s">
        <v>274</v>
      </c>
      <c r="B16" t="s">
        <v>5</v>
      </c>
      <c r="C16" t="s">
        <v>6</v>
      </c>
      <c r="D16" t="s">
        <v>325</v>
      </c>
    </row>
    <row r="17" spans="1:5" ht="15" customHeight="1">
      <c r="A17" t="s">
        <v>275</v>
      </c>
      <c r="B17" t="s">
        <v>5</v>
      </c>
      <c r="C17" t="s">
        <v>6</v>
      </c>
      <c r="D17" t="s">
        <v>326</v>
      </c>
      <c r="E17" t="s">
        <v>28</v>
      </c>
    </row>
    <row r="18" spans="1:5" ht="15" customHeight="1">
      <c r="A18" t="s">
        <v>276</v>
      </c>
      <c r="B18" t="s">
        <v>5</v>
      </c>
      <c r="C18" t="s">
        <v>6</v>
      </c>
      <c r="D18" t="s">
        <v>327</v>
      </c>
    </row>
    <row r="19" spans="1:5" ht="15" customHeight="1">
      <c r="A19" t="s">
        <v>277</v>
      </c>
      <c r="B19" t="s">
        <v>7</v>
      </c>
      <c r="C19" t="s">
        <v>6</v>
      </c>
      <c r="D19" t="s">
        <v>328</v>
      </c>
    </row>
    <row r="20" spans="1:5">
      <c r="A20" t="s">
        <v>278</v>
      </c>
      <c r="B20" t="s">
        <v>5</v>
      </c>
      <c r="C20" t="s">
        <v>6</v>
      </c>
      <c r="D20" t="s">
        <v>329</v>
      </c>
    </row>
    <row r="21" spans="1:5">
      <c r="A21" t="s">
        <v>279</v>
      </c>
      <c r="B21" t="s">
        <v>5</v>
      </c>
      <c r="C21" t="s">
        <v>6</v>
      </c>
      <c r="D21" t="s">
        <v>330</v>
      </c>
      <c r="E21" t="s">
        <v>31</v>
      </c>
    </row>
    <row r="22" spans="1:5">
      <c r="A22" t="s">
        <v>280</v>
      </c>
      <c r="B22" t="s">
        <v>5</v>
      </c>
      <c r="C22" t="s">
        <v>6</v>
      </c>
      <c r="D22" t="s">
        <v>331</v>
      </c>
    </row>
    <row r="23" spans="1:5">
      <c r="A23" t="s">
        <v>295</v>
      </c>
      <c r="B23" t="s">
        <v>7</v>
      </c>
      <c r="C23" t="s">
        <v>6</v>
      </c>
      <c r="D23" t="s">
        <v>343</v>
      </c>
    </row>
    <row r="24" spans="1:5">
      <c r="A24" t="s">
        <v>294</v>
      </c>
      <c r="B24" t="s">
        <v>7</v>
      </c>
      <c r="C24" t="s">
        <v>6</v>
      </c>
      <c r="D24" t="s">
        <v>344</v>
      </c>
    </row>
    <row r="25" spans="1:5">
      <c r="A25" t="s">
        <v>297</v>
      </c>
      <c r="B25" t="s">
        <v>7</v>
      </c>
      <c r="C25" t="s">
        <v>6</v>
      </c>
      <c r="D25" t="s">
        <v>345</v>
      </c>
    </row>
    <row r="26" spans="1:5">
      <c r="A26" t="s">
        <v>296</v>
      </c>
      <c r="B26" t="s">
        <v>7</v>
      </c>
      <c r="C26" t="s">
        <v>6</v>
      </c>
      <c r="D26" t="s">
        <v>346</v>
      </c>
    </row>
    <row r="27" spans="1:5">
      <c r="A27" t="s">
        <v>307</v>
      </c>
      <c r="B27" t="s">
        <v>5</v>
      </c>
      <c r="C27" t="s">
        <v>6</v>
      </c>
      <c r="D27" t="s">
        <v>332</v>
      </c>
    </row>
    <row r="28" spans="1:5">
      <c r="A28" t="s">
        <v>308</v>
      </c>
      <c r="B28" t="s">
        <v>5</v>
      </c>
      <c r="C28" t="s">
        <v>6</v>
      </c>
      <c r="D28" t="s">
        <v>347</v>
      </c>
    </row>
    <row r="29" spans="1:5">
      <c r="A29" t="s">
        <v>291</v>
      </c>
      <c r="B29" t="s">
        <v>5</v>
      </c>
      <c r="C29" t="s">
        <v>6</v>
      </c>
      <c r="D29" t="s">
        <v>348</v>
      </c>
    </row>
    <row r="30" spans="1:5">
      <c r="A30" t="s">
        <v>292</v>
      </c>
      <c r="B30" t="s">
        <v>5</v>
      </c>
      <c r="C30" t="s">
        <v>6</v>
      </c>
      <c r="D30" t="s">
        <v>349</v>
      </c>
    </row>
    <row r="31" spans="1:5">
      <c r="A31" t="s">
        <v>293</v>
      </c>
      <c r="B31" t="s">
        <v>5</v>
      </c>
      <c r="C31" t="s">
        <v>6</v>
      </c>
      <c r="D31" t="s">
        <v>350</v>
      </c>
    </row>
    <row r="32" spans="1:5">
      <c r="A32" t="s">
        <v>287</v>
      </c>
      <c r="B32" t="s">
        <v>5</v>
      </c>
      <c r="C32" t="s">
        <v>6</v>
      </c>
      <c r="D32" t="s">
        <v>351</v>
      </c>
    </row>
    <row r="33" spans="1:5">
      <c r="A33" t="s">
        <v>289</v>
      </c>
      <c r="B33" t="s">
        <v>5</v>
      </c>
      <c r="C33" t="s">
        <v>6</v>
      </c>
      <c r="D33" t="s">
        <v>352</v>
      </c>
    </row>
    <row r="34" spans="1:5">
      <c r="A34" t="s">
        <v>285</v>
      </c>
      <c r="B34" t="s">
        <v>5</v>
      </c>
      <c r="C34" t="s">
        <v>6</v>
      </c>
      <c r="D34" t="s">
        <v>353</v>
      </c>
    </row>
    <row r="35" spans="1:5">
      <c r="A35" t="s">
        <v>284</v>
      </c>
      <c r="B35" t="s">
        <v>5</v>
      </c>
      <c r="C35" t="s">
        <v>6</v>
      </c>
      <c r="D35" t="s">
        <v>354</v>
      </c>
    </row>
    <row r="36" spans="1:5">
      <c r="A36" t="s">
        <v>288</v>
      </c>
      <c r="B36" t="s">
        <v>5</v>
      </c>
      <c r="C36" t="s">
        <v>6</v>
      </c>
      <c r="D36" t="s">
        <v>355</v>
      </c>
    </row>
    <row r="37" spans="1:5">
      <c r="A37" t="s">
        <v>290</v>
      </c>
      <c r="B37" t="s">
        <v>5</v>
      </c>
      <c r="C37" t="s">
        <v>6</v>
      </c>
      <c r="D37" t="s">
        <v>356</v>
      </c>
    </row>
    <row r="38" spans="1:5">
      <c r="A38" t="s">
        <v>286</v>
      </c>
      <c r="B38" t="s">
        <v>5</v>
      </c>
      <c r="C38" t="s">
        <v>6</v>
      </c>
      <c r="D38" t="s">
        <v>357</v>
      </c>
    </row>
    <row r="39" spans="1:5">
      <c r="A39" t="s">
        <v>298</v>
      </c>
      <c r="B39" t="s">
        <v>5</v>
      </c>
      <c r="C39" t="s">
        <v>6</v>
      </c>
      <c r="D39" t="s">
        <v>358</v>
      </c>
    </row>
    <row r="40" spans="1:5">
      <c r="A40" t="s">
        <v>299</v>
      </c>
      <c r="B40" t="s">
        <v>5</v>
      </c>
      <c r="C40" t="s">
        <v>6</v>
      </c>
      <c r="D40" t="s">
        <v>359</v>
      </c>
    </row>
    <row r="41" spans="1:5">
      <c r="A41" t="s">
        <v>449</v>
      </c>
      <c r="B41" t="s">
        <v>5</v>
      </c>
      <c r="C41" t="s">
        <v>6</v>
      </c>
      <c r="D41" t="s">
        <v>445</v>
      </c>
    </row>
    <row r="42" spans="1:5">
      <c r="A42" t="s">
        <v>450</v>
      </c>
      <c r="B42" t="s">
        <v>5</v>
      </c>
      <c r="C42" t="s">
        <v>6</v>
      </c>
      <c r="D42" t="s">
        <v>446</v>
      </c>
    </row>
    <row r="43" spans="1:5">
      <c r="A43" t="s">
        <v>300</v>
      </c>
      <c r="B43" t="s">
        <v>5</v>
      </c>
      <c r="C43" t="s">
        <v>6</v>
      </c>
      <c r="D43" t="s">
        <v>362</v>
      </c>
    </row>
    <row r="44" spans="1:5">
      <c r="A44" t="s">
        <v>301</v>
      </c>
      <c r="B44" t="s">
        <v>5</v>
      </c>
      <c r="C44" t="s">
        <v>6</v>
      </c>
      <c r="D44" t="s">
        <v>363</v>
      </c>
      <c r="E44" t="s">
        <v>88</v>
      </c>
    </row>
    <row r="45" spans="1:5">
      <c r="A45" t="s">
        <v>302</v>
      </c>
      <c r="B45" t="s">
        <v>7</v>
      </c>
      <c r="C45" t="s">
        <v>6</v>
      </c>
      <c r="D45" t="s">
        <v>364</v>
      </c>
    </row>
    <row r="46" spans="1:5">
      <c r="A46" t="s">
        <v>309</v>
      </c>
      <c r="B46" t="s">
        <v>5</v>
      </c>
      <c r="C46" t="s">
        <v>6</v>
      </c>
      <c r="D46" t="s">
        <v>365</v>
      </c>
    </row>
    <row r="47" spans="1:5">
      <c r="A47" t="s">
        <v>310</v>
      </c>
      <c r="B47" t="s">
        <v>5</v>
      </c>
      <c r="C47" t="s">
        <v>6</v>
      </c>
      <c r="D47" t="s">
        <v>366</v>
      </c>
    </row>
    <row r="48" spans="1:5">
      <c r="A48" t="s">
        <v>306</v>
      </c>
      <c r="B48" t="s">
        <v>5</v>
      </c>
      <c r="C48" t="s">
        <v>6</v>
      </c>
      <c r="D48" t="s">
        <v>252</v>
      </c>
    </row>
    <row r="49" spans="1:4">
      <c r="A49" t="s">
        <v>283</v>
      </c>
      <c r="B49" t="s">
        <v>5</v>
      </c>
      <c r="C49" t="s">
        <v>6</v>
      </c>
      <c r="D49" t="s">
        <v>333</v>
      </c>
    </row>
    <row r="50" spans="1:4">
      <c r="A50" t="s">
        <v>261</v>
      </c>
      <c r="B50" t="s">
        <v>5</v>
      </c>
      <c r="C50" t="s">
        <v>6</v>
      </c>
      <c r="D50" t="s">
        <v>334</v>
      </c>
    </row>
    <row r="51" spans="1:4">
      <c r="A51" t="s">
        <v>303</v>
      </c>
      <c r="B51" t="s">
        <v>5</v>
      </c>
      <c r="C51" t="s">
        <v>6</v>
      </c>
      <c r="D51" t="s">
        <v>335</v>
      </c>
    </row>
    <row r="52" spans="1:4">
      <c r="A52" t="s">
        <v>251</v>
      </c>
      <c r="B52" t="s">
        <v>5</v>
      </c>
      <c r="C52" t="s">
        <v>6</v>
      </c>
      <c r="D52" t="s">
        <v>336</v>
      </c>
    </row>
    <row r="53" spans="1:4">
      <c r="A53" t="s">
        <v>305</v>
      </c>
      <c r="B53" t="s">
        <v>5</v>
      </c>
      <c r="C53" t="s">
        <v>6</v>
      </c>
      <c r="D53" t="s">
        <v>337</v>
      </c>
    </row>
    <row r="54" spans="1:4">
      <c r="A54" t="s">
        <v>304</v>
      </c>
      <c r="B54" t="s">
        <v>5</v>
      </c>
      <c r="C54" t="s">
        <v>6</v>
      </c>
      <c r="D54" t="s">
        <v>338</v>
      </c>
    </row>
    <row r="55" spans="1:4">
      <c r="A55" t="s">
        <v>281</v>
      </c>
      <c r="B55" t="s">
        <v>5</v>
      </c>
      <c r="C55" t="s">
        <v>6</v>
      </c>
      <c r="D55" t="s">
        <v>339</v>
      </c>
    </row>
    <row r="56" spans="1:4">
      <c r="A56" t="s">
        <v>282</v>
      </c>
      <c r="B56" t="s">
        <v>5</v>
      </c>
      <c r="C56" t="s">
        <v>6</v>
      </c>
      <c r="D56" t="s">
        <v>340</v>
      </c>
    </row>
    <row r="57" spans="1:4">
      <c r="A57" t="s">
        <v>447</v>
      </c>
      <c r="B57" t="s">
        <v>5</v>
      </c>
      <c r="C57" t="s">
        <v>6</v>
      </c>
      <c r="D57" t="s">
        <v>448</v>
      </c>
    </row>
    <row r="58" spans="1:4">
      <c r="A58" t="s">
        <v>451</v>
      </c>
      <c r="B58" t="s">
        <v>5</v>
      </c>
      <c r="C58" t="s">
        <v>6</v>
      </c>
      <c r="D58" t="s">
        <v>452</v>
      </c>
    </row>
    <row r="59" spans="1:4" s="67" customFormat="1">
      <c r="A59" s="67" t="s">
        <v>517</v>
      </c>
      <c r="B59" s="67" t="s">
        <v>5</v>
      </c>
      <c r="C59" s="67" t="s">
        <v>6</v>
      </c>
      <c r="D59" s="67" t="s">
        <v>487</v>
      </c>
    </row>
    <row r="60" spans="1:4" s="67" customFormat="1">
      <c r="A60" s="67" t="s">
        <v>518</v>
      </c>
      <c r="B60" s="67" t="s">
        <v>5</v>
      </c>
      <c r="C60" s="67" t="s">
        <v>6</v>
      </c>
      <c r="D60" s="67" t="s">
        <v>478</v>
      </c>
    </row>
    <row r="61" spans="1:4" s="67" customFormat="1">
      <c r="A61" s="67" t="s">
        <v>479</v>
      </c>
      <c r="B61" s="67" t="s">
        <v>5</v>
      </c>
      <c r="C61" s="67" t="s">
        <v>6</v>
      </c>
      <c r="D61" s="67" t="s">
        <v>478</v>
      </c>
    </row>
    <row r="62" spans="1:4" s="67" customFormat="1">
      <c r="A62" s="67" t="s">
        <v>480</v>
      </c>
      <c r="B62" s="67" t="s">
        <v>5</v>
      </c>
      <c r="C62" s="67" t="s">
        <v>6</v>
      </c>
      <c r="D62" s="67" t="s">
        <v>478</v>
      </c>
    </row>
    <row r="63" spans="1:4" s="67" customFormat="1">
      <c r="A63" s="67" t="s">
        <v>481</v>
      </c>
      <c r="B63" s="67" t="s">
        <v>5</v>
      </c>
      <c r="C63" s="67" t="s">
        <v>6</v>
      </c>
      <c r="D63" s="67" t="s">
        <v>478</v>
      </c>
    </row>
    <row r="64" spans="1:4" s="67" customFormat="1">
      <c r="A64" s="67" t="s">
        <v>519</v>
      </c>
      <c r="B64" s="67" t="s">
        <v>5</v>
      </c>
      <c r="C64" s="67" t="s">
        <v>6</v>
      </c>
      <c r="D64" s="67" t="s">
        <v>478</v>
      </c>
    </row>
    <row r="65" spans="1:4" s="67" customFormat="1">
      <c r="A65" s="67" t="s">
        <v>482</v>
      </c>
      <c r="B65" s="67" t="s">
        <v>5</v>
      </c>
      <c r="C65" s="67" t="s">
        <v>6</v>
      </c>
      <c r="D65" s="67" t="s">
        <v>478</v>
      </c>
    </row>
    <row r="66" spans="1:4" s="46" customFormat="1">
      <c r="A66" s="46" t="s">
        <v>520</v>
      </c>
      <c r="B66" s="46" t="s">
        <v>5</v>
      </c>
      <c r="C66" s="46" t="s">
        <v>6</v>
      </c>
      <c r="D66" s="46" t="s">
        <v>488</v>
      </c>
    </row>
    <row r="67" spans="1:4" s="46" customFormat="1">
      <c r="A67" s="46" t="s">
        <v>521</v>
      </c>
      <c r="B67" s="46" t="s">
        <v>5</v>
      </c>
      <c r="C67" s="46" t="s">
        <v>6</v>
      </c>
      <c r="D67" s="46" t="s">
        <v>488</v>
      </c>
    </row>
    <row r="68" spans="1:4" s="46" customFormat="1">
      <c r="A68" s="46" t="s">
        <v>483</v>
      </c>
      <c r="B68" s="46" t="s">
        <v>5</v>
      </c>
      <c r="C68" s="46" t="s">
        <v>6</v>
      </c>
      <c r="D68" s="46" t="s">
        <v>488</v>
      </c>
    </row>
    <row r="69" spans="1:4" s="46" customFormat="1">
      <c r="A69" s="46" t="s">
        <v>484</v>
      </c>
      <c r="B69" s="46" t="s">
        <v>5</v>
      </c>
      <c r="C69" s="46" t="s">
        <v>6</v>
      </c>
      <c r="D69" s="46" t="s">
        <v>488</v>
      </c>
    </row>
    <row r="70" spans="1:4" s="46" customFormat="1">
      <c r="A70" s="46" t="s">
        <v>485</v>
      </c>
      <c r="B70" s="46" t="s">
        <v>5</v>
      </c>
      <c r="C70" s="46" t="s">
        <v>6</v>
      </c>
      <c r="D70" s="46" t="s">
        <v>488</v>
      </c>
    </row>
    <row r="71" spans="1:4" s="46" customFormat="1">
      <c r="A71" s="46" t="s">
        <v>522</v>
      </c>
      <c r="B71" s="46" t="s">
        <v>5</v>
      </c>
      <c r="C71" s="46" t="s">
        <v>6</v>
      </c>
      <c r="D71" s="46" t="s">
        <v>488</v>
      </c>
    </row>
    <row r="72" spans="1:4" s="46" customFormat="1">
      <c r="A72" s="46" t="s">
        <v>486</v>
      </c>
      <c r="B72" s="46" t="s">
        <v>5</v>
      </c>
      <c r="C72" s="46" t="s">
        <v>6</v>
      </c>
      <c r="D72" s="46" t="s">
        <v>488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BFE1-3002-4175-B18A-F0D552E5CBB3}">
  <dimension ref="A1:AG74"/>
  <sheetViews>
    <sheetView tabSelected="1" topLeftCell="A12" workbookViewId="0">
      <selection activeCell="C31" sqref="C31"/>
    </sheetView>
  </sheetViews>
  <sheetFormatPr defaultRowHeight="15"/>
  <cols>
    <col min="1" max="1" width="16" customWidth="1"/>
    <col min="2" max="2" width="14" customWidth="1"/>
    <col min="3" max="33" width="6.5703125" customWidth="1"/>
    <col min="34" max="34" width="6.85546875" customWidth="1"/>
  </cols>
  <sheetData>
    <row r="1" spans="1:33">
      <c r="A1" s="86" t="s">
        <v>504</v>
      </c>
      <c r="B1" s="34"/>
      <c r="C1" s="34">
        <v>2020</v>
      </c>
      <c r="D1" s="34">
        <v>2021</v>
      </c>
      <c r="E1" s="34">
        <v>2022</v>
      </c>
      <c r="F1" s="34">
        <v>2023</v>
      </c>
      <c r="G1" s="34">
        <v>2024</v>
      </c>
      <c r="H1" s="34">
        <v>2025</v>
      </c>
      <c r="I1" s="34">
        <v>2026</v>
      </c>
      <c r="J1" s="34">
        <v>2027</v>
      </c>
      <c r="K1" s="34">
        <v>2028</v>
      </c>
      <c r="L1" s="34">
        <v>2029</v>
      </c>
      <c r="M1" s="34">
        <v>2030</v>
      </c>
      <c r="N1" s="34">
        <v>2031</v>
      </c>
      <c r="O1" s="34">
        <v>2032</v>
      </c>
      <c r="P1" s="34">
        <v>2033</v>
      </c>
      <c r="Q1" s="34">
        <v>2034</v>
      </c>
      <c r="R1" s="34">
        <v>2035</v>
      </c>
      <c r="S1" s="34">
        <v>2036</v>
      </c>
      <c r="T1" s="34">
        <v>2037</v>
      </c>
      <c r="U1" s="34">
        <v>2038</v>
      </c>
      <c r="V1" s="34">
        <v>2039</v>
      </c>
      <c r="W1" s="34">
        <v>2040</v>
      </c>
      <c r="X1" s="34">
        <v>2041</v>
      </c>
      <c r="Y1" s="34">
        <v>2042</v>
      </c>
      <c r="Z1" s="34">
        <v>2043</v>
      </c>
      <c r="AA1" s="34">
        <v>2044</v>
      </c>
      <c r="AB1" s="34">
        <v>2045</v>
      </c>
      <c r="AC1" s="34">
        <v>2046</v>
      </c>
      <c r="AD1" s="34">
        <v>2047</v>
      </c>
      <c r="AE1" s="34">
        <v>2048</v>
      </c>
      <c r="AF1" s="34">
        <v>2049</v>
      </c>
      <c r="AG1" s="35">
        <v>2050</v>
      </c>
    </row>
    <row r="2" spans="1:33" ht="15.75" thickBot="1">
      <c r="A2" s="84" t="s">
        <v>490</v>
      </c>
      <c r="B2" s="83" t="s">
        <v>492</v>
      </c>
      <c r="C2" s="89">
        <v>8.4890000000000008</v>
      </c>
      <c r="D2" s="89">
        <v>8.4890000000000008</v>
      </c>
      <c r="E2" s="89">
        <v>8.4890000000000008</v>
      </c>
      <c r="F2" s="89">
        <v>8.4890000000000008</v>
      </c>
      <c r="G2" s="89">
        <v>8.4890000000000008</v>
      </c>
      <c r="H2" s="89">
        <v>8.4890000000000008</v>
      </c>
      <c r="I2" s="89">
        <v>8.4890000000000008</v>
      </c>
      <c r="J2" s="89">
        <v>8.4890000000000008</v>
      </c>
      <c r="K2" s="89">
        <v>8.4890000000000008</v>
      </c>
      <c r="L2" s="89">
        <v>8.4890000000000008</v>
      </c>
      <c r="M2" s="89">
        <v>8.4890000000000008</v>
      </c>
      <c r="N2" s="89">
        <v>8.4890000000000008</v>
      </c>
      <c r="O2" s="89">
        <v>8.4890000000000008</v>
      </c>
      <c r="P2" s="89">
        <v>8.4890000000000008</v>
      </c>
      <c r="Q2" s="89">
        <v>8.4890000000000008</v>
      </c>
      <c r="R2" s="89">
        <v>8.4890000000000008</v>
      </c>
      <c r="S2" s="89">
        <v>8.4890000000000008</v>
      </c>
      <c r="T2" s="89">
        <v>8.4890000000000008</v>
      </c>
      <c r="U2" s="89">
        <v>8.4890000000000008</v>
      </c>
      <c r="V2" s="89">
        <v>8.4890000000000008</v>
      </c>
      <c r="W2" s="89">
        <v>8.4890000000000008</v>
      </c>
      <c r="X2" s="89">
        <v>8.4890000000000008</v>
      </c>
      <c r="Y2" s="89">
        <v>8.4890000000000008</v>
      </c>
      <c r="Z2" s="89">
        <v>8.4890000000000008</v>
      </c>
      <c r="AA2" s="89">
        <v>8.4890000000000008</v>
      </c>
      <c r="AB2" s="89">
        <v>8.4890000000000008</v>
      </c>
      <c r="AC2" s="89">
        <v>8.4890000000000008</v>
      </c>
      <c r="AD2" s="89">
        <v>8.4890000000000008</v>
      </c>
      <c r="AE2" s="89">
        <v>8.4890000000000008</v>
      </c>
      <c r="AF2" s="89">
        <v>8.4890000000000008</v>
      </c>
      <c r="AG2" s="82">
        <v>8.4890000000000008</v>
      </c>
    </row>
    <row r="3" spans="1:33" ht="16.5" thickTop="1" thickBot="1">
      <c r="A3" s="81" t="s">
        <v>495</v>
      </c>
      <c r="B3" t="s">
        <v>494</v>
      </c>
      <c r="C3" s="87">
        <v>3074.9414371047919</v>
      </c>
      <c r="D3" s="87">
        <v>3065.3621802913813</v>
      </c>
      <c r="E3" s="87">
        <v>3056.9803305796472</v>
      </c>
      <c r="F3" s="87">
        <v>3047.4010737662366</v>
      </c>
      <c r="G3" s="87">
        <v>3027.0451530377391</v>
      </c>
      <c r="H3" s="87">
        <v>3027.0451530377391</v>
      </c>
      <c r="I3" s="87">
        <v>3027.0451530377391</v>
      </c>
      <c r="J3" s="87">
        <v>3011.4788607159467</v>
      </c>
      <c r="K3" s="87">
        <v>2995.9125683941547</v>
      </c>
      <c r="L3" s="87">
        <v>2980.3462760723623</v>
      </c>
      <c r="M3" s="87">
        <v>2962.3851695472176</v>
      </c>
      <c r="N3" s="87">
        <v>2943.2266559203968</v>
      </c>
      <c r="O3" s="87">
        <v>2926.4629564969282</v>
      </c>
      <c r="P3" s="87">
        <v>2903.7122215650779</v>
      </c>
      <c r="Q3" s="87">
        <v>2880.9614866332277</v>
      </c>
      <c r="R3" s="87">
        <v>2860.6055659047306</v>
      </c>
      <c r="S3" s="87">
        <v>2841.4470522779093</v>
      </c>
      <c r="T3" s="87">
        <v>2818.696317346059</v>
      </c>
      <c r="U3" s="87">
        <v>2799.5378037192381</v>
      </c>
      <c r="V3" s="87">
        <v>2780.3792900924168</v>
      </c>
      <c r="W3" s="87">
        <v>2761.2207764655959</v>
      </c>
      <c r="X3" s="87">
        <v>2742.0622628387746</v>
      </c>
      <c r="Y3" s="87">
        <v>2719.3115279069248</v>
      </c>
      <c r="Z3" s="87">
        <v>2701.3504213817796</v>
      </c>
      <c r="AA3" s="87">
        <v>2682.1919077549587</v>
      </c>
      <c r="AB3" s="87">
        <v>2664.230801229814</v>
      </c>
      <c r="AC3" s="87">
        <v>2647.4671018063455</v>
      </c>
      <c r="AD3" s="87">
        <v>2628.3085881795241</v>
      </c>
      <c r="AE3" s="87">
        <v>2607.9526674510266</v>
      </c>
      <c r="AF3" s="87">
        <v>2587.5967467225291</v>
      </c>
      <c r="AG3" s="80">
        <v>2567.2408259940316</v>
      </c>
    </row>
    <row r="4" spans="1:33" ht="15.75" thickTop="1">
      <c r="A4" s="81" t="s">
        <v>496</v>
      </c>
      <c r="B4" t="s">
        <v>494</v>
      </c>
      <c r="C4" s="90">
        <v>73.569999999999993</v>
      </c>
      <c r="D4" s="90">
        <v>73.569999999999993</v>
      </c>
      <c r="E4" s="90">
        <v>73.569999999999993</v>
      </c>
      <c r="F4" s="90">
        <v>73.569999999999993</v>
      </c>
      <c r="G4" s="90">
        <v>73.569999999999993</v>
      </c>
      <c r="H4" s="90">
        <v>73.569999999999993</v>
      </c>
      <c r="I4" s="90">
        <v>73.569999999999993</v>
      </c>
      <c r="J4" s="90">
        <v>73.569999999999993</v>
      </c>
      <c r="K4" s="90">
        <v>73.569999999999993</v>
      </c>
      <c r="L4" s="90">
        <v>73.569999999999993</v>
      </c>
      <c r="M4" s="90">
        <v>73.569999999999993</v>
      </c>
      <c r="N4" s="90">
        <v>73.569999999999993</v>
      </c>
      <c r="O4" s="90">
        <v>73.569999999999993</v>
      </c>
      <c r="P4" s="90">
        <v>73.569999999999993</v>
      </c>
      <c r="Q4" s="90">
        <v>73.569999999999993</v>
      </c>
      <c r="R4" s="90">
        <v>73.569999999999993</v>
      </c>
      <c r="S4" s="90">
        <v>73.569999999999993</v>
      </c>
      <c r="T4" s="90">
        <v>73.569999999999993</v>
      </c>
      <c r="U4" s="90">
        <v>73.569999999999993</v>
      </c>
      <c r="V4" s="90">
        <v>73.569999999999993</v>
      </c>
      <c r="W4" s="90">
        <v>73.569999999999993</v>
      </c>
      <c r="X4" s="90">
        <v>73.569999999999993</v>
      </c>
      <c r="Y4" s="90">
        <v>73.569999999999993</v>
      </c>
      <c r="Z4" s="90">
        <v>73.569999999999993</v>
      </c>
      <c r="AA4" s="90">
        <v>73.569999999999993</v>
      </c>
      <c r="AB4" s="90">
        <v>73.569999999999993</v>
      </c>
      <c r="AC4" s="90">
        <v>73.569999999999993</v>
      </c>
      <c r="AD4" s="90">
        <v>73.569999999999993</v>
      </c>
      <c r="AE4" s="90">
        <v>73.569999999999993</v>
      </c>
      <c r="AF4" s="90">
        <v>73.569999999999993</v>
      </c>
      <c r="AG4" s="79">
        <v>73.569999999999993</v>
      </c>
    </row>
    <row r="5" spans="1:33">
      <c r="A5" s="81" t="s">
        <v>497</v>
      </c>
      <c r="B5" t="s">
        <v>514</v>
      </c>
      <c r="C5" s="90">
        <v>7.96</v>
      </c>
      <c r="D5" s="90">
        <v>7.96</v>
      </c>
      <c r="E5" s="90">
        <v>7.96</v>
      </c>
      <c r="F5" s="90">
        <v>7.96</v>
      </c>
      <c r="G5" s="90">
        <v>7.96</v>
      </c>
      <c r="H5" s="90">
        <v>7.96</v>
      </c>
      <c r="I5" s="90">
        <v>7.96</v>
      </c>
      <c r="J5" s="90">
        <v>7.96</v>
      </c>
      <c r="K5" s="90">
        <v>7.96</v>
      </c>
      <c r="L5" s="90">
        <v>7.96</v>
      </c>
      <c r="M5" s="90">
        <v>7.96</v>
      </c>
      <c r="N5" s="90">
        <v>7.96</v>
      </c>
      <c r="O5" s="90">
        <v>7.96</v>
      </c>
      <c r="P5" s="90">
        <v>7.96</v>
      </c>
      <c r="Q5" s="90">
        <v>7.96</v>
      </c>
      <c r="R5" s="90">
        <v>7.96</v>
      </c>
      <c r="S5" s="90">
        <v>7.96</v>
      </c>
      <c r="T5" s="90">
        <v>7.96</v>
      </c>
      <c r="U5" s="90">
        <v>7.96</v>
      </c>
      <c r="V5" s="90">
        <v>7.96</v>
      </c>
      <c r="W5" s="90">
        <v>7.96</v>
      </c>
      <c r="X5" s="90">
        <v>7.96</v>
      </c>
      <c r="Y5" s="90">
        <v>7.96</v>
      </c>
      <c r="Z5" s="90">
        <v>7.96</v>
      </c>
      <c r="AA5" s="90">
        <v>7.96</v>
      </c>
      <c r="AB5" s="90">
        <v>7.96</v>
      </c>
      <c r="AC5" s="90">
        <v>7.96</v>
      </c>
      <c r="AD5" s="90">
        <v>7.96</v>
      </c>
      <c r="AE5" s="90">
        <v>7.96</v>
      </c>
      <c r="AF5" s="90">
        <v>7.96</v>
      </c>
      <c r="AG5" s="79">
        <v>7.96</v>
      </c>
    </row>
    <row r="6" spans="1:33">
      <c r="A6" s="81"/>
      <c r="AG6" s="27"/>
    </row>
    <row r="7" spans="1:33" ht="15.75" thickBot="1">
      <c r="A7" s="84" t="s">
        <v>491</v>
      </c>
      <c r="B7" s="83" t="s">
        <v>492</v>
      </c>
      <c r="C7" s="89">
        <v>10.938000000000001</v>
      </c>
      <c r="D7" s="89">
        <v>10.938000000000001</v>
      </c>
      <c r="E7" s="89">
        <v>10.938000000000001</v>
      </c>
      <c r="F7" s="89">
        <v>10.938000000000001</v>
      </c>
      <c r="G7" s="89">
        <v>10.938000000000001</v>
      </c>
      <c r="H7" s="89">
        <v>10.938000000000001</v>
      </c>
      <c r="I7" s="89">
        <v>10.938000000000001</v>
      </c>
      <c r="J7" s="89">
        <v>10.938000000000001</v>
      </c>
      <c r="K7" s="89">
        <v>10.938000000000001</v>
      </c>
      <c r="L7" s="89">
        <v>10.938000000000001</v>
      </c>
      <c r="M7" s="89">
        <v>10.938000000000001</v>
      </c>
      <c r="N7" s="89">
        <v>10.938000000000001</v>
      </c>
      <c r="O7" s="89">
        <v>10.938000000000001</v>
      </c>
      <c r="P7" s="89">
        <v>10.938000000000001</v>
      </c>
      <c r="Q7" s="89">
        <v>10.938000000000001</v>
      </c>
      <c r="R7" s="89">
        <v>10.938000000000001</v>
      </c>
      <c r="S7" s="89">
        <v>10.938000000000001</v>
      </c>
      <c r="T7" s="89">
        <v>10.938000000000001</v>
      </c>
      <c r="U7" s="89">
        <v>10.938000000000001</v>
      </c>
      <c r="V7" s="89">
        <v>10.938000000000001</v>
      </c>
      <c r="W7" s="89">
        <v>10.938000000000001</v>
      </c>
      <c r="X7" s="89">
        <v>10.938000000000001</v>
      </c>
      <c r="Y7" s="89">
        <v>10.938000000000001</v>
      </c>
      <c r="Z7" s="89">
        <v>10.938000000000001</v>
      </c>
      <c r="AA7" s="89">
        <v>10.938000000000001</v>
      </c>
      <c r="AB7" s="89">
        <v>10.938000000000001</v>
      </c>
      <c r="AC7" s="89">
        <v>10.938000000000001</v>
      </c>
      <c r="AD7" s="89">
        <v>10.938000000000001</v>
      </c>
      <c r="AE7" s="89">
        <v>10.938000000000001</v>
      </c>
      <c r="AF7" s="89">
        <v>10.938000000000001</v>
      </c>
      <c r="AG7" s="82">
        <v>10.938000000000001</v>
      </c>
    </row>
    <row r="8" spans="1:33" ht="16.5" thickTop="1" thickBot="1">
      <c r="A8" s="81" t="s">
        <v>495</v>
      </c>
      <c r="B8" t="s">
        <v>494</v>
      </c>
      <c r="C8" s="87">
        <v>5130.8894306830343</v>
      </c>
      <c r="D8" s="87">
        <v>5130.8894306830343</v>
      </c>
      <c r="E8" s="87">
        <v>4787.2335925019306</v>
      </c>
      <c r="F8" s="87">
        <v>4750.1139723499646</v>
      </c>
      <c r="G8" s="87">
        <v>4714.1917592996751</v>
      </c>
      <c r="H8" s="87">
        <v>4677.0721391477091</v>
      </c>
      <c r="I8" s="87">
        <v>4641.1499260974197</v>
      </c>
      <c r="J8" s="87">
        <v>4605.2277130471302</v>
      </c>
      <c r="K8" s="87">
        <v>4568.1080928951642</v>
      </c>
      <c r="L8" s="87">
        <v>4532.1858798448739</v>
      </c>
      <c r="M8" s="87">
        <v>4495.0662596929087</v>
      </c>
      <c r="N8" s="87">
        <v>4459.1440466426184</v>
      </c>
      <c r="O8" s="87">
        <v>4422.0244264906523</v>
      </c>
      <c r="P8" s="87">
        <v>4386.1022134403629</v>
      </c>
      <c r="Q8" s="87">
        <v>4348.9825932883969</v>
      </c>
      <c r="R8" s="87">
        <v>4313.0603802381074</v>
      </c>
      <c r="S8" s="87">
        <v>4277.138167187818</v>
      </c>
      <c r="T8" s="87">
        <v>4240.018547035852</v>
      </c>
      <c r="U8" s="87">
        <v>4204.0963339855625</v>
      </c>
      <c r="V8" s="87">
        <v>4166.9767138335965</v>
      </c>
      <c r="W8" s="87">
        <v>4131.054500783307</v>
      </c>
      <c r="X8" s="87">
        <v>4093.934880631341</v>
      </c>
      <c r="Y8" s="87">
        <v>4058.0126675810511</v>
      </c>
      <c r="Z8" s="87">
        <v>4020.8930474290851</v>
      </c>
      <c r="AA8" s="87">
        <v>3984.9708343787956</v>
      </c>
      <c r="AB8" s="87">
        <v>3949.0486213285062</v>
      </c>
      <c r="AC8" s="87">
        <v>3911.9290011765402</v>
      </c>
      <c r="AD8" s="87">
        <v>3876.0067881262503</v>
      </c>
      <c r="AE8" s="87">
        <v>3838.8871679742847</v>
      </c>
      <c r="AF8" s="87">
        <v>3802.9649549239948</v>
      </c>
      <c r="AG8" s="80">
        <v>3765.8453347720288</v>
      </c>
    </row>
    <row r="9" spans="1:33" ht="15.75" thickTop="1">
      <c r="A9" s="81" t="s">
        <v>496</v>
      </c>
      <c r="B9" t="s">
        <v>494</v>
      </c>
      <c r="C9" s="90">
        <v>114.92</v>
      </c>
      <c r="D9" s="90">
        <v>114.92</v>
      </c>
      <c r="E9" s="90">
        <v>114.92</v>
      </c>
      <c r="F9" s="90">
        <v>114.92</v>
      </c>
      <c r="G9" s="90">
        <v>114.92</v>
      </c>
      <c r="H9" s="90">
        <v>114.92</v>
      </c>
      <c r="I9" s="90">
        <v>114.92</v>
      </c>
      <c r="J9" s="90">
        <v>114.92</v>
      </c>
      <c r="K9" s="90">
        <v>114.92</v>
      </c>
      <c r="L9" s="90">
        <v>114.92</v>
      </c>
      <c r="M9" s="90">
        <v>114.92</v>
      </c>
      <c r="N9" s="90">
        <v>114.92</v>
      </c>
      <c r="O9" s="90">
        <v>114.92</v>
      </c>
      <c r="P9" s="90">
        <v>114.92</v>
      </c>
      <c r="Q9" s="90">
        <v>114.92</v>
      </c>
      <c r="R9" s="90">
        <v>114.92</v>
      </c>
      <c r="S9" s="90">
        <v>114.92</v>
      </c>
      <c r="T9" s="90">
        <v>114.92</v>
      </c>
      <c r="U9" s="90">
        <v>114.92</v>
      </c>
      <c r="V9" s="90">
        <v>114.92</v>
      </c>
      <c r="W9" s="90">
        <v>114.92</v>
      </c>
      <c r="X9" s="90">
        <v>114.92</v>
      </c>
      <c r="Y9" s="90">
        <v>114.92</v>
      </c>
      <c r="Z9" s="90">
        <v>114.92</v>
      </c>
      <c r="AA9" s="90">
        <v>114.92</v>
      </c>
      <c r="AB9" s="90">
        <v>114.92</v>
      </c>
      <c r="AC9" s="90">
        <v>114.92</v>
      </c>
      <c r="AD9" s="90">
        <v>114.92</v>
      </c>
      <c r="AE9" s="90">
        <v>114.92</v>
      </c>
      <c r="AF9" s="90">
        <v>114.92</v>
      </c>
      <c r="AG9" s="79">
        <v>114.92</v>
      </c>
    </row>
    <row r="10" spans="1:33">
      <c r="A10" s="81" t="s">
        <v>497</v>
      </c>
      <c r="B10" t="s">
        <v>514</v>
      </c>
      <c r="C10" s="90">
        <v>14.03</v>
      </c>
      <c r="D10" s="90">
        <v>14.03</v>
      </c>
      <c r="E10" s="90">
        <v>14.03</v>
      </c>
      <c r="F10" s="90">
        <v>14.03</v>
      </c>
      <c r="G10" s="90">
        <v>14.03</v>
      </c>
      <c r="H10" s="90">
        <v>14.03</v>
      </c>
      <c r="I10" s="90">
        <v>14.03</v>
      </c>
      <c r="J10" s="90">
        <v>14.03</v>
      </c>
      <c r="K10" s="90">
        <v>14.03</v>
      </c>
      <c r="L10" s="90">
        <v>14.03</v>
      </c>
      <c r="M10" s="90">
        <v>14.03</v>
      </c>
      <c r="N10" s="90">
        <v>14.03</v>
      </c>
      <c r="O10" s="90">
        <v>14.03</v>
      </c>
      <c r="P10" s="90">
        <v>14.03</v>
      </c>
      <c r="Q10" s="90">
        <v>14.03</v>
      </c>
      <c r="R10" s="90">
        <v>14.03</v>
      </c>
      <c r="S10" s="90">
        <v>14.03</v>
      </c>
      <c r="T10" s="90">
        <v>14.03</v>
      </c>
      <c r="U10" s="90">
        <v>14.03</v>
      </c>
      <c r="V10" s="90">
        <v>14.03</v>
      </c>
      <c r="W10" s="90">
        <v>14.03</v>
      </c>
      <c r="X10" s="90">
        <v>14.03</v>
      </c>
      <c r="Y10" s="90">
        <v>14.03</v>
      </c>
      <c r="Z10" s="90">
        <v>14.03</v>
      </c>
      <c r="AA10" s="90">
        <v>14.03</v>
      </c>
      <c r="AB10" s="90">
        <v>14.03</v>
      </c>
      <c r="AC10" s="90">
        <v>14.03</v>
      </c>
      <c r="AD10" s="90">
        <v>14.03</v>
      </c>
      <c r="AE10" s="90">
        <v>14.03</v>
      </c>
      <c r="AF10" s="90">
        <v>14.03</v>
      </c>
      <c r="AG10" s="79">
        <v>14.03</v>
      </c>
    </row>
    <row r="11" spans="1:33">
      <c r="A11" s="81"/>
      <c r="AG11" s="27"/>
    </row>
    <row r="12" spans="1:33">
      <c r="A12" s="78" t="s">
        <v>499</v>
      </c>
      <c r="B12" t="s">
        <v>498</v>
      </c>
      <c r="C12">
        <f>C2/C7</f>
        <v>0.77610166392393498</v>
      </c>
      <c r="D12">
        <f t="shared" ref="D12:AG12" si="0">D2/D7</f>
        <v>0.77610166392393498</v>
      </c>
      <c r="E12">
        <f t="shared" si="0"/>
        <v>0.77610166392393498</v>
      </c>
      <c r="F12">
        <f t="shared" si="0"/>
        <v>0.77610166392393498</v>
      </c>
      <c r="G12">
        <f t="shared" si="0"/>
        <v>0.77610166392393498</v>
      </c>
      <c r="H12">
        <f t="shared" si="0"/>
        <v>0.77610166392393498</v>
      </c>
      <c r="I12">
        <f t="shared" si="0"/>
        <v>0.77610166392393498</v>
      </c>
      <c r="J12">
        <f t="shared" si="0"/>
        <v>0.77610166392393498</v>
      </c>
      <c r="K12">
        <f t="shared" si="0"/>
        <v>0.77610166392393498</v>
      </c>
      <c r="L12">
        <f t="shared" si="0"/>
        <v>0.77610166392393498</v>
      </c>
      <c r="M12">
        <f t="shared" si="0"/>
        <v>0.77610166392393498</v>
      </c>
      <c r="N12">
        <f t="shared" si="0"/>
        <v>0.77610166392393498</v>
      </c>
      <c r="O12">
        <f t="shared" si="0"/>
        <v>0.77610166392393498</v>
      </c>
      <c r="P12">
        <f t="shared" si="0"/>
        <v>0.77610166392393498</v>
      </c>
      <c r="Q12">
        <f t="shared" si="0"/>
        <v>0.77610166392393498</v>
      </c>
      <c r="R12">
        <f t="shared" si="0"/>
        <v>0.77610166392393498</v>
      </c>
      <c r="S12">
        <f t="shared" si="0"/>
        <v>0.77610166392393498</v>
      </c>
      <c r="T12">
        <f t="shared" si="0"/>
        <v>0.77610166392393498</v>
      </c>
      <c r="U12">
        <f t="shared" si="0"/>
        <v>0.77610166392393498</v>
      </c>
      <c r="V12">
        <f t="shared" si="0"/>
        <v>0.77610166392393498</v>
      </c>
      <c r="W12">
        <f t="shared" si="0"/>
        <v>0.77610166392393498</v>
      </c>
      <c r="X12">
        <f t="shared" si="0"/>
        <v>0.77610166392393498</v>
      </c>
      <c r="Y12">
        <f t="shared" si="0"/>
        <v>0.77610166392393498</v>
      </c>
      <c r="Z12">
        <f t="shared" si="0"/>
        <v>0.77610166392393498</v>
      </c>
      <c r="AA12">
        <f t="shared" si="0"/>
        <v>0.77610166392393498</v>
      </c>
      <c r="AB12">
        <f t="shared" si="0"/>
        <v>0.77610166392393498</v>
      </c>
      <c r="AC12">
        <f t="shared" si="0"/>
        <v>0.77610166392393498</v>
      </c>
      <c r="AD12">
        <f t="shared" si="0"/>
        <v>0.77610166392393498</v>
      </c>
      <c r="AE12">
        <f t="shared" si="0"/>
        <v>0.77610166392393498</v>
      </c>
      <c r="AF12">
        <f t="shared" si="0"/>
        <v>0.77610166392393498</v>
      </c>
      <c r="AG12" s="27">
        <f t="shared" si="0"/>
        <v>0.77610166392393498</v>
      </c>
    </row>
    <row r="13" spans="1:33">
      <c r="A13" s="81" t="s">
        <v>495</v>
      </c>
      <c r="B13" t="s">
        <v>494</v>
      </c>
      <c r="C13" s="77">
        <f>(C8*C$12-C3)</f>
        <v>907.15038745804259</v>
      </c>
      <c r="D13" s="77">
        <f>(D8*D$12-D3)</f>
        <v>916.72964427145325</v>
      </c>
      <c r="E13" s="77">
        <f t="shared" ref="E13:AG13" si="1">(E8*E$12-E3)</f>
        <v>658.39962615365812</v>
      </c>
      <c r="F13" s="77">
        <f t="shared" si="1"/>
        <v>639.17028400290337</v>
      </c>
      <c r="G13" s="77">
        <f t="shared" si="1"/>
        <v>631.64691541124103</v>
      </c>
      <c r="H13" s="77">
        <f t="shared" si="1"/>
        <v>602.83831644707607</v>
      </c>
      <c r="I13" s="77">
        <f t="shared" si="1"/>
        <v>574.95902712691623</v>
      </c>
      <c r="J13" s="77">
        <f t="shared" si="1"/>
        <v>562.64603012854877</v>
      </c>
      <c r="K13" s="77">
        <f t="shared" si="1"/>
        <v>549.40372348617575</v>
      </c>
      <c r="L13" s="77">
        <f t="shared" si="1"/>
        <v>537.09072648780739</v>
      </c>
      <c r="M13" s="77">
        <f t="shared" si="1"/>
        <v>526.2432340487876</v>
      </c>
      <c r="N13" s="77">
        <f t="shared" si="1"/>
        <v>517.52245835544818</v>
      </c>
      <c r="O13" s="77">
        <f t="shared" si="1"/>
        <v>505.47755881475132</v>
      </c>
      <c r="P13" s="77">
        <f t="shared" si="1"/>
        <v>500.34900442644175</v>
      </c>
      <c r="Q13" s="77">
        <f t="shared" si="1"/>
        <v>494.29114039412707</v>
      </c>
      <c r="R13" s="77">
        <f t="shared" si="1"/>
        <v>486.76777180246427</v>
      </c>
      <c r="S13" s="77">
        <f t="shared" si="1"/>
        <v>478.04699610912576</v>
      </c>
      <c r="T13" s="77">
        <f t="shared" si="1"/>
        <v>471.98913207681107</v>
      </c>
      <c r="U13" s="77">
        <f t="shared" si="1"/>
        <v>463.26835638347211</v>
      </c>
      <c r="V13" s="77">
        <f t="shared" si="1"/>
        <v>453.61827104612803</v>
      </c>
      <c r="W13" s="77">
        <f t="shared" si="1"/>
        <v>444.89749535278906</v>
      </c>
      <c r="X13" s="77">
        <f t="shared" si="1"/>
        <v>435.24741001544544</v>
      </c>
      <c r="Y13" s="77">
        <f t="shared" si="1"/>
        <v>430.11885562713496</v>
      </c>
      <c r="Z13" s="77">
        <f t="shared" si="1"/>
        <v>419.27136318811472</v>
      </c>
      <c r="AA13" s="77">
        <f t="shared" si="1"/>
        <v>410.55058749477621</v>
      </c>
      <c r="AB13" s="77">
        <f t="shared" si="1"/>
        <v>400.63240469976108</v>
      </c>
      <c r="AC13" s="77">
        <f t="shared" si="1"/>
        <v>388.58750515906422</v>
      </c>
      <c r="AD13" s="77">
        <f t="shared" si="1"/>
        <v>379.86672946572571</v>
      </c>
      <c r="AE13" s="77">
        <f t="shared" si="1"/>
        <v>371.41405123005825</v>
      </c>
      <c r="AF13" s="77">
        <f t="shared" si="1"/>
        <v>363.89068263839545</v>
      </c>
      <c r="AG13" s="76">
        <f t="shared" si="1"/>
        <v>355.43800440272798</v>
      </c>
    </row>
    <row r="14" spans="1:33">
      <c r="A14" s="81" t="s">
        <v>501</v>
      </c>
      <c r="B14" t="s">
        <v>500</v>
      </c>
      <c r="C14" s="75">
        <f>D14</f>
        <v>1008.4026086985987</v>
      </c>
      <c r="D14" s="75">
        <f t="shared" ref="D14:AG14" si="2">D13*1.1</f>
        <v>1008.4026086985987</v>
      </c>
      <c r="E14" s="77">
        <f t="shared" si="2"/>
        <v>724.23958876902395</v>
      </c>
      <c r="F14" s="77">
        <f t="shared" si="2"/>
        <v>703.08731240319378</v>
      </c>
      <c r="G14" s="77">
        <f t="shared" si="2"/>
        <v>694.8116069523652</v>
      </c>
      <c r="H14" s="77">
        <f t="shared" si="2"/>
        <v>663.12214809178374</v>
      </c>
      <c r="I14" s="77">
        <f t="shared" si="2"/>
        <v>632.45492983960787</v>
      </c>
      <c r="J14" s="77">
        <f t="shared" si="2"/>
        <v>618.91063314140365</v>
      </c>
      <c r="K14" s="77">
        <f t="shared" si="2"/>
        <v>604.34409583479339</v>
      </c>
      <c r="L14" s="77">
        <f t="shared" si="2"/>
        <v>590.79979913658815</v>
      </c>
      <c r="M14" s="77">
        <f t="shared" si="2"/>
        <v>578.86755745366645</v>
      </c>
      <c r="N14" s="77">
        <f t="shared" si="2"/>
        <v>569.27470419099302</v>
      </c>
      <c r="O14" s="77">
        <f t="shared" si="2"/>
        <v>556.02531469622647</v>
      </c>
      <c r="P14" s="77">
        <f t="shared" si="2"/>
        <v>550.383904869086</v>
      </c>
      <c r="Q14" s="77">
        <f t="shared" si="2"/>
        <v>543.72025443353982</v>
      </c>
      <c r="R14" s="77">
        <f t="shared" si="2"/>
        <v>535.44454898271078</v>
      </c>
      <c r="S14" s="77">
        <f t="shared" si="2"/>
        <v>525.85169572003838</v>
      </c>
      <c r="T14" s="77">
        <f t="shared" si="2"/>
        <v>519.1880452844922</v>
      </c>
      <c r="U14" s="77">
        <f t="shared" si="2"/>
        <v>509.59519202181934</v>
      </c>
      <c r="V14" s="77">
        <f t="shared" si="2"/>
        <v>498.9800981507409</v>
      </c>
      <c r="W14" s="77">
        <f t="shared" si="2"/>
        <v>489.38724488806798</v>
      </c>
      <c r="X14" s="77">
        <f t="shared" si="2"/>
        <v>478.77215101698999</v>
      </c>
      <c r="Y14" s="77">
        <f t="shared" si="2"/>
        <v>473.13074118984849</v>
      </c>
      <c r="Z14" s="77">
        <f t="shared" si="2"/>
        <v>461.19849950692623</v>
      </c>
      <c r="AA14" s="77">
        <f t="shared" si="2"/>
        <v>451.60564624425388</v>
      </c>
      <c r="AB14" s="77">
        <f t="shared" si="2"/>
        <v>440.69564516973725</v>
      </c>
      <c r="AC14" s="77">
        <f t="shared" si="2"/>
        <v>427.4462556749707</v>
      </c>
      <c r="AD14" s="77">
        <f t="shared" si="2"/>
        <v>417.85340241229829</v>
      </c>
      <c r="AE14" s="77">
        <f t="shared" si="2"/>
        <v>408.55545635306413</v>
      </c>
      <c r="AF14" s="77">
        <f t="shared" si="2"/>
        <v>400.27975090223504</v>
      </c>
      <c r="AG14" s="76">
        <f t="shared" si="2"/>
        <v>390.98180484300082</v>
      </c>
    </row>
    <row r="15" spans="1:33">
      <c r="A15" s="81" t="s">
        <v>496</v>
      </c>
      <c r="B15" t="s">
        <v>494</v>
      </c>
      <c r="C15" s="77">
        <f t="shared" ref="C15:AG15" si="3">(C9*C$12-C4)</f>
        <v>15.619603218138622</v>
      </c>
      <c r="D15" s="77">
        <f t="shared" si="3"/>
        <v>15.619603218138622</v>
      </c>
      <c r="E15" s="77">
        <f t="shared" si="3"/>
        <v>15.619603218138622</v>
      </c>
      <c r="F15" s="77">
        <f t="shared" si="3"/>
        <v>15.619603218138622</v>
      </c>
      <c r="G15" s="77">
        <f t="shared" si="3"/>
        <v>15.619603218138622</v>
      </c>
      <c r="H15" s="77">
        <f t="shared" si="3"/>
        <v>15.619603218138622</v>
      </c>
      <c r="I15" s="77">
        <f t="shared" si="3"/>
        <v>15.619603218138622</v>
      </c>
      <c r="J15" s="77">
        <f t="shared" si="3"/>
        <v>15.619603218138622</v>
      </c>
      <c r="K15" s="77">
        <f t="shared" si="3"/>
        <v>15.619603218138622</v>
      </c>
      <c r="L15" s="77">
        <f t="shared" si="3"/>
        <v>15.619603218138622</v>
      </c>
      <c r="M15" s="77">
        <f t="shared" si="3"/>
        <v>15.619603218138622</v>
      </c>
      <c r="N15" s="77">
        <f t="shared" si="3"/>
        <v>15.619603218138622</v>
      </c>
      <c r="O15" s="77">
        <f t="shared" si="3"/>
        <v>15.619603218138622</v>
      </c>
      <c r="P15" s="77">
        <f t="shared" si="3"/>
        <v>15.619603218138622</v>
      </c>
      <c r="Q15" s="77">
        <f t="shared" si="3"/>
        <v>15.619603218138622</v>
      </c>
      <c r="R15" s="77">
        <f t="shared" si="3"/>
        <v>15.619603218138622</v>
      </c>
      <c r="S15" s="77">
        <f t="shared" si="3"/>
        <v>15.619603218138622</v>
      </c>
      <c r="T15" s="77">
        <f t="shared" si="3"/>
        <v>15.619603218138622</v>
      </c>
      <c r="U15" s="77">
        <f t="shared" si="3"/>
        <v>15.619603218138622</v>
      </c>
      <c r="V15" s="77">
        <f t="shared" si="3"/>
        <v>15.619603218138622</v>
      </c>
      <c r="W15" s="77">
        <f t="shared" si="3"/>
        <v>15.619603218138622</v>
      </c>
      <c r="X15" s="77">
        <f t="shared" si="3"/>
        <v>15.619603218138622</v>
      </c>
      <c r="Y15" s="77">
        <f t="shared" si="3"/>
        <v>15.619603218138622</v>
      </c>
      <c r="Z15" s="77">
        <f t="shared" si="3"/>
        <v>15.619603218138622</v>
      </c>
      <c r="AA15" s="77">
        <f t="shared" si="3"/>
        <v>15.619603218138622</v>
      </c>
      <c r="AB15" s="77">
        <f t="shared" si="3"/>
        <v>15.619603218138622</v>
      </c>
      <c r="AC15" s="77">
        <f t="shared" si="3"/>
        <v>15.619603218138622</v>
      </c>
      <c r="AD15" s="77">
        <f t="shared" si="3"/>
        <v>15.619603218138622</v>
      </c>
      <c r="AE15" s="77">
        <f t="shared" si="3"/>
        <v>15.619603218138622</v>
      </c>
      <c r="AF15" s="77">
        <f t="shared" si="3"/>
        <v>15.619603218138622</v>
      </c>
      <c r="AG15" s="76">
        <f t="shared" si="3"/>
        <v>15.619603218138622</v>
      </c>
    </row>
    <row r="16" spans="1:33">
      <c r="A16" s="74" t="s">
        <v>497</v>
      </c>
      <c r="B16" s="36" t="s">
        <v>514</v>
      </c>
      <c r="C16" s="73">
        <f>C10-C5</f>
        <v>6.0699999999999994</v>
      </c>
      <c r="D16" s="73">
        <f t="shared" ref="D16:AG16" si="4">D10-D5</f>
        <v>6.0699999999999994</v>
      </c>
      <c r="E16" s="73">
        <f t="shared" si="4"/>
        <v>6.0699999999999994</v>
      </c>
      <c r="F16" s="73">
        <f t="shared" si="4"/>
        <v>6.0699999999999994</v>
      </c>
      <c r="G16" s="73">
        <f t="shared" si="4"/>
        <v>6.0699999999999994</v>
      </c>
      <c r="H16" s="73">
        <f t="shared" si="4"/>
        <v>6.0699999999999994</v>
      </c>
      <c r="I16" s="73">
        <f t="shared" si="4"/>
        <v>6.0699999999999994</v>
      </c>
      <c r="J16" s="73">
        <f t="shared" si="4"/>
        <v>6.0699999999999994</v>
      </c>
      <c r="K16" s="73">
        <f t="shared" si="4"/>
        <v>6.0699999999999994</v>
      </c>
      <c r="L16" s="73">
        <f t="shared" si="4"/>
        <v>6.0699999999999994</v>
      </c>
      <c r="M16" s="73">
        <f t="shared" si="4"/>
        <v>6.0699999999999994</v>
      </c>
      <c r="N16" s="73">
        <f t="shared" si="4"/>
        <v>6.0699999999999994</v>
      </c>
      <c r="O16" s="73">
        <f t="shared" si="4"/>
        <v>6.0699999999999994</v>
      </c>
      <c r="P16" s="73">
        <f t="shared" si="4"/>
        <v>6.0699999999999994</v>
      </c>
      <c r="Q16" s="73">
        <f t="shared" si="4"/>
        <v>6.0699999999999994</v>
      </c>
      <c r="R16" s="73">
        <f t="shared" si="4"/>
        <v>6.0699999999999994</v>
      </c>
      <c r="S16" s="73">
        <f t="shared" si="4"/>
        <v>6.0699999999999994</v>
      </c>
      <c r="T16" s="73">
        <f t="shared" si="4"/>
        <v>6.0699999999999994</v>
      </c>
      <c r="U16" s="73">
        <f t="shared" si="4"/>
        <v>6.0699999999999994</v>
      </c>
      <c r="V16" s="73">
        <f t="shared" si="4"/>
        <v>6.0699999999999994</v>
      </c>
      <c r="W16" s="73">
        <f t="shared" si="4"/>
        <v>6.0699999999999994</v>
      </c>
      <c r="X16" s="73">
        <f t="shared" si="4"/>
        <v>6.0699999999999994</v>
      </c>
      <c r="Y16" s="73">
        <f t="shared" si="4"/>
        <v>6.0699999999999994</v>
      </c>
      <c r="Z16" s="73">
        <f t="shared" si="4"/>
        <v>6.0699999999999994</v>
      </c>
      <c r="AA16" s="73">
        <f t="shared" si="4"/>
        <v>6.0699999999999994</v>
      </c>
      <c r="AB16" s="73">
        <f t="shared" si="4"/>
        <v>6.0699999999999994</v>
      </c>
      <c r="AC16" s="73">
        <f t="shared" si="4"/>
        <v>6.0699999999999994</v>
      </c>
      <c r="AD16" s="73">
        <f t="shared" si="4"/>
        <v>6.0699999999999994</v>
      </c>
      <c r="AE16" s="73">
        <f t="shared" si="4"/>
        <v>6.0699999999999994</v>
      </c>
      <c r="AF16" s="73">
        <f t="shared" si="4"/>
        <v>6.0699999999999994</v>
      </c>
      <c r="AG16" s="73">
        <f t="shared" si="4"/>
        <v>6.0699999999999994</v>
      </c>
    </row>
    <row r="19" spans="1:33">
      <c r="A19" s="86" t="s">
        <v>505</v>
      </c>
      <c r="B19" s="34"/>
      <c r="C19" s="34">
        <v>2020</v>
      </c>
      <c r="D19" s="34">
        <v>2021</v>
      </c>
      <c r="E19" s="34">
        <v>2022</v>
      </c>
      <c r="F19" s="34">
        <v>2023</v>
      </c>
      <c r="G19" s="34">
        <v>2024</v>
      </c>
      <c r="H19" s="34">
        <v>2025</v>
      </c>
      <c r="I19" s="34">
        <v>2026</v>
      </c>
      <c r="J19" s="34">
        <v>2027</v>
      </c>
      <c r="K19" s="34">
        <v>2028</v>
      </c>
      <c r="L19" s="34">
        <v>2029</v>
      </c>
      <c r="M19" s="34">
        <v>2030</v>
      </c>
      <c r="N19" s="34">
        <v>2031</v>
      </c>
      <c r="O19" s="34">
        <v>2032</v>
      </c>
      <c r="P19" s="34">
        <v>2033</v>
      </c>
      <c r="Q19" s="34">
        <v>2034</v>
      </c>
      <c r="R19" s="34">
        <v>2035</v>
      </c>
      <c r="S19" s="34">
        <v>2036</v>
      </c>
      <c r="T19" s="34">
        <v>2037</v>
      </c>
      <c r="U19" s="34">
        <v>2038</v>
      </c>
      <c r="V19" s="34">
        <v>2039</v>
      </c>
      <c r="W19" s="34">
        <v>2040</v>
      </c>
      <c r="X19" s="34">
        <v>2041</v>
      </c>
      <c r="Y19" s="34">
        <v>2042</v>
      </c>
      <c r="Z19" s="34">
        <v>2043</v>
      </c>
      <c r="AA19" s="34">
        <v>2044</v>
      </c>
      <c r="AB19" s="34">
        <v>2045</v>
      </c>
      <c r="AC19" s="34">
        <v>2046</v>
      </c>
      <c r="AD19" s="34">
        <v>2047</v>
      </c>
      <c r="AE19" s="34">
        <v>2048</v>
      </c>
      <c r="AF19" s="34">
        <v>2049</v>
      </c>
      <c r="AG19" s="35">
        <v>2050</v>
      </c>
    </row>
    <row r="20" spans="1:33" ht="15.75" thickBot="1">
      <c r="A20" s="84" t="s">
        <v>502</v>
      </c>
      <c r="B20" s="83" t="s">
        <v>492</v>
      </c>
      <c r="C20" s="89">
        <v>6.3632299999999997</v>
      </c>
      <c r="D20" s="89">
        <v>6.3632299999999997</v>
      </c>
      <c r="E20" s="89">
        <v>6.3632299999999997</v>
      </c>
      <c r="F20" s="89">
        <v>6.3632299999999997</v>
      </c>
      <c r="G20" s="89">
        <v>6.3632299999999997</v>
      </c>
      <c r="H20" s="89">
        <v>6.3632299999999997</v>
      </c>
      <c r="I20" s="89">
        <v>6.3632299999999997</v>
      </c>
      <c r="J20" s="89">
        <v>6.3632299999999997</v>
      </c>
      <c r="K20" s="89">
        <v>6.3632299999999997</v>
      </c>
      <c r="L20" s="89">
        <v>6.3632299999999997</v>
      </c>
      <c r="M20" s="89">
        <v>6.3632299999999997</v>
      </c>
      <c r="N20" s="89">
        <v>6.3632299999999997</v>
      </c>
      <c r="O20" s="89">
        <v>6.3632299999999997</v>
      </c>
      <c r="P20" s="89">
        <v>6.3632299999999997</v>
      </c>
      <c r="Q20" s="89">
        <v>6.3632299999999997</v>
      </c>
      <c r="R20" s="89">
        <v>6.3632299999999997</v>
      </c>
      <c r="S20" s="89">
        <v>6.3632299999999997</v>
      </c>
      <c r="T20" s="89">
        <v>6.3632299999999997</v>
      </c>
      <c r="U20" s="89">
        <v>6.3632299999999997</v>
      </c>
      <c r="V20" s="89">
        <v>6.3632299999999997</v>
      </c>
      <c r="W20" s="89">
        <v>6.3632299999999997</v>
      </c>
      <c r="X20" s="89">
        <v>6.3632299999999997</v>
      </c>
      <c r="Y20" s="89">
        <v>6.3632299999999997</v>
      </c>
      <c r="Z20" s="89">
        <v>6.3632299999999997</v>
      </c>
      <c r="AA20" s="89">
        <v>6.3632299999999997</v>
      </c>
      <c r="AB20" s="89">
        <v>6.3632299999999997</v>
      </c>
      <c r="AC20" s="89">
        <v>6.3632299999999997</v>
      </c>
      <c r="AD20" s="89">
        <v>6.3632299999999997</v>
      </c>
      <c r="AE20" s="89">
        <v>6.3632299999999997</v>
      </c>
      <c r="AF20" s="89">
        <v>6.3632299999999997</v>
      </c>
      <c r="AG20" s="82">
        <v>6.3632299999999997</v>
      </c>
    </row>
    <row r="21" spans="1:33" ht="15.75" thickTop="1">
      <c r="A21" s="81" t="s">
        <v>495</v>
      </c>
      <c r="B21" t="s">
        <v>494</v>
      </c>
      <c r="C21" s="88">
        <v>1038.0840374781828</v>
      </c>
      <c r="D21" s="88">
        <v>1033.4469120587999</v>
      </c>
      <c r="E21" s="88">
        <v>1028.8097866394169</v>
      </c>
      <c r="F21" s="88">
        <v>1026.097816965304</v>
      </c>
      <c r="G21" s="88">
        <v>1014.1607236959273</v>
      </c>
      <c r="H21" s="88">
        <v>1009.975902181956</v>
      </c>
      <c r="I21" s="88">
        <v>1009.9871702187303</v>
      </c>
      <c r="J21" s="88">
        <v>1005.6241591352615</v>
      </c>
      <c r="K21" s="88">
        <v>997.3816956590781</v>
      </c>
      <c r="L21" s="88">
        <v>992.50424168828602</v>
      </c>
      <c r="M21" s="88">
        <v>988.51164986607239</v>
      </c>
      <c r="N21" s="88">
        <v>984.21739053432771</v>
      </c>
      <c r="O21" s="88">
        <v>981.05151843437534</v>
      </c>
      <c r="P21" s="88">
        <v>976.10765943473405</v>
      </c>
      <c r="Q21" s="88">
        <v>970.64568332296119</v>
      </c>
      <c r="R21" s="88">
        <v>966.50466367143201</v>
      </c>
      <c r="S21" s="88">
        <v>962.2748697842635</v>
      </c>
      <c r="T21" s="88">
        <v>957.46311193857321</v>
      </c>
      <c r="U21" s="88">
        <v>953.14289876812029</v>
      </c>
      <c r="V21" s="88">
        <v>949.17099995116007</v>
      </c>
      <c r="W21" s="88">
        <v>945.53207280697404</v>
      </c>
      <c r="X21" s="88">
        <v>941.26610650286489</v>
      </c>
      <c r="Y21" s="88">
        <v>936.33974580925394</v>
      </c>
      <c r="Z21" s="88">
        <v>932.49405201774709</v>
      </c>
      <c r="AA21" s="88">
        <v>928.79887540249035</v>
      </c>
      <c r="AB21" s="88">
        <v>925.03750114556431</v>
      </c>
      <c r="AC21" s="88">
        <v>922.02168950173984</v>
      </c>
      <c r="AD21" s="88">
        <v>918.11658941329733</v>
      </c>
      <c r="AE21" s="88">
        <v>913.64323847454216</v>
      </c>
      <c r="AF21" s="88">
        <v>909.05367150678364</v>
      </c>
      <c r="AG21" s="71">
        <v>904.74848642383074</v>
      </c>
    </row>
    <row r="22" spans="1:33">
      <c r="A22" s="81" t="s">
        <v>496</v>
      </c>
      <c r="B22" t="s">
        <v>494</v>
      </c>
      <c r="C22" s="90">
        <v>27.94</v>
      </c>
      <c r="D22" s="90">
        <v>27.94</v>
      </c>
      <c r="E22" s="90">
        <v>27.94</v>
      </c>
      <c r="F22" s="90">
        <v>27.94</v>
      </c>
      <c r="G22" s="90">
        <v>27.94</v>
      </c>
      <c r="H22" s="90">
        <v>27.94</v>
      </c>
      <c r="I22" s="90">
        <v>27.94</v>
      </c>
      <c r="J22" s="90">
        <v>27.94</v>
      </c>
      <c r="K22" s="90">
        <v>27.94</v>
      </c>
      <c r="L22" s="90">
        <v>27.94</v>
      </c>
      <c r="M22" s="90">
        <v>27.94</v>
      </c>
      <c r="N22" s="90">
        <v>27.94</v>
      </c>
      <c r="O22" s="90">
        <v>27.94</v>
      </c>
      <c r="P22" s="90">
        <v>27.94</v>
      </c>
      <c r="Q22" s="90">
        <v>27.94</v>
      </c>
      <c r="R22" s="90">
        <v>27.94</v>
      </c>
      <c r="S22" s="90">
        <v>27.94</v>
      </c>
      <c r="T22" s="90">
        <v>27.94</v>
      </c>
      <c r="U22" s="90">
        <v>27.94</v>
      </c>
      <c r="V22" s="90">
        <v>27.94</v>
      </c>
      <c r="W22" s="90">
        <v>27.94</v>
      </c>
      <c r="X22" s="90">
        <v>27.94</v>
      </c>
      <c r="Y22" s="90">
        <v>27.94</v>
      </c>
      <c r="Z22" s="90">
        <v>27.94</v>
      </c>
      <c r="AA22" s="90">
        <v>27.94</v>
      </c>
      <c r="AB22" s="90">
        <v>27.94</v>
      </c>
      <c r="AC22" s="90">
        <v>27.94</v>
      </c>
      <c r="AD22" s="90">
        <v>27.94</v>
      </c>
      <c r="AE22" s="90">
        <v>27.94</v>
      </c>
      <c r="AF22" s="90">
        <v>27.94</v>
      </c>
      <c r="AG22" s="79">
        <v>27.94</v>
      </c>
    </row>
    <row r="23" spans="1:33">
      <c r="A23" s="81" t="s">
        <v>497</v>
      </c>
      <c r="B23" t="s">
        <v>514</v>
      </c>
      <c r="C23" s="91">
        <v>1.78</v>
      </c>
      <c r="D23" s="91">
        <v>1.78</v>
      </c>
      <c r="E23" s="91">
        <v>1.78</v>
      </c>
      <c r="F23" s="91">
        <v>1.78</v>
      </c>
      <c r="G23" s="91">
        <v>1.78</v>
      </c>
      <c r="H23" s="91">
        <v>1.78</v>
      </c>
      <c r="I23" s="91">
        <v>1.78</v>
      </c>
      <c r="J23" s="91">
        <v>1.78</v>
      </c>
      <c r="K23" s="91">
        <v>1.78</v>
      </c>
      <c r="L23" s="91">
        <v>1.78</v>
      </c>
      <c r="M23" s="91">
        <v>1.78</v>
      </c>
      <c r="N23" s="91">
        <v>1.78</v>
      </c>
      <c r="O23" s="91">
        <v>1.78</v>
      </c>
      <c r="P23" s="91">
        <v>1.78</v>
      </c>
      <c r="Q23" s="91">
        <v>1.78</v>
      </c>
      <c r="R23" s="91">
        <v>1.78</v>
      </c>
      <c r="S23" s="91">
        <v>1.78</v>
      </c>
      <c r="T23" s="91">
        <v>1.78</v>
      </c>
      <c r="U23" s="91">
        <v>1.78</v>
      </c>
      <c r="V23" s="91">
        <v>1.78</v>
      </c>
      <c r="W23" s="91">
        <v>1.78</v>
      </c>
      <c r="X23" s="91">
        <v>1.78</v>
      </c>
      <c r="Y23" s="91">
        <v>1.78</v>
      </c>
      <c r="Z23" s="91">
        <v>1.78</v>
      </c>
      <c r="AA23" s="91">
        <v>1.78</v>
      </c>
      <c r="AB23" s="91">
        <v>1.78</v>
      </c>
      <c r="AC23" s="91">
        <v>1.78</v>
      </c>
      <c r="AD23" s="91">
        <v>1.78</v>
      </c>
      <c r="AE23" s="91">
        <v>1.78</v>
      </c>
      <c r="AF23" s="91">
        <v>1.78</v>
      </c>
      <c r="AG23" s="70">
        <v>1.78</v>
      </c>
    </row>
    <row r="24" spans="1:33">
      <c r="A24" s="81"/>
      <c r="AG24" s="27"/>
    </row>
    <row r="25" spans="1:33" ht="15.75" thickBot="1">
      <c r="A25" s="84" t="s">
        <v>503</v>
      </c>
      <c r="B25" s="83" t="s">
        <v>492</v>
      </c>
      <c r="C25" s="89">
        <v>7.22</v>
      </c>
      <c r="D25" s="89">
        <v>7.22</v>
      </c>
      <c r="E25" s="89">
        <v>7.22</v>
      </c>
      <c r="F25" s="89">
        <v>7.22</v>
      </c>
      <c r="G25" s="89">
        <v>7.22</v>
      </c>
      <c r="H25" s="89">
        <v>7.22</v>
      </c>
      <c r="I25" s="89">
        <v>7.22</v>
      </c>
      <c r="J25" s="89">
        <v>7.22</v>
      </c>
      <c r="K25" s="89">
        <v>7.22</v>
      </c>
      <c r="L25" s="89">
        <v>7.22</v>
      </c>
      <c r="M25" s="89">
        <v>7.22</v>
      </c>
      <c r="N25" s="89">
        <v>7.22</v>
      </c>
      <c r="O25" s="89">
        <v>7.22</v>
      </c>
      <c r="P25" s="89">
        <v>7.22</v>
      </c>
      <c r="Q25" s="89">
        <v>7.22</v>
      </c>
      <c r="R25" s="89">
        <v>7.22</v>
      </c>
      <c r="S25" s="89">
        <v>7.22</v>
      </c>
      <c r="T25" s="89">
        <v>7.22</v>
      </c>
      <c r="U25" s="89">
        <v>7.22</v>
      </c>
      <c r="V25" s="89">
        <v>7.22</v>
      </c>
      <c r="W25" s="89">
        <v>7.22</v>
      </c>
      <c r="X25" s="89">
        <v>7.22</v>
      </c>
      <c r="Y25" s="89">
        <v>7.22</v>
      </c>
      <c r="Z25" s="89">
        <v>7.22</v>
      </c>
      <c r="AA25" s="89">
        <v>7.22</v>
      </c>
      <c r="AB25" s="89">
        <v>7.22</v>
      </c>
      <c r="AC25" s="89">
        <v>7.22</v>
      </c>
      <c r="AD25" s="89">
        <v>7.22</v>
      </c>
      <c r="AE25" s="89">
        <v>7.22</v>
      </c>
      <c r="AF25" s="89">
        <v>7.22</v>
      </c>
      <c r="AG25" s="82">
        <v>7.22</v>
      </c>
    </row>
    <row r="26" spans="1:33" ht="15.75" thickTop="1">
      <c r="A26" s="81" t="s">
        <v>495</v>
      </c>
      <c r="B26" t="s">
        <v>494</v>
      </c>
      <c r="C26" s="88">
        <v>2288.3110674478935</v>
      </c>
      <c r="D26" s="88">
        <v>2288.3110674478935</v>
      </c>
      <c r="E26" s="88">
        <v>2134.8067313469328</v>
      </c>
      <c r="F26" s="88">
        <v>2117.2633786496804</v>
      </c>
      <c r="G26" s="88">
        <v>2088.7554305166445</v>
      </c>
      <c r="H26" s="88">
        <v>2065.7297801015006</v>
      </c>
      <c r="I26" s="88">
        <v>2045.9935083170913</v>
      </c>
      <c r="J26" s="88">
        <v>2025.1607769891036</v>
      </c>
      <c r="K26" s="88">
        <v>2007.617424291851</v>
      </c>
      <c r="L26" s="88">
        <v>1988.9776120510201</v>
      </c>
      <c r="M26" s="88">
        <v>1973.6271784409241</v>
      </c>
      <c r="N26" s="88">
        <v>1956.0838257436712</v>
      </c>
      <c r="O26" s="88">
        <v>1939.6369325899971</v>
      </c>
      <c r="P26" s="88">
        <v>1924.2864989799009</v>
      </c>
      <c r="Q26" s="88">
        <v>1907.8396058262265</v>
      </c>
      <c r="R26" s="88">
        <v>1892.4891722161306</v>
      </c>
      <c r="S26" s="88">
        <v>1876.0422790624561</v>
      </c>
      <c r="T26" s="88">
        <v>1860.69184545236</v>
      </c>
      <c r="U26" s="88">
        <v>1844.2449522986856</v>
      </c>
      <c r="V26" s="88">
        <v>1828.8945186885896</v>
      </c>
      <c r="W26" s="88">
        <v>1812.4476255349152</v>
      </c>
      <c r="X26" s="88">
        <v>1797.0971919248191</v>
      </c>
      <c r="Y26" s="88">
        <v>1780.6502987711447</v>
      </c>
      <c r="Z26" s="88">
        <v>1764.2034056174705</v>
      </c>
      <c r="AA26" s="88">
        <v>1748.8529720073743</v>
      </c>
      <c r="AB26" s="88">
        <v>1732.4060788536999</v>
      </c>
      <c r="AC26" s="88">
        <v>1717.055645243604</v>
      </c>
      <c r="AD26" s="88">
        <v>1700.6087520899296</v>
      </c>
      <c r="AE26" s="88">
        <v>1685.2583184798334</v>
      </c>
      <c r="AF26" s="88">
        <v>1671.0043444133157</v>
      </c>
      <c r="AG26" s="71">
        <v>1657.8468298903763</v>
      </c>
    </row>
    <row r="27" spans="1:33">
      <c r="A27" s="81" t="s">
        <v>496</v>
      </c>
      <c r="B27" t="s">
        <v>494</v>
      </c>
      <c r="C27" s="90">
        <v>57.71</v>
      </c>
      <c r="D27" s="90">
        <v>57.71</v>
      </c>
      <c r="E27" s="90">
        <v>57.71</v>
      </c>
      <c r="F27" s="90">
        <v>57.71</v>
      </c>
      <c r="G27" s="90">
        <v>57.71</v>
      </c>
      <c r="H27" s="90">
        <v>57.71</v>
      </c>
      <c r="I27" s="90">
        <v>57.71</v>
      </c>
      <c r="J27" s="90">
        <v>57.71</v>
      </c>
      <c r="K27" s="90">
        <v>57.71</v>
      </c>
      <c r="L27" s="90">
        <v>57.71</v>
      </c>
      <c r="M27" s="90">
        <v>57.71</v>
      </c>
      <c r="N27" s="90">
        <v>57.71</v>
      </c>
      <c r="O27" s="90">
        <v>57.71</v>
      </c>
      <c r="P27" s="90">
        <v>57.71</v>
      </c>
      <c r="Q27" s="90">
        <v>57.71</v>
      </c>
      <c r="R27" s="90">
        <v>57.71</v>
      </c>
      <c r="S27" s="90">
        <v>57.71</v>
      </c>
      <c r="T27" s="90">
        <v>57.71</v>
      </c>
      <c r="U27" s="90">
        <v>57.71</v>
      </c>
      <c r="V27" s="90">
        <v>57.71</v>
      </c>
      <c r="W27" s="90">
        <v>57.71</v>
      </c>
      <c r="X27" s="90">
        <v>57.71</v>
      </c>
      <c r="Y27" s="90">
        <v>57.71</v>
      </c>
      <c r="Z27" s="90">
        <v>57.71</v>
      </c>
      <c r="AA27" s="90">
        <v>57.71</v>
      </c>
      <c r="AB27" s="90">
        <v>57.71</v>
      </c>
      <c r="AC27" s="90">
        <v>57.71</v>
      </c>
      <c r="AD27" s="90">
        <v>57.71</v>
      </c>
      <c r="AE27" s="90">
        <v>57.71</v>
      </c>
      <c r="AF27" s="90">
        <v>57.71</v>
      </c>
      <c r="AG27" s="79">
        <v>57.71</v>
      </c>
    </row>
    <row r="28" spans="1:33">
      <c r="A28" s="81" t="s">
        <v>497</v>
      </c>
      <c r="B28" t="s">
        <v>514</v>
      </c>
      <c r="C28" s="91">
        <v>4.3</v>
      </c>
      <c r="D28" s="91">
        <v>4.3</v>
      </c>
      <c r="E28" s="91">
        <v>4.3</v>
      </c>
      <c r="F28" s="91">
        <v>4.3</v>
      </c>
      <c r="G28" s="91">
        <v>4.3</v>
      </c>
      <c r="H28" s="91">
        <v>4.3</v>
      </c>
      <c r="I28" s="91">
        <v>4.3</v>
      </c>
      <c r="J28" s="91">
        <v>4.3</v>
      </c>
      <c r="K28" s="91">
        <v>4.3</v>
      </c>
      <c r="L28" s="91">
        <v>4.3</v>
      </c>
      <c r="M28" s="91">
        <v>4.3</v>
      </c>
      <c r="N28" s="91">
        <v>4.3</v>
      </c>
      <c r="O28" s="91">
        <v>4.3</v>
      </c>
      <c r="P28" s="91">
        <v>4.3</v>
      </c>
      <c r="Q28" s="91">
        <v>4.3</v>
      </c>
      <c r="R28" s="91">
        <v>4.3</v>
      </c>
      <c r="S28" s="91">
        <v>4.3</v>
      </c>
      <c r="T28" s="91">
        <v>4.3</v>
      </c>
      <c r="U28" s="91">
        <v>4.3</v>
      </c>
      <c r="V28" s="91">
        <v>4.3</v>
      </c>
      <c r="W28" s="91">
        <v>4.3</v>
      </c>
      <c r="X28" s="91">
        <v>4.3</v>
      </c>
      <c r="Y28" s="91">
        <v>4.3</v>
      </c>
      <c r="Z28" s="91">
        <v>4.3</v>
      </c>
      <c r="AA28" s="91">
        <v>4.3</v>
      </c>
      <c r="AB28" s="91">
        <v>4.3</v>
      </c>
      <c r="AC28" s="91">
        <v>4.3</v>
      </c>
      <c r="AD28" s="91">
        <v>4.3</v>
      </c>
      <c r="AE28" s="91">
        <v>4.3</v>
      </c>
      <c r="AF28" s="91">
        <v>4.3</v>
      </c>
      <c r="AG28" s="70">
        <v>4.3</v>
      </c>
    </row>
    <row r="29" spans="1:33">
      <c r="A29" s="81"/>
      <c r="AG29" s="27"/>
    </row>
    <row r="30" spans="1:33">
      <c r="A30" s="78" t="s">
        <v>499</v>
      </c>
      <c r="B30" t="s">
        <v>498</v>
      </c>
      <c r="C30">
        <f>C20/C25</f>
        <v>0.88133379501385045</v>
      </c>
      <c r="D30">
        <f t="shared" ref="D30:AG30" si="5">D20/D25</f>
        <v>0.88133379501385045</v>
      </c>
      <c r="E30">
        <f t="shared" si="5"/>
        <v>0.88133379501385045</v>
      </c>
      <c r="F30">
        <f t="shared" si="5"/>
        <v>0.88133379501385045</v>
      </c>
      <c r="G30">
        <f t="shared" si="5"/>
        <v>0.88133379501385045</v>
      </c>
      <c r="H30">
        <f t="shared" si="5"/>
        <v>0.88133379501385045</v>
      </c>
      <c r="I30">
        <f t="shared" si="5"/>
        <v>0.88133379501385045</v>
      </c>
      <c r="J30">
        <f t="shared" si="5"/>
        <v>0.88133379501385045</v>
      </c>
      <c r="K30">
        <f t="shared" si="5"/>
        <v>0.88133379501385045</v>
      </c>
      <c r="L30">
        <f t="shared" si="5"/>
        <v>0.88133379501385045</v>
      </c>
      <c r="M30">
        <f t="shared" si="5"/>
        <v>0.88133379501385045</v>
      </c>
      <c r="N30">
        <f t="shared" si="5"/>
        <v>0.88133379501385045</v>
      </c>
      <c r="O30">
        <f t="shared" si="5"/>
        <v>0.88133379501385045</v>
      </c>
      <c r="P30">
        <f t="shared" si="5"/>
        <v>0.88133379501385045</v>
      </c>
      <c r="Q30">
        <f t="shared" si="5"/>
        <v>0.88133379501385045</v>
      </c>
      <c r="R30">
        <f t="shared" si="5"/>
        <v>0.88133379501385045</v>
      </c>
      <c r="S30">
        <f t="shared" si="5"/>
        <v>0.88133379501385045</v>
      </c>
      <c r="T30">
        <f t="shared" si="5"/>
        <v>0.88133379501385045</v>
      </c>
      <c r="U30">
        <f t="shared" si="5"/>
        <v>0.88133379501385045</v>
      </c>
      <c r="V30">
        <f t="shared" si="5"/>
        <v>0.88133379501385045</v>
      </c>
      <c r="W30">
        <f t="shared" si="5"/>
        <v>0.88133379501385045</v>
      </c>
      <c r="X30">
        <f t="shared" si="5"/>
        <v>0.88133379501385045</v>
      </c>
      <c r="Y30">
        <f t="shared" si="5"/>
        <v>0.88133379501385045</v>
      </c>
      <c r="Z30">
        <f t="shared" si="5"/>
        <v>0.88133379501385045</v>
      </c>
      <c r="AA30">
        <f t="shared" si="5"/>
        <v>0.88133379501385045</v>
      </c>
      <c r="AB30">
        <f t="shared" si="5"/>
        <v>0.88133379501385045</v>
      </c>
      <c r="AC30">
        <f t="shared" si="5"/>
        <v>0.88133379501385045</v>
      </c>
      <c r="AD30">
        <f t="shared" si="5"/>
        <v>0.88133379501385045</v>
      </c>
      <c r="AE30">
        <f t="shared" si="5"/>
        <v>0.88133379501385045</v>
      </c>
      <c r="AF30">
        <f t="shared" si="5"/>
        <v>0.88133379501385045</v>
      </c>
      <c r="AG30" s="27">
        <f t="shared" si="5"/>
        <v>0.88133379501385045</v>
      </c>
    </row>
    <row r="31" spans="1:33">
      <c r="A31" s="81" t="s">
        <v>495</v>
      </c>
      <c r="B31" t="s">
        <v>494</v>
      </c>
      <c r="C31" s="77">
        <f>(C26*C$12-C21)</f>
        <v>737.87798954368304</v>
      </c>
      <c r="D31" s="77">
        <f>(D26*D$12-D21)</f>
        <v>742.51511496306603</v>
      </c>
      <c r="E31" s="77">
        <f t="shared" ref="E31:AG31" si="6">(E26*E$12-E21)</f>
        <v>628.01726971495441</v>
      </c>
      <c r="F31" s="77">
        <f t="shared" si="6"/>
        <v>617.11381416992526</v>
      </c>
      <c r="G31" s="77">
        <f t="shared" si="6"/>
        <v>606.92584145819569</v>
      </c>
      <c r="H31" s="77">
        <f t="shared" si="6"/>
        <v>593.240417372043</v>
      </c>
      <c r="I31" s="77">
        <f t="shared" si="6"/>
        <v>577.91179596373365</v>
      </c>
      <c r="J31" s="77">
        <f t="shared" si="6"/>
        <v>566.10648959947082</v>
      </c>
      <c r="K31" s="77">
        <f t="shared" si="6"/>
        <v>560.73352785651196</v>
      </c>
      <c r="L31" s="77">
        <f t="shared" si="6"/>
        <v>551.14459253196549</v>
      </c>
      <c r="M31" s="77">
        <f t="shared" si="6"/>
        <v>543.2236872874297</v>
      </c>
      <c r="N31" s="77">
        <f t="shared" si="6"/>
        <v>533.90252140003213</v>
      </c>
      <c r="O31" s="77">
        <f t="shared" si="6"/>
        <v>524.30393235703878</v>
      </c>
      <c r="P31" s="77">
        <f t="shared" si="6"/>
        <v>517.33429428993043</v>
      </c>
      <c r="Q31" s="77">
        <f t="shared" si="6"/>
        <v>510.03180925875733</v>
      </c>
      <c r="R31" s="77">
        <f t="shared" si="6"/>
        <v>502.25933184353732</v>
      </c>
      <c r="S31" s="77">
        <f t="shared" si="6"/>
        <v>493.72466458775989</v>
      </c>
      <c r="T31" s="77">
        <f t="shared" si="6"/>
        <v>486.62292536670054</v>
      </c>
      <c r="U31" s="77">
        <f t="shared" si="6"/>
        <v>478.17867739420774</v>
      </c>
      <c r="V31" s="77">
        <f t="shared" si="6"/>
        <v>470.23707914441854</v>
      </c>
      <c r="W31" s="77">
        <f t="shared" si="6"/>
        <v>461.11154514565862</v>
      </c>
      <c r="X31" s="77">
        <f t="shared" si="6"/>
        <v>453.46401438301837</v>
      </c>
      <c r="Y31" s="77">
        <f t="shared" si="6"/>
        <v>445.62591393368336</v>
      </c>
      <c r="Z31" s="77">
        <f t="shared" si="6"/>
        <v>436.70714658224449</v>
      </c>
      <c r="AA31" s="77">
        <f t="shared" si="6"/>
        <v>428.48882613075182</v>
      </c>
      <c r="AB31" s="77">
        <f t="shared" si="6"/>
        <v>419.48573924473192</v>
      </c>
      <c r="AC31" s="77">
        <f t="shared" si="6"/>
        <v>410.58805382180697</v>
      </c>
      <c r="AD31" s="77">
        <f t="shared" si="6"/>
        <v>401.72869276730376</v>
      </c>
      <c r="AE31" s="77">
        <f t="shared" si="6"/>
        <v>394.28854663930929</v>
      </c>
      <c r="AF31" s="77">
        <f t="shared" si="6"/>
        <v>387.81558061651492</v>
      </c>
      <c r="AG31" s="76">
        <f t="shared" si="6"/>
        <v>381.90919678511102</v>
      </c>
    </row>
    <row r="32" spans="1:33">
      <c r="A32" s="81" t="s">
        <v>501</v>
      </c>
      <c r="B32" t="s">
        <v>500</v>
      </c>
      <c r="C32" s="75">
        <f>D32</f>
        <v>816.76662645937267</v>
      </c>
      <c r="D32" s="75">
        <f t="shared" ref="D32" si="7">D31*1.1</f>
        <v>816.76662645937267</v>
      </c>
      <c r="E32" s="77">
        <f t="shared" ref="E32" si="8">E31*1.1</f>
        <v>690.81899668644985</v>
      </c>
      <c r="F32" s="77">
        <f t="shared" ref="F32" si="9">F31*1.1</f>
        <v>678.82519558691786</v>
      </c>
      <c r="G32" s="77">
        <f t="shared" ref="G32" si="10">G31*1.1</f>
        <v>667.61842560401533</v>
      </c>
      <c r="H32" s="77">
        <f t="shared" ref="H32" si="11">H31*1.1</f>
        <v>652.56445910924731</v>
      </c>
      <c r="I32" s="77">
        <f t="shared" ref="I32" si="12">I31*1.1</f>
        <v>635.70297556010712</v>
      </c>
      <c r="J32" s="77">
        <f t="shared" ref="J32" si="13">J31*1.1</f>
        <v>622.717138559418</v>
      </c>
      <c r="K32" s="77">
        <f t="shared" ref="K32" si="14">K31*1.1</f>
        <v>616.80688064216315</v>
      </c>
      <c r="L32" s="77">
        <f t="shared" ref="L32" si="15">L31*1.1</f>
        <v>606.25905178516211</v>
      </c>
      <c r="M32" s="77">
        <f t="shared" ref="M32" si="16">M31*1.1</f>
        <v>597.54605601617277</v>
      </c>
      <c r="N32" s="77">
        <f t="shared" ref="N32" si="17">N31*1.1</f>
        <v>587.29277354003534</v>
      </c>
      <c r="O32" s="77">
        <f t="shared" ref="O32" si="18">O31*1.1</f>
        <v>576.73432559274272</v>
      </c>
      <c r="P32" s="77">
        <f t="shared" ref="P32" si="19">P31*1.1</f>
        <v>569.0677237189235</v>
      </c>
      <c r="Q32" s="77">
        <f t="shared" ref="Q32" si="20">Q31*1.1</f>
        <v>561.0349901846331</v>
      </c>
      <c r="R32" s="77">
        <f t="shared" ref="R32" si="21">R31*1.1</f>
        <v>552.48526502789105</v>
      </c>
      <c r="S32" s="77">
        <f t="shared" ref="S32" si="22">S31*1.1</f>
        <v>543.09713104653588</v>
      </c>
      <c r="T32" s="77">
        <f t="shared" ref="T32" si="23">T31*1.1</f>
        <v>535.28521790337061</v>
      </c>
      <c r="U32" s="77">
        <f t="shared" ref="U32" si="24">U31*1.1</f>
        <v>525.9965451336285</v>
      </c>
      <c r="V32" s="77">
        <f t="shared" ref="V32" si="25">V31*1.1</f>
        <v>517.26078705886039</v>
      </c>
      <c r="W32" s="77">
        <f t="shared" ref="W32" si="26">W31*1.1</f>
        <v>507.22269966022452</v>
      </c>
      <c r="X32" s="77">
        <f t="shared" ref="X32" si="27">X31*1.1</f>
        <v>498.81041582132025</v>
      </c>
      <c r="Y32" s="77">
        <f t="shared" ref="Y32" si="28">Y31*1.1</f>
        <v>490.18850532705176</v>
      </c>
      <c r="Z32" s="77">
        <f t="shared" ref="Z32" si="29">Z31*1.1</f>
        <v>480.37786124046897</v>
      </c>
      <c r="AA32" s="77">
        <f t="shared" ref="AA32" si="30">AA31*1.1</f>
        <v>471.33770874382702</v>
      </c>
      <c r="AB32" s="77">
        <f t="shared" ref="AB32" si="31">AB31*1.1</f>
        <v>461.43431316920515</v>
      </c>
      <c r="AC32" s="77">
        <f t="shared" ref="AC32" si="32">AC31*1.1</f>
        <v>451.64685920398767</v>
      </c>
      <c r="AD32" s="77">
        <f t="shared" ref="AD32" si="33">AD31*1.1</f>
        <v>441.90156204403416</v>
      </c>
      <c r="AE32" s="77">
        <f t="shared" ref="AE32" si="34">AE31*1.1</f>
        <v>433.71740130324025</v>
      </c>
      <c r="AF32" s="77">
        <f t="shared" ref="AF32" si="35">AF31*1.1</f>
        <v>426.59713867816646</v>
      </c>
      <c r="AG32" s="76">
        <f t="shared" ref="AG32" si="36">AG31*1.1</f>
        <v>420.10011646362216</v>
      </c>
    </row>
    <row r="33" spans="1:33">
      <c r="A33" s="81" t="s">
        <v>496</v>
      </c>
      <c r="B33" t="s">
        <v>494</v>
      </c>
      <c r="C33" s="77">
        <f t="shared" ref="C33:AG33" si="37">(C27*C$12-C22)</f>
        <v>16.848827025050287</v>
      </c>
      <c r="D33" s="77">
        <f t="shared" si="37"/>
        <v>16.848827025050287</v>
      </c>
      <c r="E33" s="77">
        <f t="shared" si="37"/>
        <v>16.848827025050287</v>
      </c>
      <c r="F33" s="77">
        <f t="shared" si="37"/>
        <v>16.848827025050287</v>
      </c>
      <c r="G33" s="77">
        <f t="shared" si="37"/>
        <v>16.848827025050287</v>
      </c>
      <c r="H33" s="77">
        <f t="shared" si="37"/>
        <v>16.848827025050287</v>
      </c>
      <c r="I33" s="77">
        <f t="shared" si="37"/>
        <v>16.848827025050287</v>
      </c>
      <c r="J33" s="77">
        <f t="shared" si="37"/>
        <v>16.848827025050287</v>
      </c>
      <c r="K33" s="77">
        <f t="shared" si="37"/>
        <v>16.848827025050287</v>
      </c>
      <c r="L33" s="77">
        <f t="shared" si="37"/>
        <v>16.848827025050287</v>
      </c>
      <c r="M33" s="77">
        <f t="shared" si="37"/>
        <v>16.848827025050287</v>
      </c>
      <c r="N33" s="77">
        <f t="shared" si="37"/>
        <v>16.848827025050287</v>
      </c>
      <c r="O33" s="77">
        <f t="shared" si="37"/>
        <v>16.848827025050287</v>
      </c>
      <c r="P33" s="77">
        <f t="shared" si="37"/>
        <v>16.848827025050287</v>
      </c>
      <c r="Q33" s="77">
        <f t="shared" si="37"/>
        <v>16.848827025050287</v>
      </c>
      <c r="R33" s="77">
        <f t="shared" si="37"/>
        <v>16.848827025050287</v>
      </c>
      <c r="S33" s="77">
        <f t="shared" si="37"/>
        <v>16.848827025050287</v>
      </c>
      <c r="T33" s="77">
        <f t="shared" si="37"/>
        <v>16.848827025050287</v>
      </c>
      <c r="U33" s="77">
        <f t="shared" si="37"/>
        <v>16.848827025050287</v>
      </c>
      <c r="V33" s="77">
        <f t="shared" si="37"/>
        <v>16.848827025050287</v>
      </c>
      <c r="W33" s="77">
        <f t="shared" si="37"/>
        <v>16.848827025050287</v>
      </c>
      <c r="X33" s="77">
        <f t="shared" si="37"/>
        <v>16.848827025050287</v>
      </c>
      <c r="Y33" s="77">
        <f t="shared" si="37"/>
        <v>16.848827025050287</v>
      </c>
      <c r="Z33" s="77">
        <f t="shared" si="37"/>
        <v>16.848827025050287</v>
      </c>
      <c r="AA33" s="77">
        <f t="shared" si="37"/>
        <v>16.848827025050287</v>
      </c>
      <c r="AB33" s="77">
        <f t="shared" si="37"/>
        <v>16.848827025050287</v>
      </c>
      <c r="AC33" s="77">
        <f t="shared" si="37"/>
        <v>16.848827025050287</v>
      </c>
      <c r="AD33" s="77">
        <f t="shared" si="37"/>
        <v>16.848827025050287</v>
      </c>
      <c r="AE33" s="77">
        <f t="shared" si="37"/>
        <v>16.848827025050287</v>
      </c>
      <c r="AF33" s="77">
        <f t="shared" si="37"/>
        <v>16.848827025050287</v>
      </c>
      <c r="AG33" s="76">
        <f t="shared" si="37"/>
        <v>16.848827025050287</v>
      </c>
    </row>
    <row r="34" spans="1:33">
      <c r="A34" s="74" t="s">
        <v>497</v>
      </c>
      <c r="B34" s="36" t="s">
        <v>514</v>
      </c>
      <c r="C34" s="73">
        <f>C28-C23</f>
        <v>2.5199999999999996</v>
      </c>
      <c r="D34" s="73">
        <f t="shared" ref="D34:AG34" si="38">D28-D23</f>
        <v>2.5199999999999996</v>
      </c>
      <c r="E34" s="73">
        <f t="shared" si="38"/>
        <v>2.5199999999999996</v>
      </c>
      <c r="F34" s="73">
        <f t="shared" si="38"/>
        <v>2.5199999999999996</v>
      </c>
      <c r="G34" s="73">
        <f t="shared" si="38"/>
        <v>2.5199999999999996</v>
      </c>
      <c r="H34" s="73">
        <f t="shared" si="38"/>
        <v>2.5199999999999996</v>
      </c>
      <c r="I34" s="73">
        <f t="shared" si="38"/>
        <v>2.5199999999999996</v>
      </c>
      <c r="J34" s="73">
        <f t="shared" si="38"/>
        <v>2.5199999999999996</v>
      </c>
      <c r="K34" s="73">
        <f t="shared" si="38"/>
        <v>2.5199999999999996</v>
      </c>
      <c r="L34" s="73">
        <f t="shared" si="38"/>
        <v>2.5199999999999996</v>
      </c>
      <c r="M34" s="73">
        <f t="shared" si="38"/>
        <v>2.5199999999999996</v>
      </c>
      <c r="N34" s="73">
        <f t="shared" si="38"/>
        <v>2.5199999999999996</v>
      </c>
      <c r="O34" s="73">
        <f t="shared" si="38"/>
        <v>2.5199999999999996</v>
      </c>
      <c r="P34" s="73">
        <f t="shared" si="38"/>
        <v>2.5199999999999996</v>
      </c>
      <c r="Q34" s="73">
        <f t="shared" si="38"/>
        <v>2.5199999999999996</v>
      </c>
      <c r="R34" s="73">
        <f t="shared" si="38"/>
        <v>2.5199999999999996</v>
      </c>
      <c r="S34" s="73">
        <f t="shared" si="38"/>
        <v>2.5199999999999996</v>
      </c>
      <c r="T34" s="73">
        <f t="shared" si="38"/>
        <v>2.5199999999999996</v>
      </c>
      <c r="U34" s="73">
        <f t="shared" si="38"/>
        <v>2.5199999999999996</v>
      </c>
      <c r="V34" s="73">
        <f t="shared" si="38"/>
        <v>2.5199999999999996</v>
      </c>
      <c r="W34" s="73">
        <f t="shared" si="38"/>
        <v>2.5199999999999996</v>
      </c>
      <c r="X34" s="73">
        <f t="shared" si="38"/>
        <v>2.5199999999999996</v>
      </c>
      <c r="Y34" s="73">
        <f t="shared" si="38"/>
        <v>2.5199999999999996</v>
      </c>
      <c r="Z34" s="73">
        <f t="shared" si="38"/>
        <v>2.5199999999999996</v>
      </c>
      <c r="AA34" s="73">
        <f t="shared" si="38"/>
        <v>2.5199999999999996</v>
      </c>
      <c r="AB34" s="73">
        <f t="shared" si="38"/>
        <v>2.5199999999999996</v>
      </c>
      <c r="AC34" s="73">
        <f t="shared" si="38"/>
        <v>2.5199999999999996</v>
      </c>
      <c r="AD34" s="73">
        <f t="shared" si="38"/>
        <v>2.5199999999999996</v>
      </c>
      <c r="AE34" s="73">
        <f t="shared" si="38"/>
        <v>2.5199999999999996</v>
      </c>
      <c r="AF34" s="73">
        <f t="shared" si="38"/>
        <v>2.5199999999999996</v>
      </c>
      <c r="AG34" s="73">
        <f t="shared" si="38"/>
        <v>2.5199999999999996</v>
      </c>
    </row>
    <row r="37" spans="1:33">
      <c r="A37" s="86" t="s">
        <v>505</v>
      </c>
      <c r="B37" s="34"/>
      <c r="C37" s="34">
        <v>2020</v>
      </c>
      <c r="D37" s="34">
        <v>2021</v>
      </c>
      <c r="E37" s="34">
        <v>2022</v>
      </c>
      <c r="F37" s="34">
        <v>2023</v>
      </c>
      <c r="G37" s="34">
        <v>2024</v>
      </c>
      <c r="H37" s="34">
        <v>2025</v>
      </c>
      <c r="I37" s="34">
        <v>2026</v>
      </c>
      <c r="J37" s="34">
        <v>2027</v>
      </c>
      <c r="K37" s="34">
        <v>2028</v>
      </c>
      <c r="L37" s="34">
        <v>2029</v>
      </c>
      <c r="M37" s="34">
        <v>2030</v>
      </c>
      <c r="N37" s="34">
        <v>2031</v>
      </c>
      <c r="O37" s="34">
        <v>2032</v>
      </c>
      <c r="P37" s="34">
        <v>2033</v>
      </c>
      <c r="Q37" s="34">
        <v>2034</v>
      </c>
      <c r="R37" s="34">
        <v>2035</v>
      </c>
      <c r="S37" s="34">
        <v>2036</v>
      </c>
      <c r="T37" s="34">
        <v>2037</v>
      </c>
      <c r="U37" s="34">
        <v>2038</v>
      </c>
      <c r="V37" s="34">
        <v>2039</v>
      </c>
      <c r="W37" s="34">
        <v>2040</v>
      </c>
      <c r="X37" s="34">
        <v>2041</v>
      </c>
      <c r="Y37" s="34">
        <v>2042</v>
      </c>
      <c r="Z37" s="34">
        <v>2043</v>
      </c>
      <c r="AA37" s="34">
        <v>2044</v>
      </c>
      <c r="AB37" s="34">
        <v>2045</v>
      </c>
      <c r="AC37" s="34">
        <v>2046</v>
      </c>
      <c r="AD37" s="34">
        <v>2047</v>
      </c>
      <c r="AE37" s="34">
        <v>2048</v>
      </c>
      <c r="AF37" s="34">
        <v>2049</v>
      </c>
      <c r="AG37" s="35">
        <v>2050</v>
      </c>
    </row>
    <row r="38" spans="1:33" ht="15.75" thickBot="1">
      <c r="A38" s="84" t="s">
        <v>506</v>
      </c>
      <c r="B38" s="83" t="s">
        <v>492</v>
      </c>
      <c r="C38" s="89">
        <v>6.1959999999999997</v>
      </c>
      <c r="D38" s="89">
        <v>6.1959999999999997</v>
      </c>
      <c r="E38" s="89">
        <v>6.1959999999999997</v>
      </c>
      <c r="F38" s="89">
        <v>6.1959999999999997</v>
      </c>
      <c r="G38" s="89">
        <v>6.1959999999999997</v>
      </c>
      <c r="H38" s="89">
        <v>6.1959999999999997</v>
      </c>
      <c r="I38" s="89">
        <v>6.1959999999999997</v>
      </c>
      <c r="J38" s="89">
        <v>6.1959999999999997</v>
      </c>
      <c r="K38" s="89">
        <v>6.1959999999999997</v>
      </c>
      <c r="L38" s="89">
        <v>6.1959999999999997</v>
      </c>
      <c r="M38" s="89">
        <v>6.1959999999999997</v>
      </c>
      <c r="N38" s="89">
        <v>6.1959999999999997</v>
      </c>
      <c r="O38" s="89">
        <v>6.1959999999999997</v>
      </c>
      <c r="P38" s="89">
        <v>6.1959999999999997</v>
      </c>
      <c r="Q38" s="89">
        <v>6.1959999999999997</v>
      </c>
      <c r="R38" s="89">
        <v>6.1959999999999997</v>
      </c>
      <c r="S38" s="89">
        <v>6.1959999999999997</v>
      </c>
      <c r="T38" s="89">
        <v>6.1959999999999997</v>
      </c>
      <c r="U38" s="89">
        <v>6.1959999999999997</v>
      </c>
      <c r="V38" s="89">
        <v>6.1959999999999997</v>
      </c>
      <c r="W38" s="89">
        <v>6.1959999999999997</v>
      </c>
      <c r="X38" s="89">
        <v>6.1959999999999997</v>
      </c>
      <c r="Y38" s="89">
        <v>6.1959999999999997</v>
      </c>
      <c r="Z38" s="89">
        <v>6.1959999999999997</v>
      </c>
      <c r="AA38" s="89">
        <v>6.1959999999999997</v>
      </c>
      <c r="AB38" s="89">
        <v>6.1959999999999997</v>
      </c>
      <c r="AC38" s="89">
        <v>6.1959999999999997</v>
      </c>
      <c r="AD38" s="89">
        <v>6.1959999999999997</v>
      </c>
      <c r="AE38" s="89">
        <v>6.1959999999999997</v>
      </c>
      <c r="AF38" s="89">
        <v>6.1959999999999997</v>
      </c>
      <c r="AG38" s="89">
        <v>6.1959999999999997</v>
      </c>
    </row>
    <row r="39" spans="1:33" ht="15.75" thickTop="1">
      <c r="A39" s="81" t="s">
        <v>495</v>
      </c>
      <c r="B39" t="s">
        <v>494</v>
      </c>
      <c r="C39" s="88">
        <v>1058.0834595530509</v>
      </c>
      <c r="D39" s="88">
        <v>1058.0834595530509</v>
      </c>
      <c r="E39" s="88">
        <v>986.81358922046206</v>
      </c>
      <c r="F39" s="88">
        <v>981.33129150257059</v>
      </c>
      <c r="G39" s="88">
        <v>968.17377697963104</v>
      </c>
      <c r="H39" s="88">
        <v>958.30564108742647</v>
      </c>
      <c r="I39" s="88">
        <v>951.72688382595675</v>
      </c>
      <c r="J39" s="88">
        <v>944.05166702090867</v>
      </c>
      <c r="K39" s="88">
        <v>938.5693693030172</v>
      </c>
      <c r="L39" s="88">
        <v>933.08707158512573</v>
      </c>
      <c r="M39" s="88">
        <v>928.70123341081262</v>
      </c>
      <c r="N39" s="88">
        <v>924.3153952364994</v>
      </c>
      <c r="O39" s="88">
        <v>921.02601660576454</v>
      </c>
      <c r="P39" s="88">
        <v>916.64017843145143</v>
      </c>
      <c r="Q39" s="88">
        <v>912.25434025713821</v>
      </c>
      <c r="R39" s="88">
        <v>908.96496162640335</v>
      </c>
      <c r="S39" s="88">
        <v>904.57912345209013</v>
      </c>
      <c r="T39" s="88">
        <v>901.28974482135527</v>
      </c>
      <c r="U39" s="88">
        <v>896.90390664704216</v>
      </c>
      <c r="V39" s="88">
        <v>893.6145280163073</v>
      </c>
      <c r="W39" s="88">
        <v>889.22868984199408</v>
      </c>
      <c r="X39" s="88">
        <v>885.93931121125922</v>
      </c>
      <c r="Y39" s="88">
        <v>881.55347303694612</v>
      </c>
      <c r="Z39" s="88">
        <v>877.16763486263289</v>
      </c>
      <c r="AA39" s="88">
        <v>873.87825623189804</v>
      </c>
      <c r="AB39" s="88">
        <v>869.49241805758481</v>
      </c>
      <c r="AC39" s="88">
        <v>866.20303942684995</v>
      </c>
      <c r="AD39" s="88">
        <v>861.81720125253685</v>
      </c>
      <c r="AE39" s="88">
        <v>858.52782262180199</v>
      </c>
      <c r="AF39" s="88">
        <v>856.33490353464538</v>
      </c>
      <c r="AG39" s="88">
        <v>854.14198444748877</v>
      </c>
    </row>
    <row r="40" spans="1:33">
      <c r="A40" s="81" t="s">
        <v>496</v>
      </c>
      <c r="B40" t="s">
        <v>494</v>
      </c>
      <c r="C40" s="90">
        <v>26.87</v>
      </c>
      <c r="D40" s="90">
        <v>26.87</v>
      </c>
      <c r="E40" s="90">
        <v>26.87</v>
      </c>
      <c r="F40" s="90">
        <v>26.87</v>
      </c>
      <c r="G40" s="90">
        <v>26.87</v>
      </c>
      <c r="H40" s="90">
        <v>26.87</v>
      </c>
      <c r="I40" s="90">
        <v>26.87</v>
      </c>
      <c r="J40" s="90">
        <v>26.87</v>
      </c>
      <c r="K40" s="90">
        <v>26.87</v>
      </c>
      <c r="L40" s="90">
        <v>26.87</v>
      </c>
      <c r="M40" s="90">
        <v>26.87</v>
      </c>
      <c r="N40" s="90">
        <v>26.87</v>
      </c>
      <c r="O40" s="90">
        <v>26.87</v>
      </c>
      <c r="P40" s="90">
        <v>26.87</v>
      </c>
      <c r="Q40" s="90">
        <v>26.87</v>
      </c>
      <c r="R40" s="90">
        <v>26.87</v>
      </c>
      <c r="S40" s="90">
        <v>26.87</v>
      </c>
      <c r="T40" s="90">
        <v>26.87</v>
      </c>
      <c r="U40" s="90">
        <v>26.87</v>
      </c>
      <c r="V40" s="90">
        <v>26.87</v>
      </c>
      <c r="W40" s="90">
        <v>26.87</v>
      </c>
      <c r="X40" s="90">
        <v>26.87</v>
      </c>
      <c r="Y40" s="90">
        <v>26.87</v>
      </c>
      <c r="Z40" s="90">
        <v>26.87</v>
      </c>
      <c r="AA40" s="90">
        <v>26.87</v>
      </c>
      <c r="AB40" s="90">
        <v>26.87</v>
      </c>
      <c r="AC40" s="90">
        <v>26.87</v>
      </c>
      <c r="AD40" s="90">
        <v>26.87</v>
      </c>
      <c r="AE40" s="90">
        <v>26.87</v>
      </c>
      <c r="AF40" s="90">
        <v>26.87</v>
      </c>
      <c r="AG40" s="90">
        <v>26.87</v>
      </c>
    </row>
    <row r="41" spans="1:33">
      <c r="A41" s="81" t="s">
        <v>497</v>
      </c>
      <c r="B41" t="s">
        <v>514</v>
      </c>
      <c r="C41" s="91">
        <v>1.76</v>
      </c>
      <c r="D41" s="91">
        <v>1.76</v>
      </c>
      <c r="E41" s="91">
        <v>1.76</v>
      </c>
      <c r="F41" s="91">
        <v>1.76</v>
      </c>
      <c r="G41" s="91">
        <v>1.76</v>
      </c>
      <c r="H41" s="91">
        <v>1.76</v>
      </c>
      <c r="I41" s="91">
        <v>1.76</v>
      </c>
      <c r="J41" s="91">
        <v>1.76</v>
      </c>
      <c r="K41" s="91">
        <v>1.76</v>
      </c>
      <c r="L41" s="91">
        <v>1.76</v>
      </c>
      <c r="M41" s="91">
        <v>1.76</v>
      </c>
      <c r="N41" s="91">
        <v>1.76</v>
      </c>
      <c r="O41" s="91">
        <v>1.76</v>
      </c>
      <c r="P41" s="91">
        <v>1.76</v>
      </c>
      <c r="Q41" s="91">
        <v>1.76</v>
      </c>
      <c r="R41" s="91">
        <v>1.76</v>
      </c>
      <c r="S41" s="91">
        <v>1.76</v>
      </c>
      <c r="T41" s="91">
        <v>1.76</v>
      </c>
      <c r="U41" s="91">
        <v>1.76</v>
      </c>
      <c r="V41" s="91">
        <v>1.76</v>
      </c>
      <c r="W41" s="91">
        <v>1.76</v>
      </c>
      <c r="X41" s="91">
        <v>1.76</v>
      </c>
      <c r="Y41" s="91">
        <v>1.76</v>
      </c>
      <c r="Z41" s="91">
        <v>1.76</v>
      </c>
      <c r="AA41" s="91">
        <v>1.76</v>
      </c>
      <c r="AB41" s="91">
        <v>1.76</v>
      </c>
      <c r="AC41" s="91">
        <v>1.76</v>
      </c>
      <c r="AD41" s="91">
        <v>1.76</v>
      </c>
      <c r="AE41" s="91">
        <v>1.76</v>
      </c>
      <c r="AF41" s="91">
        <v>1.76</v>
      </c>
      <c r="AG41" s="91">
        <v>1.76</v>
      </c>
    </row>
    <row r="42" spans="1:33">
      <c r="A42" s="81"/>
      <c r="AG42" s="27"/>
    </row>
    <row r="43" spans="1:33" ht="15.75" thickBot="1">
      <c r="A43" s="84" t="s">
        <v>507</v>
      </c>
      <c r="B43" s="83" t="s">
        <v>492</v>
      </c>
      <c r="C43" s="89">
        <v>7.0069999999999997</v>
      </c>
      <c r="D43" s="89">
        <v>7.0069999999999997</v>
      </c>
      <c r="E43" s="89">
        <v>7.0069999999999997</v>
      </c>
      <c r="F43" s="89">
        <v>7.0069999999999997</v>
      </c>
      <c r="G43" s="89">
        <v>7.0069999999999997</v>
      </c>
      <c r="H43" s="89">
        <v>7.0069999999999997</v>
      </c>
      <c r="I43" s="89">
        <v>7.0069999999999997</v>
      </c>
      <c r="J43" s="89">
        <v>7.0069999999999997</v>
      </c>
      <c r="K43" s="89">
        <v>7.0069999999999997</v>
      </c>
      <c r="L43" s="89">
        <v>7.0069999999999997</v>
      </c>
      <c r="M43" s="89">
        <v>7.0069999999999997</v>
      </c>
      <c r="N43" s="89">
        <v>7.0069999999999997</v>
      </c>
      <c r="O43" s="89">
        <v>7.0069999999999997</v>
      </c>
      <c r="P43" s="89">
        <v>7.0069999999999997</v>
      </c>
      <c r="Q43" s="89">
        <v>7.0069999999999997</v>
      </c>
      <c r="R43" s="89">
        <v>7.0069999999999997</v>
      </c>
      <c r="S43" s="89">
        <v>7.0069999999999997</v>
      </c>
      <c r="T43" s="89">
        <v>7.0069999999999997</v>
      </c>
      <c r="U43" s="89">
        <v>7.0069999999999997</v>
      </c>
      <c r="V43" s="89">
        <v>7.0069999999999997</v>
      </c>
      <c r="W43" s="89">
        <v>7.0069999999999997</v>
      </c>
      <c r="X43" s="89">
        <v>7.0069999999999997</v>
      </c>
      <c r="Y43" s="89">
        <v>7.0069999999999997</v>
      </c>
      <c r="Z43" s="89">
        <v>7.0069999999999997</v>
      </c>
      <c r="AA43" s="89">
        <v>7.0069999999999997</v>
      </c>
      <c r="AB43" s="89">
        <v>7.0069999999999997</v>
      </c>
      <c r="AC43" s="89">
        <v>7.0069999999999997</v>
      </c>
      <c r="AD43" s="89">
        <v>7.0069999999999997</v>
      </c>
      <c r="AE43" s="89">
        <v>7.0069999999999997</v>
      </c>
      <c r="AF43" s="89">
        <v>7.0069999999999997</v>
      </c>
      <c r="AG43" s="89">
        <v>7.0069999999999997</v>
      </c>
    </row>
    <row r="44" spans="1:33" ht="15.75" thickTop="1">
      <c r="A44" s="81" t="s">
        <v>495</v>
      </c>
      <c r="B44" t="s">
        <v>494</v>
      </c>
      <c r="C44" s="88">
        <v>2158.9288413056552</v>
      </c>
      <c r="D44" s="88">
        <v>2158.9288413056552</v>
      </c>
      <c r="E44" s="88">
        <v>2014.1961815533207</v>
      </c>
      <c r="F44" s="88">
        <v>1996.652828856068</v>
      </c>
      <c r="G44" s="88">
        <v>1970.3377998101892</v>
      </c>
      <c r="H44" s="88">
        <v>1948.4086089386233</v>
      </c>
      <c r="I44" s="88">
        <v>1929.7687966977924</v>
      </c>
      <c r="J44" s="88">
        <v>1910.0325249133832</v>
      </c>
      <c r="K44" s="88">
        <v>1893.5856317597088</v>
      </c>
      <c r="L44" s="88">
        <v>1876.0422790624561</v>
      </c>
      <c r="M44" s="88">
        <v>1861.7883049959382</v>
      </c>
      <c r="N44" s="88">
        <v>1845.3414118422641</v>
      </c>
      <c r="O44" s="88">
        <v>1829.9909782321679</v>
      </c>
      <c r="P44" s="88">
        <v>1814.6405446220717</v>
      </c>
      <c r="Q44" s="88">
        <v>1800.386570555554</v>
      </c>
      <c r="R44" s="88">
        <v>1785.0361369454579</v>
      </c>
      <c r="S44" s="88">
        <v>1769.6857033353619</v>
      </c>
      <c r="T44" s="88">
        <v>1755.431729268844</v>
      </c>
      <c r="U44" s="88">
        <v>1740.0812956587481</v>
      </c>
      <c r="V44" s="88">
        <v>1724.7308620486519</v>
      </c>
      <c r="W44" s="88">
        <v>1709.3804284385558</v>
      </c>
      <c r="X44" s="88">
        <v>1695.1264543720381</v>
      </c>
      <c r="Y44" s="88">
        <v>1679.7760207619419</v>
      </c>
      <c r="Z44" s="88">
        <v>1664.425587151846</v>
      </c>
      <c r="AA44" s="88">
        <v>1649.0751535417498</v>
      </c>
      <c r="AB44" s="88">
        <v>1634.8211794752322</v>
      </c>
      <c r="AC44" s="88">
        <v>1619.470745865136</v>
      </c>
      <c r="AD44" s="88">
        <v>1604.1203122550398</v>
      </c>
      <c r="AE44" s="88">
        <v>1589.8663381885221</v>
      </c>
      <c r="AF44" s="88">
        <v>1576.7088236655827</v>
      </c>
      <c r="AG44" s="88">
        <v>1563.551309142643</v>
      </c>
    </row>
    <row r="45" spans="1:33">
      <c r="A45" s="81" t="s">
        <v>496</v>
      </c>
      <c r="B45" t="s">
        <v>494</v>
      </c>
      <c r="C45" s="90">
        <v>53.32</v>
      </c>
      <c r="D45" s="90">
        <v>53.32</v>
      </c>
      <c r="E45" s="90">
        <v>53.32</v>
      </c>
      <c r="F45" s="90">
        <v>53.32</v>
      </c>
      <c r="G45" s="90">
        <v>53.32</v>
      </c>
      <c r="H45" s="90">
        <v>53.32</v>
      </c>
      <c r="I45" s="90">
        <v>53.32</v>
      </c>
      <c r="J45" s="90">
        <v>53.32</v>
      </c>
      <c r="K45" s="90">
        <v>53.32</v>
      </c>
      <c r="L45" s="90">
        <v>53.32</v>
      </c>
      <c r="M45" s="90">
        <v>53.32</v>
      </c>
      <c r="N45" s="90">
        <v>53.32</v>
      </c>
      <c r="O45" s="90">
        <v>53.32</v>
      </c>
      <c r="P45" s="90">
        <v>53.32</v>
      </c>
      <c r="Q45" s="90">
        <v>53.32</v>
      </c>
      <c r="R45" s="90">
        <v>53.32</v>
      </c>
      <c r="S45" s="90">
        <v>53.32</v>
      </c>
      <c r="T45" s="90">
        <v>53.32</v>
      </c>
      <c r="U45" s="90">
        <v>53.32</v>
      </c>
      <c r="V45" s="90">
        <v>53.32</v>
      </c>
      <c r="W45" s="90">
        <v>53.32</v>
      </c>
      <c r="X45" s="90">
        <v>53.32</v>
      </c>
      <c r="Y45" s="90">
        <v>53.32</v>
      </c>
      <c r="Z45" s="90">
        <v>53.32</v>
      </c>
      <c r="AA45" s="90">
        <v>53.32</v>
      </c>
      <c r="AB45" s="90">
        <v>53.32</v>
      </c>
      <c r="AC45" s="90">
        <v>53.32</v>
      </c>
      <c r="AD45" s="90">
        <v>53.32</v>
      </c>
      <c r="AE45" s="90">
        <v>53.32</v>
      </c>
      <c r="AF45" s="90">
        <v>53.32</v>
      </c>
      <c r="AG45" s="90">
        <v>53.32</v>
      </c>
    </row>
    <row r="46" spans="1:33">
      <c r="A46" s="81" t="s">
        <v>497</v>
      </c>
      <c r="B46" t="s">
        <v>514</v>
      </c>
      <c r="C46" s="91">
        <v>4.09</v>
      </c>
      <c r="D46" s="91">
        <v>4.09</v>
      </c>
      <c r="E46" s="91">
        <v>4.09</v>
      </c>
      <c r="F46" s="91">
        <v>4.09</v>
      </c>
      <c r="G46" s="91">
        <v>4.09</v>
      </c>
      <c r="H46" s="91">
        <v>4.09</v>
      </c>
      <c r="I46" s="91">
        <v>4.09</v>
      </c>
      <c r="J46" s="91">
        <v>4.09</v>
      </c>
      <c r="K46" s="91">
        <v>4.09</v>
      </c>
      <c r="L46" s="91">
        <v>4.09</v>
      </c>
      <c r="M46" s="91">
        <v>4.09</v>
      </c>
      <c r="N46" s="91">
        <v>4.09</v>
      </c>
      <c r="O46" s="91">
        <v>4.09</v>
      </c>
      <c r="P46" s="91">
        <v>4.09</v>
      </c>
      <c r="Q46" s="91">
        <v>4.09</v>
      </c>
      <c r="R46" s="91">
        <v>4.09</v>
      </c>
      <c r="S46" s="91">
        <v>4.09</v>
      </c>
      <c r="T46" s="91">
        <v>4.09</v>
      </c>
      <c r="U46" s="91">
        <v>4.09</v>
      </c>
      <c r="V46" s="91">
        <v>4.09</v>
      </c>
      <c r="W46" s="91">
        <v>4.09</v>
      </c>
      <c r="X46" s="91">
        <v>4.09</v>
      </c>
      <c r="Y46" s="91">
        <v>4.09</v>
      </c>
      <c r="Z46" s="91">
        <v>4.09</v>
      </c>
      <c r="AA46" s="91">
        <v>4.09</v>
      </c>
      <c r="AB46" s="91">
        <v>4.09</v>
      </c>
      <c r="AC46" s="91">
        <v>4.09</v>
      </c>
      <c r="AD46" s="91">
        <v>4.09</v>
      </c>
      <c r="AE46" s="91">
        <v>4.09</v>
      </c>
      <c r="AF46" s="91">
        <v>4.09</v>
      </c>
      <c r="AG46" s="91">
        <v>4.09</v>
      </c>
    </row>
    <row r="47" spans="1:33">
      <c r="A47" s="81"/>
      <c r="AG47" s="27"/>
    </row>
    <row r="48" spans="1:33">
      <c r="A48" s="78" t="s">
        <v>499</v>
      </c>
      <c r="B48" t="s">
        <v>498</v>
      </c>
      <c r="C48">
        <f>C38/C43</f>
        <v>0.88425859854431288</v>
      </c>
      <c r="D48">
        <f t="shared" ref="D48:AG48" si="39">D38/D43</f>
        <v>0.88425859854431288</v>
      </c>
      <c r="E48">
        <f t="shared" si="39"/>
        <v>0.88425859854431288</v>
      </c>
      <c r="F48">
        <f t="shared" si="39"/>
        <v>0.88425859854431288</v>
      </c>
      <c r="G48">
        <f t="shared" si="39"/>
        <v>0.88425859854431288</v>
      </c>
      <c r="H48">
        <f t="shared" si="39"/>
        <v>0.88425859854431288</v>
      </c>
      <c r="I48">
        <f t="shared" si="39"/>
        <v>0.88425859854431288</v>
      </c>
      <c r="J48">
        <f t="shared" si="39"/>
        <v>0.88425859854431288</v>
      </c>
      <c r="K48">
        <f t="shared" si="39"/>
        <v>0.88425859854431288</v>
      </c>
      <c r="L48">
        <f t="shared" si="39"/>
        <v>0.88425859854431288</v>
      </c>
      <c r="M48">
        <f t="shared" si="39"/>
        <v>0.88425859854431288</v>
      </c>
      <c r="N48">
        <f t="shared" si="39"/>
        <v>0.88425859854431288</v>
      </c>
      <c r="O48">
        <f t="shared" si="39"/>
        <v>0.88425859854431288</v>
      </c>
      <c r="P48">
        <f t="shared" si="39"/>
        <v>0.88425859854431288</v>
      </c>
      <c r="Q48">
        <f t="shared" si="39"/>
        <v>0.88425859854431288</v>
      </c>
      <c r="R48">
        <f t="shared" si="39"/>
        <v>0.88425859854431288</v>
      </c>
      <c r="S48">
        <f t="shared" si="39"/>
        <v>0.88425859854431288</v>
      </c>
      <c r="T48">
        <f t="shared" si="39"/>
        <v>0.88425859854431288</v>
      </c>
      <c r="U48">
        <f t="shared" si="39"/>
        <v>0.88425859854431288</v>
      </c>
      <c r="V48">
        <f t="shared" si="39"/>
        <v>0.88425859854431288</v>
      </c>
      <c r="W48">
        <f t="shared" si="39"/>
        <v>0.88425859854431288</v>
      </c>
      <c r="X48">
        <f t="shared" si="39"/>
        <v>0.88425859854431288</v>
      </c>
      <c r="Y48">
        <f t="shared" si="39"/>
        <v>0.88425859854431288</v>
      </c>
      <c r="Z48">
        <f t="shared" si="39"/>
        <v>0.88425859854431288</v>
      </c>
      <c r="AA48">
        <f t="shared" si="39"/>
        <v>0.88425859854431288</v>
      </c>
      <c r="AB48">
        <f t="shared" si="39"/>
        <v>0.88425859854431288</v>
      </c>
      <c r="AC48">
        <f t="shared" si="39"/>
        <v>0.88425859854431288</v>
      </c>
      <c r="AD48">
        <f t="shared" si="39"/>
        <v>0.88425859854431288</v>
      </c>
      <c r="AE48">
        <f t="shared" si="39"/>
        <v>0.88425859854431288</v>
      </c>
      <c r="AF48">
        <f t="shared" si="39"/>
        <v>0.88425859854431288</v>
      </c>
      <c r="AG48" s="27">
        <f t="shared" si="39"/>
        <v>0.88425859854431288</v>
      </c>
    </row>
    <row r="49" spans="1:33">
      <c r="A49" s="81" t="s">
        <v>495</v>
      </c>
      <c r="B49" t="s">
        <v>494</v>
      </c>
      <c r="C49" s="77">
        <f>(C44*C$12-C39)</f>
        <v>617.4648064776411</v>
      </c>
      <c r="D49" s="77">
        <f>(D44*D$12-D39)</f>
        <v>617.4648064776411</v>
      </c>
      <c r="E49" s="77">
        <f t="shared" ref="E49:AG49" si="40">(E44*E$12-E39)</f>
        <v>576.40741875230628</v>
      </c>
      <c r="F49" s="77">
        <f t="shared" si="40"/>
        <v>568.2742912510555</v>
      </c>
      <c r="G49" s="77">
        <f t="shared" si="40"/>
        <v>561.0086679452819</v>
      </c>
      <c r="H49" s="77">
        <f t="shared" si="40"/>
        <v>553.85752231355855</v>
      </c>
      <c r="I49" s="77">
        <f t="shared" si="40"/>
        <v>545.96989027968971</v>
      </c>
      <c r="J49" s="77">
        <f t="shared" si="40"/>
        <v>538.32775371320292</v>
      </c>
      <c r="K49" s="77">
        <f t="shared" si="40"/>
        <v>531.04559028814845</v>
      </c>
      <c r="L49" s="77">
        <f t="shared" si="40"/>
        <v>522.91246278689766</v>
      </c>
      <c r="M49" s="77">
        <f t="shared" si="40"/>
        <v>516.23576797065766</v>
      </c>
      <c r="N49" s="77">
        <f t="shared" si="40"/>
        <v>507.85714500202516</v>
      </c>
      <c r="O49" s="77">
        <f t="shared" si="40"/>
        <v>499.23302656601038</v>
      </c>
      <c r="P49" s="77">
        <f t="shared" si="40"/>
        <v>491.70536767357407</v>
      </c>
      <c r="Q49" s="77">
        <f t="shared" si="40"/>
        <v>485.02867285733419</v>
      </c>
      <c r="R49" s="77">
        <f t="shared" si="40"/>
        <v>476.40455442131963</v>
      </c>
      <c r="S49" s="77">
        <f t="shared" si="40"/>
        <v>468.87689552888344</v>
      </c>
      <c r="T49" s="77">
        <f t="shared" si="40"/>
        <v>461.10374116906519</v>
      </c>
      <c r="U49" s="77">
        <f t="shared" si="40"/>
        <v>453.57608227662888</v>
      </c>
      <c r="V49" s="77">
        <f t="shared" si="40"/>
        <v>444.95196384061433</v>
      </c>
      <c r="W49" s="77">
        <f t="shared" si="40"/>
        <v>437.42430494817791</v>
      </c>
      <c r="X49" s="77">
        <f t="shared" si="40"/>
        <v>429.65115058835988</v>
      </c>
      <c r="Y49" s="77">
        <f t="shared" si="40"/>
        <v>422.12349169592335</v>
      </c>
      <c r="Z49" s="77">
        <f t="shared" si="40"/>
        <v>414.59583280348716</v>
      </c>
      <c r="AA49" s="77">
        <f t="shared" si="40"/>
        <v>405.9717143674726</v>
      </c>
      <c r="AB49" s="77">
        <f t="shared" si="40"/>
        <v>399.29501955123271</v>
      </c>
      <c r="AC49" s="77">
        <f t="shared" si="40"/>
        <v>390.67090111521816</v>
      </c>
      <c r="AD49" s="77">
        <f t="shared" si="40"/>
        <v>383.14324222278162</v>
      </c>
      <c r="AE49" s="77">
        <f t="shared" si="40"/>
        <v>375.3700878629636</v>
      </c>
      <c r="AF49" s="77">
        <f t="shared" si="40"/>
        <v>367.35143803576364</v>
      </c>
      <c r="AG49" s="76">
        <f t="shared" si="40"/>
        <v>359.33278820856344</v>
      </c>
    </row>
    <row r="50" spans="1:33">
      <c r="A50" s="81" t="s">
        <v>501</v>
      </c>
      <c r="B50" t="s">
        <v>500</v>
      </c>
      <c r="C50" s="75">
        <f>D50</f>
        <v>679.21128712540531</v>
      </c>
      <c r="D50" s="75">
        <f t="shared" ref="D50" si="41">D49*1.1</f>
        <v>679.21128712540531</v>
      </c>
      <c r="E50" s="77">
        <f t="shared" ref="E50" si="42">E49*1.1</f>
        <v>634.04816062753696</v>
      </c>
      <c r="F50" s="77">
        <f t="shared" ref="F50" si="43">F49*1.1</f>
        <v>625.1017203761611</v>
      </c>
      <c r="G50" s="77">
        <f t="shared" ref="G50" si="44">G49*1.1</f>
        <v>617.1095347398101</v>
      </c>
      <c r="H50" s="77">
        <f t="shared" ref="H50" si="45">H49*1.1</f>
        <v>609.24327454491447</v>
      </c>
      <c r="I50" s="77">
        <f t="shared" ref="I50" si="46">I49*1.1</f>
        <v>600.56687930765872</v>
      </c>
      <c r="J50" s="77">
        <f t="shared" ref="J50" si="47">J49*1.1</f>
        <v>592.16052908452332</v>
      </c>
      <c r="K50" s="77">
        <f t="shared" ref="K50" si="48">K49*1.1</f>
        <v>584.15014931696339</v>
      </c>
      <c r="L50" s="77">
        <f t="shared" ref="L50" si="49">L49*1.1</f>
        <v>575.20370906558753</v>
      </c>
      <c r="M50" s="77">
        <f t="shared" ref="M50" si="50">M49*1.1</f>
        <v>567.85934476772343</v>
      </c>
      <c r="N50" s="77">
        <f t="shared" ref="N50" si="51">N49*1.1</f>
        <v>558.64285950222768</v>
      </c>
      <c r="O50" s="77">
        <f t="shared" ref="O50" si="52">O49*1.1</f>
        <v>549.15632922261148</v>
      </c>
      <c r="P50" s="77">
        <f t="shared" ref="P50" si="53">P49*1.1</f>
        <v>540.87590444093155</v>
      </c>
      <c r="Q50" s="77">
        <f t="shared" ref="Q50" si="54">Q49*1.1</f>
        <v>533.53154014306767</v>
      </c>
      <c r="R50" s="77">
        <f t="shared" ref="R50" si="55">R49*1.1</f>
        <v>524.04500986345158</v>
      </c>
      <c r="S50" s="77">
        <f t="shared" ref="S50" si="56">S49*1.1</f>
        <v>515.76458508177177</v>
      </c>
      <c r="T50" s="77">
        <f t="shared" ref="T50" si="57">T49*1.1</f>
        <v>507.21411528597173</v>
      </c>
      <c r="U50" s="77">
        <f t="shared" ref="U50" si="58">U49*1.1</f>
        <v>498.9336905042918</v>
      </c>
      <c r="V50" s="77">
        <f t="shared" ref="V50" si="59">V49*1.1</f>
        <v>489.44716022467577</v>
      </c>
      <c r="W50" s="77">
        <f t="shared" ref="W50" si="60">W49*1.1</f>
        <v>481.16673544299573</v>
      </c>
      <c r="X50" s="77">
        <f t="shared" ref="X50" si="61">X49*1.1</f>
        <v>472.61626564719592</v>
      </c>
      <c r="Y50" s="77">
        <f t="shared" ref="Y50" si="62">Y49*1.1</f>
        <v>464.33584086551571</v>
      </c>
      <c r="Z50" s="77">
        <f t="shared" ref="Z50" si="63">Z49*1.1</f>
        <v>456.05541608383589</v>
      </c>
      <c r="AA50" s="77">
        <f t="shared" ref="AA50" si="64">AA49*1.1</f>
        <v>446.56888580421992</v>
      </c>
      <c r="AB50" s="77">
        <f t="shared" ref="AB50" si="65">AB49*1.1</f>
        <v>439.22452150635604</v>
      </c>
      <c r="AC50" s="77">
        <f t="shared" ref="AC50" si="66">AC49*1.1</f>
        <v>429.73799122674001</v>
      </c>
      <c r="AD50" s="77">
        <f t="shared" ref="AD50" si="67">AD49*1.1</f>
        <v>421.4575664450598</v>
      </c>
      <c r="AE50" s="77">
        <f t="shared" ref="AE50" si="68">AE49*1.1</f>
        <v>412.90709664925998</v>
      </c>
      <c r="AF50" s="77">
        <f t="shared" ref="AF50" si="69">AF49*1.1</f>
        <v>404.08658183934006</v>
      </c>
      <c r="AG50" s="76">
        <f t="shared" ref="AG50" si="70">AG49*1.1</f>
        <v>395.26606702941984</v>
      </c>
    </row>
    <row r="51" spans="1:33">
      <c r="A51" s="81" t="s">
        <v>496</v>
      </c>
      <c r="B51" t="s">
        <v>494</v>
      </c>
      <c r="C51" s="77">
        <f t="shared" ref="C51:AG51" si="71">(C45*C$12-C40)</f>
        <v>14.511740720424211</v>
      </c>
      <c r="D51" s="77">
        <f t="shared" si="71"/>
        <v>14.511740720424211</v>
      </c>
      <c r="E51" s="77">
        <f t="shared" si="71"/>
        <v>14.511740720424211</v>
      </c>
      <c r="F51" s="77">
        <f t="shared" si="71"/>
        <v>14.511740720424211</v>
      </c>
      <c r="G51" s="77">
        <f t="shared" si="71"/>
        <v>14.511740720424211</v>
      </c>
      <c r="H51" s="77">
        <f t="shared" si="71"/>
        <v>14.511740720424211</v>
      </c>
      <c r="I51" s="77">
        <f t="shared" si="71"/>
        <v>14.511740720424211</v>
      </c>
      <c r="J51" s="77">
        <f t="shared" si="71"/>
        <v>14.511740720424211</v>
      </c>
      <c r="K51" s="77">
        <f t="shared" si="71"/>
        <v>14.511740720424211</v>
      </c>
      <c r="L51" s="77">
        <f t="shared" si="71"/>
        <v>14.511740720424211</v>
      </c>
      <c r="M51" s="77">
        <f t="shared" si="71"/>
        <v>14.511740720424211</v>
      </c>
      <c r="N51" s="77">
        <f t="shared" si="71"/>
        <v>14.511740720424211</v>
      </c>
      <c r="O51" s="77">
        <f t="shared" si="71"/>
        <v>14.511740720424211</v>
      </c>
      <c r="P51" s="77">
        <f t="shared" si="71"/>
        <v>14.511740720424211</v>
      </c>
      <c r="Q51" s="77">
        <f t="shared" si="71"/>
        <v>14.511740720424211</v>
      </c>
      <c r="R51" s="77">
        <f t="shared" si="71"/>
        <v>14.511740720424211</v>
      </c>
      <c r="S51" s="77">
        <f t="shared" si="71"/>
        <v>14.511740720424211</v>
      </c>
      <c r="T51" s="77">
        <f t="shared" si="71"/>
        <v>14.511740720424211</v>
      </c>
      <c r="U51" s="77">
        <f t="shared" si="71"/>
        <v>14.511740720424211</v>
      </c>
      <c r="V51" s="77">
        <f t="shared" si="71"/>
        <v>14.511740720424211</v>
      </c>
      <c r="W51" s="77">
        <f t="shared" si="71"/>
        <v>14.511740720424211</v>
      </c>
      <c r="X51" s="77">
        <f t="shared" si="71"/>
        <v>14.511740720424211</v>
      </c>
      <c r="Y51" s="77">
        <f t="shared" si="71"/>
        <v>14.511740720424211</v>
      </c>
      <c r="Z51" s="77">
        <f t="shared" si="71"/>
        <v>14.511740720424211</v>
      </c>
      <c r="AA51" s="77">
        <f t="shared" si="71"/>
        <v>14.511740720424211</v>
      </c>
      <c r="AB51" s="77">
        <f t="shared" si="71"/>
        <v>14.511740720424211</v>
      </c>
      <c r="AC51" s="77">
        <f t="shared" si="71"/>
        <v>14.511740720424211</v>
      </c>
      <c r="AD51" s="77">
        <f t="shared" si="71"/>
        <v>14.511740720424211</v>
      </c>
      <c r="AE51" s="77">
        <f t="shared" si="71"/>
        <v>14.511740720424211</v>
      </c>
      <c r="AF51" s="77">
        <f t="shared" si="71"/>
        <v>14.511740720424211</v>
      </c>
      <c r="AG51" s="76">
        <f t="shared" si="71"/>
        <v>14.511740720424211</v>
      </c>
    </row>
    <row r="52" spans="1:33">
      <c r="A52" s="74" t="s">
        <v>497</v>
      </c>
      <c r="B52" s="36" t="s">
        <v>514</v>
      </c>
      <c r="C52" s="73">
        <f>C46-C41</f>
        <v>2.33</v>
      </c>
      <c r="D52" s="73">
        <f t="shared" ref="D52:AG52" si="72">D46-D41</f>
        <v>2.33</v>
      </c>
      <c r="E52" s="73">
        <f t="shared" si="72"/>
        <v>2.33</v>
      </c>
      <c r="F52" s="73">
        <f t="shared" si="72"/>
        <v>2.33</v>
      </c>
      <c r="G52" s="73">
        <f t="shared" si="72"/>
        <v>2.33</v>
      </c>
      <c r="H52" s="73">
        <f t="shared" si="72"/>
        <v>2.33</v>
      </c>
      <c r="I52" s="73">
        <f t="shared" si="72"/>
        <v>2.33</v>
      </c>
      <c r="J52" s="73">
        <f t="shared" si="72"/>
        <v>2.33</v>
      </c>
      <c r="K52" s="73">
        <f t="shared" si="72"/>
        <v>2.33</v>
      </c>
      <c r="L52" s="73">
        <f t="shared" si="72"/>
        <v>2.33</v>
      </c>
      <c r="M52" s="73">
        <f t="shared" si="72"/>
        <v>2.33</v>
      </c>
      <c r="N52" s="73">
        <f t="shared" si="72"/>
        <v>2.33</v>
      </c>
      <c r="O52" s="73">
        <f t="shared" si="72"/>
        <v>2.33</v>
      </c>
      <c r="P52" s="73">
        <f t="shared" si="72"/>
        <v>2.33</v>
      </c>
      <c r="Q52" s="73">
        <f t="shared" si="72"/>
        <v>2.33</v>
      </c>
      <c r="R52" s="73">
        <f t="shared" si="72"/>
        <v>2.33</v>
      </c>
      <c r="S52" s="73">
        <f t="shared" si="72"/>
        <v>2.33</v>
      </c>
      <c r="T52" s="73">
        <f t="shared" si="72"/>
        <v>2.33</v>
      </c>
      <c r="U52" s="73">
        <f t="shared" si="72"/>
        <v>2.33</v>
      </c>
      <c r="V52" s="73">
        <f t="shared" si="72"/>
        <v>2.33</v>
      </c>
      <c r="W52" s="73">
        <f t="shared" si="72"/>
        <v>2.33</v>
      </c>
      <c r="X52" s="73">
        <f t="shared" si="72"/>
        <v>2.33</v>
      </c>
      <c r="Y52" s="73">
        <f t="shared" si="72"/>
        <v>2.33</v>
      </c>
      <c r="Z52" s="73">
        <f t="shared" si="72"/>
        <v>2.33</v>
      </c>
      <c r="AA52" s="73">
        <f t="shared" si="72"/>
        <v>2.33</v>
      </c>
      <c r="AB52" s="73">
        <f t="shared" si="72"/>
        <v>2.33</v>
      </c>
      <c r="AC52" s="73">
        <f t="shared" si="72"/>
        <v>2.33</v>
      </c>
      <c r="AD52" s="73">
        <f t="shared" si="72"/>
        <v>2.33</v>
      </c>
      <c r="AE52" s="73">
        <f t="shared" si="72"/>
        <v>2.33</v>
      </c>
      <c r="AF52" s="73">
        <f t="shared" si="72"/>
        <v>2.33</v>
      </c>
      <c r="AG52" s="73">
        <f t="shared" si="72"/>
        <v>2.33</v>
      </c>
    </row>
    <row r="54" spans="1:33">
      <c r="A54" s="93" t="s">
        <v>513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5"/>
    </row>
    <row r="55" spans="1:33">
      <c r="A55" s="81" t="s">
        <v>508</v>
      </c>
      <c r="AG55" s="27"/>
    </row>
    <row r="56" spans="1:33">
      <c r="A56" s="26"/>
      <c r="C56">
        <v>2020</v>
      </c>
      <c r="D56">
        <v>2021</v>
      </c>
      <c r="E56">
        <v>2022</v>
      </c>
      <c r="F56">
        <v>2023</v>
      </c>
      <c r="G56">
        <v>2024</v>
      </c>
      <c r="H56">
        <v>2025</v>
      </c>
      <c r="I56">
        <v>2026</v>
      </c>
      <c r="J56">
        <v>2027</v>
      </c>
      <c r="K56">
        <v>2028</v>
      </c>
      <c r="L56">
        <v>2029</v>
      </c>
      <c r="M56">
        <v>2030</v>
      </c>
      <c r="N56">
        <v>2031</v>
      </c>
      <c r="O56">
        <v>2032</v>
      </c>
      <c r="P56">
        <v>2033</v>
      </c>
      <c r="Q56">
        <v>2034</v>
      </c>
      <c r="R56">
        <v>2035</v>
      </c>
      <c r="S56">
        <v>2036</v>
      </c>
      <c r="T56">
        <v>2037</v>
      </c>
      <c r="U56">
        <v>2038</v>
      </c>
      <c r="V56">
        <v>2039</v>
      </c>
      <c r="W56">
        <v>2040</v>
      </c>
      <c r="X56">
        <v>2041</v>
      </c>
      <c r="Y56">
        <v>2042</v>
      </c>
      <c r="Z56">
        <v>2043</v>
      </c>
      <c r="AA56">
        <v>2044</v>
      </c>
      <c r="AB56">
        <v>2045</v>
      </c>
      <c r="AC56">
        <v>2046</v>
      </c>
      <c r="AD56">
        <v>2047</v>
      </c>
      <c r="AE56">
        <v>2048</v>
      </c>
      <c r="AF56">
        <v>2049</v>
      </c>
      <c r="AG56" s="27">
        <v>2050</v>
      </c>
    </row>
    <row r="57" spans="1:33">
      <c r="A57" s="92" t="s">
        <v>511</v>
      </c>
      <c r="B57" t="s">
        <v>510</v>
      </c>
      <c r="C57">
        <v>0.7</v>
      </c>
      <c r="AG57" s="27"/>
    </row>
    <row r="58" spans="1:33">
      <c r="A58" s="26" t="s">
        <v>501</v>
      </c>
      <c r="B58" t="s">
        <v>500</v>
      </c>
      <c r="C58" s="75">
        <f>C14/$C$57</f>
        <v>1440.5751552837125</v>
      </c>
      <c r="D58" s="75">
        <f t="shared" ref="D58:AG58" si="73">D14/$C$57</f>
        <v>1440.5751552837125</v>
      </c>
      <c r="E58" s="75">
        <f t="shared" si="73"/>
        <v>1034.6279839557485</v>
      </c>
      <c r="F58" s="75">
        <f t="shared" si="73"/>
        <v>1004.4104462902769</v>
      </c>
      <c r="G58" s="77">
        <f t="shared" si="73"/>
        <v>992.5880099319503</v>
      </c>
      <c r="H58" s="77">
        <f t="shared" si="73"/>
        <v>947.31735441683395</v>
      </c>
      <c r="I58" s="77">
        <f t="shared" si="73"/>
        <v>903.50704262801128</v>
      </c>
      <c r="J58" s="77">
        <f t="shared" si="73"/>
        <v>884.15804734486244</v>
      </c>
      <c r="K58" s="77">
        <f t="shared" si="73"/>
        <v>863.34870833541913</v>
      </c>
      <c r="L58" s="77">
        <f t="shared" si="73"/>
        <v>843.99971305226882</v>
      </c>
      <c r="M58" s="77">
        <f t="shared" si="73"/>
        <v>826.95365350523787</v>
      </c>
      <c r="N58" s="77">
        <f t="shared" si="73"/>
        <v>813.24957741570438</v>
      </c>
      <c r="O58" s="77">
        <f t="shared" si="73"/>
        <v>794.32187813746646</v>
      </c>
      <c r="P58" s="77">
        <f t="shared" si="73"/>
        <v>786.2627212415515</v>
      </c>
      <c r="Q58" s="77">
        <f t="shared" si="73"/>
        <v>776.74322061934265</v>
      </c>
      <c r="R58" s="77">
        <f t="shared" si="73"/>
        <v>764.92078426101546</v>
      </c>
      <c r="S58" s="77">
        <f t="shared" si="73"/>
        <v>751.21670817148345</v>
      </c>
      <c r="T58" s="77">
        <f t="shared" si="73"/>
        <v>741.69720754927459</v>
      </c>
      <c r="U58" s="77">
        <f t="shared" si="73"/>
        <v>727.99313145974202</v>
      </c>
      <c r="V58" s="77">
        <f t="shared" si="73"/>
        <v>712.82871164391565</v>
      </c>
      <c r="W58" s="77">
        <f t="shared" si="73"/>
        <v>699.12463555438285</v>
      </c>
      <c r="X58" s="77">
        <f t="shared" si="73"/>
        <v>683.96021573855717</v>
      </c>
      <c r="Y58" s="77">
        <f t="shared" si="73"/>
        <v>675.90105884264074</v>
      </c>
      <c r="Z58" s="77">
        <f t="shared" si="73"/>
        <v>658.85499929560899</v>
      </c>
      <c r="AA58" s="77">
        <f t="shared" si="73"/>
        <v>645.15092320607698</v>
      </c>
      <c r="AB58" s="77">
        <f t="shared" si="73"/>
        <v>629.56520738533891</v>
      </c>
      <c r="AC58" s="77">
        <f t="shared" si="73"/>
        <v>610.63750810710098</v>
      </c>
      <c r="AD58" s="77">
        <f t="shared" si="73"/>
        <v>596.93343201756898</v>
      </c>
      <c r="AE58" s="77">
        <f t="shared" si="73"/>
        <v>583.65065193294879</v>
      </c>
      <c r="AF58" s="77">
        <f t="shared" si="73"/>
        <v>571.82821557462148</v>
      </c>
      <c r="AG58" s="76">
        <f t="shared" si="73"/>
        <v>558.54543549000118</v>
      </c>
    </row>
    <row r="59" spans="1:33">
      <c r="A59" s="26" t="s">
        <v>496</v>
      </c>
      <c r="B59" t="s">
        <v>494</v>
      </c>
      <c r="C59" s="94">
        <f t="shared" ref="C59:AG59" si="74">C15/$C$57</f>
        <v>22.313718883055174</v>
      </c>
      <c r="D59" s="94">
        <f t="shared" si="74"/>
        <v>22.313718883055174</v>
      </c>
      <c r="E59" s="94">
        <f t="shared" si="74"/>
        <v>22.313718883055174</v>
      </c>
      <c r="F59" s="94">
        <f t="shared" si="74"/>
        <v>22.313718883055174</v>
      </c>
      <c r="G59" s="94">
        <f t="shared" si="74"/>
        <v>22.313718883055174</v>
      </c>
      <c r="H59" s="94">
        <f t="shared" si="74"/>
        <v>22.313718883055174</v>
      </c>
      <c r="I59" s="94">
        <f t="shared" si="74"/>
        <v>22.313718883055174</v>
      </c>
      <c r="J59" s="94">
        <f t="shared" si="74"/>
        <v>22.313718883055174</v>
      </c>
      <c r="K59" s="94">
        <f t="shared" si="74"/>
        <v>22.313718883055174</v>
      </c>
      <c r="L59" s="94">
        <f t="shared" si="74"/>
        <v>22.313718883055174</v>
      </c>
      <c r="M59" s="94">
        <f t="shared" si="74"/>
        <v>22.313718883055174</v>
      </c>
      <c r="N59" s="94">
        <f t="shared" si="74"/>
        <v>22.313718883055174</v>
      </c>
      <c r="O59" s="94">
        <f t="shared" si="74"/>
        <v>22.313718883055174</v>
      </c>
      <c r="P59" s="94">
        <f t="shared" si="74"/>
        <v>22.313718883055174</v>
      </c>
      <c r="Q59" s="94">
        <f t="shared" si="74"/>
        <v>22.313718883055174</v>
      </c>
      <c r="R59" s="94">
        <f t="shared" si="74"/>
        <v>22.313718883055174</v>
      </c>
      <c r="S59" s="94">
        <f t="shared" si="74"/>
        <v>22.313718883055174</v>
      </c>
      <c r="T59" s="94">
        <f t="shared" si="74"/>
        <v>22.313718883055174</v>
      </c>
      <c r="U59" s="94">
        <f t="shared" si="74"/>
        <v>22.313718883055174</v>
      </c>
      <c r="V59" s="94">
        <f t="shared" si="74"/>
        <v>22.313718883055174</v>
      </c>
      <c r="W59" s="94">
        <f t="shared" si="74"/>
        <v>22.313718883055174</v>
      </c>
      <c r="X59" s="94">
        <f t="shared" si="74"/>
        <v>22.313718883055174</v>
      </c>
      <c r="Y59" s="94">
        <f t="shared" si="74"/>
        <v>22.313718883055174</v>
      </c>
      <c r="Z59" s="94">
        <f t="shared" si="74"/>
        <v>22.313718883055174</v>
      </c>
      <c r="AA59" s="94">
        <f t="shared" si="74"/>
        <v>22.313718883055174</v>
      </c>
      <c r="AB59" s="94">
        <f t="shared" si="74"/>
        <v>22.313718883055174</v>
      </c>
      <c r="AC59" s="94">
        <f t="shared" si="74"/>
        <v>22.313718883055174</v>
      </c>
      <c r="AD59" s="94">
        <f t="shared" si="74"/>
        <v>22.313718883055174</v>
      </c>
      <c r="AE59" s="94">
        <f t="shared" si="74"/>
        <v>22.313718883055174</v>
      </c>
      <c r="AF59" s="94">
        <f t="shared" si="74"/>
        <v>22.313718883055174</v>
      </c>
      <c r="AG59" s="85">
        <f t="shared" si="74"/>
        <v>22.313718883055174</v>
      </c>
    </row>
    <row r="60" spans="1:33">
      <c r="A60" s="26" t="s">
        <v>497</v>
      </c>
      <c r="B60" t="s">
        <v>493</v>
      </c>
      <c r="C60" s="94">
        <f t="shared" ref="C60:AG60" si="75">C16/$C$57</f>
        <v>8.6714285714285708</v>
      </c>
      <c r="D60" s="94">
        <f t="shared" si="75"/>
        <v>8.6714285714285708</v>
      </c>
      <c r="E60" s="94">
        <f t="shared" si="75"/>
        <v>8.6714285714285708</v>
      </c>
      <c r="F60" s="94">
        <f t="shared" si="75"/>
        <v>8.6714285714285708</v>
      </c>
      <c r="G60" s="94">
        <f t="shared" si="75"/>
        <v>8.6714285714285708</v>
      </c>
      <c r="H60" s="94">
        <f t="shared" si="75"/>
        <v>8.6714285714285708</v>
      </c>
      <c r="I60" s="94">
        <f t="shared" si="75"/>
        <v>8.6714285714285708</v>
      </c>
      <c r="J60" s="94">
        <f t="shared" si="75"/>
        <v>8.6714285714285708</v>
      </c>
      <c r="K60" s="94">
        <f t="shared" si="75"/>
        <v>8.6714285714285708</v>
      </c>
      <c r="L60" s="94">
        <f t="shared" si="75"/>
        <v>8.6714285714285708</v>
      </c>
      <c r="M60" s="94">
        <f t="shared" si="75"/>
        <v>8.6714285714285708</v>
      </c>
      <c r="N60" s="94">
        <f t="shared" si="75"/>
        <v>8.6714285714285708</v>
      </c>
      <c r="O60" s="94">
        <f t="shared" si="75"/>
        <v>8.6714285714285708</v>
      </c>
      <c r="P60" s="94">
        <f t="shared" si="75"/>
        <v>8.6714285714285708</v>
      </c>
      <c r="Q60" s="94">
        <f t="shared" si="75"/>
        <v>8.6714285714285708</v>
      </c>
      <c r="R60" s="94">
        <f t="shared" si="75"/>
        <v>8.6714285714285708</v>
      </c>
      <c r="S60" s="94">
        <f t="shared" si="75"/>
        <v>8.6714285714285708</v>
      </c>
      <c r="T60" s="94">
        <f t="shared" si="75"/>
        <v>8.6714285714285708</v>
      </c>
      <c r="U60" s="94">
        <f t="shared" si="75"/>
        <v>8.6714285714285708</v>
      </c>
      <c r="V60" s="94">
        <f t="shared" si="75"/>
        <v>8.6714285714285708</v>
      </c>
      <c r="W60" s="94">
        <f t="shared" si="75"/>
        <v>8.6714285714285708</v>
      </c>
      <c r="X60" s="94">
        <f t="shared" si="75"/>
        <v>8.6714285714285708</v>
      </c>
      <c r="Y60" s="94">
        <f t="shared" si="75"/>
        <v>8.6714285714285708</v>
      </c>
      <c r="Z60" s="94">
        <f t="shared" si="75"/>
        <v>8.6714285714285708</v>
      </c>
      <c r="AA60" s="94">
        <f t="shared" si="75"/>
        <v>8.6714285714285708</v>
      </c>
      <c r="AB60" s="94">
        <f t="shared" si="75"/>
        <v>8.6714285714285708</v>
      </c>
      <c r="AC60" s="94">
        <f t="shared" si="75"/>
        <v>8.6714285714285708</v>
      </c>
      <c r="AD60" s="94">
        <f t="shared" si="75"/>
        <v>8.6714285714285708</v>
      </c>
      <c r="AE60" s="94">
        <f t="shared" si="75"/>
        <v>8.6714285714285708</v>
      </c>
      <c r="AF60" s="94">
        <f t="shared" si="75"/>
        <v>8.6714285714285708</v>
      </c>
      <c r="AG60" s="85">
        <f t="shared" si="75"/>
        <v>8.6714285714285708</v>
      </c>
    </row>
    <row r="61" spans="1:33">
      <c r="A61" s="26"/>
      <c r="AG61" s="27"/>
    </row>
    <row r="62" spans="1:33">
      <c r="A62" s="92" t="s">
        <v>509</v>
      </c>
      <c r="B62" t="s">
        <v>510</v>
      </c>
      <c r="C62">
        <v>0.8</v>
      </c>
      <c r="AG62" s="27"/>
    </row>
    <row r="63" spans="1:33">
      <c r="A63" s="26" t="s">
        <v>501</v>
      </c>
      <c r="B63" t="s">
        <v>500</v>
      </c>
      <c r="C63" s="75">
        <f>C32/$C$62</f>
        <v>1020.9582830742158</v>
      </c>
      <c r="D63" s="75">
        <f t="shared" ref="D63:AG65" si="76">D32/$C$62</f>
        <v>1020.9582830742158</v>
      </c>
      <c r="E63" s="77">
        <f t="shared" si="76"/>
        <v>863.52374585806228</v>
      </c>
      <c r="F63" s="77">
        <f t="shared" si="76"/>
        <v>848.53149448364729</v>
      </c>
      <c r="G63" s="77">
        <f t="shared" si="76"/>
        <v>834.5230320050191</v>
      </c>
      <c r="H63" s="77">
        <f t="shared" si="76"/>
        <v>815.70557388655914</v>
      </c>
      <c r="I63" s="77">
        <f t="shared" si="76"/>
        <v>794.62871945013387</v>
      </c>
      <c r="J63" s="77">
        <f t="shared" si="76"/>
        <v>778.39642319927248</v>
      </c>
      <c r="K63" s="77">
        <f t="shared" si="76"/>
        <v>771.00860080270388</v>
      </c>
      <c r="L63" s="77">
        <f t="shared" si="76"/>
        <v>757.82381473145256</v>
      </c>
      <c r="M63" s="77">
        <f t="shared" si="76"/>
        <v>746.93257002021596</v>
      </c>
      <c r="N63" s="77">
        <f t="shared" si="76"/>
        <v>734.11596692504418</v>
      </c>
      <c r="O63" s="77">
        <f t="shared" si="76"/>
        <v>720.91790699092837</v>
      </c>
      <c r="P63" s="77">
        <f t="shared" si="76"/>
        <v>711.33465464865435</v>
      </c>
      <c r="Q63" s="77">
        <f t="shared" si="76"/>
        <v>701.29373773079135</v>
      </c>
      <c r="R63" s="77">
        <f t="shared" si="76"/>
        <v>690.60658128486375</v>
      </c>
      <c r="S63" s="77">
        <f t="shared" si="76"/>
        <v>678.87141380816979</v>
      </c>
      <c r="T63" s="77">
        <f t="shared" si="76"/>
        <v>669.10652237921317</v>
      </c>
      <c r="U63" s="77">
        <f t="shared" si="76"/>
        <v>657.4956814170356</v>
      </c>
      <c r="V63" s="77">
        <f t="shared" si="76"/>
        <v>646.57598382357548</v>
      </c>
      <c r="W63" s="77">
        <f t="shared" si="76"/>
        <v>634.02837457528062</v>
      </c>
      <c r="X63" s="77">
        <f t="shared" si="76"/>
        <v>623.51301977665025</v>
      </c>
      <c r="Y63" s="77">
        <f t="shared" si="76"/>
        <v>612.73563165881467</v>
      </c>
      <c r="Z63" s="77">
        <f t="shared" si="76"/>
        <v>600.47232655058622</v>
      </c>
      <c r="AA63" s="77">
        <f t="shared" si="76"/>
        <v>589.17213592978374</v>
      </c>
      <c r="AB63" s="77">
        <f t="shared" si="76"/>
        <v>576.79289146150643</v>
      </c>
      <c r="AC63" s="77">
        <f t="shared" si="76"/>
        <v>564.55857400498451</v>
      </c>
      <c r="AD63" s="77">
        <f t="shared" si="76"/>
        <v>552.37695255504264</v>
      </c>
      <c r="AE63" s="77">
        <f t="shared" si="76"/>
        <v>542.1467516290503</v>
      </c>
      <c r="AF63" s="77">
        <f t="shared" si="76"/>
        <v>533.24642334770806</v>
      </c>
      <c r="AG63" s="76">
        <f t="shared" si="76"/>
        <v>525.12514557952761</v>
      </c>
    </row>
    <row r="64" spans="1:33">
      <c r="A64" s="26" t="s">
        <v>496</v>
      </c>
      <c r="B64" t="s">
        <v>494</v>
      </c>
      <c r="C64" s="77">
        <f>C33/$C$62</f>
        <v>21.061033781312858</v>
      </c>
      <c r="D64" s="77">
        <f t="shared" ref="D64:R64" si="77">D33/$C$62</f>
        <v>21.061033781312858</v>
      </c>
      <c r="E64" s="77">
        <f t="shared" si="77"/>
        <v>21.061033781312858</v>
      </c>
      <c r="F64" s="77">
        <f t="shared" si="77"/>
        <v>21.061033781312858</v>
      </c>
      <c r="G64" s="77">
        <f t="shared" si="77"/>
        <v>21.061033781312858</v>
      </c>
      <c r="H64" s="77">
        <f t="shared" si="77"/>
        <v>21.061033781312858</v>
      </c>
      <c r="I64" s="77">
        <f t="shared" si="77"/>
        <v>21.061033781312858</v>
      </c>
      <c r="J64" s="77">
        <f t="shared" si="77"/>
        <v>21.061033781312858</v>
      </c>
      <c r="K64" s="77">
        <f t="shared" si="77"/>
        <v>21.061033781312858</v>
      </c>
      <c r="L64" s="77">
        <f t="shared" si="77"/>
        <v>21.061033781312858</v>
      </c>
      <c r="M64" s="77">
        <f t="shared" si="77"/>
        <v>21.061033781312858</v>
      </c>
      <c r="N64" s="77">
        <f t="shared" si="77"/>
        <v>21.061033781312858</v>
      </c>
      <c r="O64" s="77">
        <f t="shared" si="77"/>
        <v>21.061033781312858</v>
      </c>
      <c r="P64" s="77">
        <f t="shared" si="77"/>
        <v>21.061033781312858</v>
      </c>
      <c r="Q64" s="77">
        <f t="shared" si="77"/>
        <v>21.061033781312858</v>
      </c>
      <c r="R64" s="77">
        <f t="shared" si="77"/>
        <v>21.061033781312858</v>
      </c>
      <c r="S64" s="77">
        <f t="shared" si="76"/>
        <v>21.061033781312858</v>
      </c>
      <c r="T64" s="77">
        <f t="shared" si="76"/>
        <v>21.061033781312858</v>
      </c>
      <c r="U64" s="77">
        <f t="shared" si="76"/>
        <v>21.061033781312858</v>
      </c>
      <c r="V64" s="77">
        <f t="shared" si="76"/>
        <v>21.061033781312858</v>
      </c>
      <c r="W64" s="77">
        <f t="shared" si="76"/>
        <v>21.061033781312858</v>
      </c>
      <c r="X64" s="77">
        <f t="shared" si="76"/>
        <v>21.061033781312858</v>
      </c>
      <c r="Y64" s="77">
        <f t="shared" si="76"/>
        <v>21.061033781312858</v>
      </c>
      <c r="Z64" s="77">
        <f t="shared" si="76"/>
        <v>21.061033781312858</v>
      </c>
      <c r="AA64" s="77">
        <f t="shared" si="76"/>
        <v>21.061033781312858</v>
      </c>
      <c r="AB64" s="77">
        <f t="shared" si="76"/>
        <v>21.061033781312858</v>
      </c>
      <c r="AC64" s="77">
        <f t="shared" si="76"/>
        <v>21.061033781312858</v>
      </c>
      <c r="AD64" s="77">
        <f t="shared" si="76"/>
        <v>21.061033781312858</v>
      </c>
      <c r="AE64" s="77">
        <f t="shared" si="76"/>
        <v>21.061033781312858</v>
      </c>
      <c r="AF64" s="77">
        <f t="shared" si="76"/>
        <v>21.061033781312858</v>
      </c>
      <c r="AG64" s="76">
        <f t="shared" si="76"/>
        <v>21.061033781312858</v>
      </c>
    </row>
    <row r="65" spans="1:33">
      <c r="A65" s="26" t="s">
        <v>497</v>
      </c>
      <c r="B65" t="s">
        <v>514</v>
      </c>
      <c r="C65" s="77">
        <f>C34/$C$62</f>
        <v>3.1499999999999995</v>
      </c>
      <c r="D65" s="77">
        <f t="shared" si="76"/>
        <v>3.1499999999999995</v>
      </c>
      <c r="E65" s="77">
        <f t="shared" si="76"/>
        <v>3.1499999999999995</v>
      </c>
      <c r="F65" s="77">
        <f t="shared" si="76"/>
        <v>3.1499999999999995</v>
      </c>
      <c r="G65" s="77">
        <f t="shared" si="76"/>
        <v>3.1499999999999995</v>
      </c>
      <c r="H65" s="77">
        <f t="shared" si="76"/>
        <v>3.1499999999999995</v>
      </c>
      <c r="I65" s="77">
        <f t="shared" si="76"/>
        <v>3.1499999999999995</v>
      </c>
      <c r="J65" s="77">
        <f t="shared" si="76"/>
        <v>3.1499999999999995</v>
      </c>
      <c r="K65" s="77">
        <f t="shared" si="76"/>
        <v>3.1499999999999995</v>
      </c>
      <c r="L65" s="77">
        <f t="shared" si="76"/>
        <v>3.1499999999999995</v>
      </c>
      <c r="M65" s="77">
        <f t="shared" si="76"/>
        <v>3.1499999999999995</v>
      </c>
      <c r="N65" s="77">
        <f t="shared" si="76"/>
        <v>3.1499999999999995</v>
      </c>
      <c r="O65" s="77">
        <f t="shared" si="76"/>
        <v>3.1499999999999995</v>
      </c>
      <c r="P65" s="77">
        <f t="shared" si="76"/>
        <v>3.1499999999999995</v>
      </c>
      <c r="Q65" s="77">
        <f t="shared" si="76"/>
        <v>3.1499999999999995</v>
      </c>
      <c r="R65" s="77">
        <f t="shared" si="76"/>
        <v>3.1499999999999995</v>
      </c>
      <c r="S65" s="77">
        <f t="shared" si="76"/>
        <v>3.1499999999999995</v>
      </c>
      <c r="T65" s="77">
        <f t="shared" si="76"/>
        <v>3.1499999999999995</v>
      </c>
      <c r="U65" s="77">
        <f t="shared" si="76"/>
        <v>3.1499999999999995</v>
      </c>
      <c r="V65" s="77">
        <f t="shared" si="76"/>
        <v>3.1499999999999995</v>
      </c>
      <c r="W65" s="77">
        <f t="shared" si="76"/>
        <v>3.1499999999999995</v>
      </c>
      <c r="X65" s="77">
        <f t="shared" si="76"/>
        <v>3.1499999999999995</v>
      </c>
      <c r="Y65" s="77">
        <f t="shared" si="76"/>
        <v>3.1499999999999995</v>
      </c>
      <c r="Z65" s="77">
        <f t="shared" si="76"/>
        <v>3.1499999999999995</v>
      </c>
      <c r="AA65" s="77">
        <f t="shared" si="76"/>
        <v>3.1499999999999995</v>
      </c>
      <c r="AB65" s="77">
        <f t="shared" si="76"/>
        <v>3.1499999999999995</v>
      </c>
      <c r="AC65" s="77">
        <f t="shared" si="76"/>
        <v>3.1499999999999995</v>
      </c>
      <c r="AD65" s="77">
        <f t="shared" si="76"/>
        <v>3.1499999999999995</v>
      </c>
      <c r="AE65" s="77">
        <f t="shared" si="76"/>
        <v>3.1499999999999995</v>
      </c>
      <c r="AF65" s="77">
        <f t="shared" si="76"/>
        <v>3.1499999999999995</v>
      </c>
      <c r="AG65" s="76">
        <f t="shared" si="76"/>
        <v>3.1499999999999995</v>
      </c>
    </row>
    <row r="66" spans="1:33">
      <c r="A66" s="26"/>
      <c r="AG66" s="27"/>
    </row>
    <row r="67" spans="1:33">
      <c r="A67" s="92" t="s">
        <v>512</v>
      </c>
      <c r="B67" s="12" t="s">
        <v>510</v>
      </c>
      <c r="C67">
        <v>0.8</v>
      </c>
      <c r="AG67" s="27"/>
    </row>
    <row r="68" spans="1:33">
      <c r="A68" s="26" t="s">
        <v>501</v>
      </c>
      <c r="B68" s="12" t="s">
        <v>500</v>
      </c>
      <c r="C68" s="77">
        <f>C50/$C$67</f>
        <v>849.01410890675663</v>
      </c>
      <c r="D68" s="77">
        <f t="shared" ref="D68:AG70" si="78">D50/$C$67</f>
        <v>849.01410890675663</v>
      </c>
      <c r="E68" s="77">
        <f t="shared" si="78"/>
        <v>792.56020078442111</v>
      </c>
      <c r="F68" s="77">
        <f t="shared" si="78"/>
        <v>781.37715047020129</v>
      </c>
      <c r="G68" s="77">
        <f t="shared" si="78"/>
        <v>771.3869184247626</v>
      </c>
      <c r="H68" s="77">
        <f t="shared" si="78"/>
        <v>761.554093181143</v>
      </c>
      <c r="I68" s="77">
        <f t="shared" si="78"/>
        <v>750.70859913457332</v>
      </c>
      <c r="J68" s="77">
        <f t="shared" si="78"/>
        <v>740.20066135565412</v>
      </c>
      <c r="K68" s="77">
        <f t="shared" si="78"/>
        <v>730.18768664620416</v>
      </c>
      <c r="L68" s="77">
        <f t="shared" si="78"/>
        <v>719.00463633198433</v>
      </c>
      <c r="M68" s="77">
        <f t="shared" si="78"/>
        <v>709.8241809596542</v>
      </c>
      <c r="N68" s="77">
        <f t="shared" si="78"/>
        <v>698.30357437778457</v>
      </c>
      <c r="O68" s="77">
        <f t="shared" si="78"/>
        <v>686.44541152826434</v>
      </c>
      <c r="P68" s="77">
        <f t="shared" si="78"/>
        <v>676.09488055116435</v>
      </c>
      <c r="Q68" s="77">
        <f t="shared" si="78"/>
        <v>666.91442517883456</v>
      </c>
      <c r="R68" s="77">
        <f t="shared" si="78"/>
        <v>655.05626232931445</v>
      </c>
      <c r="S68" s="77">
        <f t="shared" si="78"/>
        <v>644.70573135221468</v>
      </c>
      <c r="T68" s="77">
        <f t="shared" si="78"/>
        <v>634.01764410746466</v>
      </c>
      <c r="U68" s="77">
        <f t="shared" si="78"/>
        <v>623.66711313036467</v>
      </c>
      <c r="V68" s="77">
        <f t="shared" si="78"/>
        <v>611.80895028084467</v>
      </c>
      <c r="W68" s="77">
        <f t="shared" si="78"/>
        <v>601.45841930374468</v>
      </c>
      <c r="X68" s="77">
        <f t="shared" si="78"/>
        <v>590.77033205899488</v>
      </c>
      <c r="Y68" s="77">
        <f t="shared" si="78"/>
        <v>580.41980108189455</v>
      </c>
      <c r="Z68" s="77">
        <f t="shared" si="78"/>
        <v>570.06927010479478</v>
      </c>
      <c r="AA68" s="77">
        <f t="shared" si="78"/>
        <v>558.2111072552749</v>
      </c>
      <c r="AB68" s="77">
        <f t="shared" si="78"/>
        <v>549.03065188294499</v>
      </c>
      <c r="AC68" s="77">
        <f t="shared" si="78"/>
        <v>537.17248903342499</v>
      </c>
      <c r="AD68" s="77">
        <f t="shared" si="78"/>
        <v>526.82195805632466</v>
      </c>
      <c r="AE68" s="77">
        <f t="shared" si="78"/>
        <v>516.13387081157498</v>
      </c>
      <c r="AF68" s="77">
        <f t="shared" si="78"/>
        <v>505.10822729917504</v>
      </c>
      <c r="AG68" s="76">
        <f t="shared" si="78"/>
        <v>494.08258378677476</v>
      </c>
    </row>
    <row r="69" spans="1:33">
      <c r="A69" s="26" t="s">
        <v>496</v>
      </c>
      <c r="B69" s="12" t="s">
        <v>494</v>
      </c>
      <c r="C69" s="77">
        <f>C51/$C$67</f>
        <v>18.139675900530261</v>
      </c>
      <c r="D69" s="77">
        <f t="shared" ref="D69:R69" si="79">D51/$C$67</f>
        <v>18.139675900530261</v>
      </c>
      <c r="E69" s="77">
        <f t="shared" si="79"/>
        <v>18.139675900530261</v>
      </c>
      <c r="F69" s="77">
        <f t="shared" si="79"/>
        <v>18.139675900530261</v>
      </c>
      <c r="G69" s="77">
        <f t="shared" si="79"/>
        <v>18.139675900530261</v>
      </c>
      <c r="H69" s="77">
        <f t="shared" si="79"/>
        <v>18.139675900530261</v>
      </c>
      <c r="I69" s="77">
        <f t="shared" si="79"/>
        <v>18.139675900530261</v>
      </c>
      <c r="J69" s="77">
        <f t="shared" si="79"/>
        <v>18.139675900530261</v>
      </c>
      <c r="K69" s="77">
        <f t="shared" si="79"/>
        <v>18.139675900530261</v>
      </c>
      <c r="L69" s="77">
        <f t="shared" si="79"/>
        <v>18.139675900530261</v>
      </c>
      <c r="M69" s="77">
        <f t="shared" si="79"/>
        <v>18.139675900530261</v>
      </c>
      <c r="N69" s="77">
        <f t="shared" si="79"/>
        <v>18.139675900530261</v>
      </c>
      <c r="O69" s="77">
        <f t="shared" si="79"/>
        <v>18.139675900530261</v>
      </c>
      <c r="P69" s="77">
        <f t="shared" si="79"/>
        <v>18.139675900530261</v>
      </c>
      <c r="Q69" s="77">
        <f t="shared" si="79"/>
        <v>18.139675900530261</v>
      </c>
      <c r="R69" s="77">
        <f t="shared" si="79"/>
        <v>18.139675900530261</v>
      </c>
      <c r="S69" s="77">
        <f t="shared" si="78"/>
        <v>18.139675900530261</v>
      </c>
      <c r="T69" s="77">
        <f t="shared" si="78"/>
        <v>18.139675900530261</v>
      </c>
      <c r="U69" s="77">
        <f t="shared" si="78"/>
        <v>18.139675900530261</v>
      </c>
      <c r="V69" s="77">
        <f t="shared" si="78"/>
        <v>18.139675900530261</v>
      </c>
      <c r="W69" s="77">
        <f t="shared" si="78"/>
        <v>18.139675900530261</v>
      </c>
      <c r="X69" s="77">
        <f t="shared" si="78"/>
        <v>18.139675900530261</v>
      </c>
      <c r="Y69" s="77">
        <f t="shared" si="78"/>
        <v>18.139675900530261</v>
      </c>
      <c r="Z69" s="77">
        <f t="shared" si="78"/>
        <v>18.139675900530261</v>
      </c>
      <c r="AA69" s="77">
        <f t="shared" si="78"/>
        <v>18.139675900530261</v>
      </c>
      <c r="AB69" s="77">
        <f t="shared" si="78"/>
        <v>18.139675900530261</v>
      </c>
      <c r="AC69" s="77">
        <f t="shared" si="78"/>
        <v>18.139675900530261</v>
      </c>
      <c r="AD69" s="77">
        <f t="shared" si="78"/>
        <v>18.139675900530261</v>
      </c>
      <c r="AE69" s="77">
        <f t="shared" si="78"/>
        <v>18.139675900530261</v>
      </c>
      <c r="AF69" s="77">
        <f t="shared" si="78"/>
        <v>18.139675900530261</v>
      </c>
      <c r="AG69" s="76">
        <f t="shared" si="78"/>
        <v>18.139675900530261</v>
      </c>
    </row>
    <row r="70" spans="1:33">
      <c r="A70" s="30" t="s">
        <v>497</v>
      </c>
      <c r="B70" s="95" t="s">
        <v>514</v>
      </c>
      <c r="C70" s="73">
        <f>C52/$C$67</f>
        <v>2.9125000000000001</v>
      </c>
      <c r="D70" s="73">
        <f t="shared" si="78"/>
        <v>2.9125000000000001</v>
      </c>
      <c r="E70" s="73">
        <f t="shared" si="78"/>
        <v>2.9125000000000001</v>
      </c>
      <c r="F70" s="73">
        <f t="shared" si="78"/>
        <v>2.9125000000000001</v>
      </c>
      <c r="G70" s="73">
        <f t="shared" si="78"/>
        <v>2.9125000000000001</v>
      </c>
      <c r="H70" s="73">
        <f t="shared" si="78"/>
        <v>2.9125000000000001</v>
      </c>
      <c r="I70" s="73">
        <f t="shared" si="78"/>
        <v>2.9125000000000001</v>
      </c>
      <c r="J70" s="73">
        <f t="shared" si="78"/>
        <v>2.9125000000000001</v>
      </c>
      <c r="K70" s="73">
        <f t="shared" si="78"/>
        <v>2.9125000000000001</v>
      </c>
      <c r="L70" s="73">
        <f t="shared" si="78"/>
        <v>2.9125000000000001</v>
      </c>
      <c r="M70" s="73">
        <f t="shared" si="78"/>
        <v>2.9125000000000001</v>
      </c>
      <c r="N70" s="73">
        <f t="shared" si="78"/>
        <v>2.9125000000000001</v>
      </c>
      <c r="O70" s="73">
        <f t="shared" si="78"/>
        <v>2.9125000000000001</v>
      </c>
      <c r="P70" s="73">
        <f t="shared" si="78"/>
        <v>2.9125000000000001</v>
      </c>
      <c r="Q70" s="73">
        <f t="shared" si="78"/>
        <v>2.9125000000000001</v>
      </c>
      <c r="R70" s="73">
        <f t="shared" si="78"/>
        <v>2.9125000000000001</v>
      </c>
      <c r="S70" s="73">
        <f t="shared" si="78"/>
        <v>2.9125000000000001</v>
      </c>
      <c r="T70" s="73">
        <f t="shared" si="78"/>
        <v>2.9125000000000001</v>
      </c>
      <c r="U70" s="73">
        <f t="shared" si="78"/>
        <v>2.9125000000000001</v>
      </c>
      <c r="V70" s="73">
        <f t="shared" si="78"/>
        <v>2.9125000000000001</v>
      </c>
      <c r="W70" s="73">
        <f t="shared" si="78"/>
        <v>2.9125000000000001</v>
      </c>
      <c r="X70" s="73">
        <f t="shared" si="78"/>
        <v>2.9125000000000001</v>
      </c>
      <c r="Y70" s="73">
        <f t="shared" si="78"/>
        <v>2.9125000000000001</v>
      </c>
      <c r="Z70" s="73">
        <f t="shared" si="78"/>
        <v>2.9125000000000001</v>
      </c>
      <c r="AA70" s="73">
        <f t="shared" si="78"/>
        <v>2.9125000000000001</v>
      </c>
      <c r="AB70" s="73">
        <f t="shared" si="78"/>
        <v>2.9125000000000001</v>
      </c>
      <c r="AC70" s="73">
        <f t="shared" si="78"/>
        <v>2.9125000000000001</v>
      </c>
      <c r="AD70" s="73">
        <f t="shared" si="78"/>
        <v>2.9125000000000001</v>
      </c>
      <c r="AE70" s="73">
        <f t="shared" si="78"/>
        <v>2.9125000000000001</v>
      </c>
      <c r="AF70" s="73">
        <f t="shared" si="78"/>
        <v>2.9125000000000001</v>
      </c>
      <c r="AG70" s="72">
        <f t="shared" si="78"/>
        <v>2.9125000000000001</v>
      </c>
    </row>
    <row r="74" spans="1:33" s="46" customFormat="1">
      <c r="A74" s="46" t="s">
        <v>515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E32"/>
  <sheetViews>
    <sheetView workbookViewId="0">
      <selection activeCell="E23" sqref="E23"/>
    </sheetView>
  </sheetViews>
  <sheetFormatPr defaultRowHeight="15"/>
  <cols>
    <col min="1" max="3" width="18.5703125" customWidth="1"/>
    <col min="4" max="4" width="11.7109375" customWidth="1"/>
    <col min="5" max="5" width="114.7109375" customWidth="1"/>
    <col min="6" max="6" width="23" customWidth="1"/>
  </cols>
  <sheetData>
    <row r="1" spans="1:5">
      <c r="A1" s="1" t="s">
        <v>474</v>
      </c>
      <c r="B1" s="1" t="s">
        <v>13</v>
      </c>
      <c r="C1" s="1" t="s">
        <v>10</v>
      </c>
      <c r="D1" s="1" t="s">
        <v>476</v>
      </c>
      <c r="E1" s="1" t="s">
        <v>14</v>
      </c>
    </row>
    <row r="2" spans="1:5">
      <c r="A2" t="s">
        <v>475</v>
      </c>
      <c r="B2">
        <v>470.41987407206682</v>
      </c>
      <c r="C2">
        <v>2020</v>
      </c>
      <c r="D2" t="s">
        <v>477</v>
      </c>
      <c r="E2" t="s">
        <v>426</v>
      </c>
    </row>
    <row r="3" spans="1:5">
      <c r="A3" t="s">
        <v>475</v>
      </c>
      <c r="B3">
        <v>492.49369125190071</v>
      </c>
      <c r="C3">
        <v>2021</v>
      </c>
      <c r="D3" t="s">
        <v>477</v>
      </c>
      <c r="E3" t="s">
        <v>426</v>
      </c>
    </row>
    <row r="4" spans="1:5">
      <c r="A4" t="s">
        <v>475</v>
      </c>
      <c r="B4">
        <v>506.79303599314784</v>
      </c>
      <c r="C4">
        <v>2022</v>
      </c>
      <c r="D4" t="s">
        <v>477</v>
      </c>
      <c r="E4" t="s">
        <v>426</v>
      </c>
    </row>
    <row r="5" spans="1:5">
      <c r="A5" t="s">
        <v>475</v>
      </c>
      <c r="B5">
        <v>521.09238073439485</v>
      </c>
      <c r="C5">
        <v>2023</v>
      </c>
      <c r="D5" t="s">
        <v>477</v>
      </c>
      <c r="E5" t="s">
        <v>426</v>
      </c>
    </row>
    <row r="6" spans="1:5">
      <c r="A6" t="s">
        <v>475</v>
      </c>
      <c r="B6">
        <v>523.69800230395879</v>
      </c>
      <c r="C6">
        <v>2024</v>
      </c>
      <c r="D6" t="s">
        <v>477</v>
      </c>
      <c r="E6" t="s">
        <v>426</v>
      </c>
    </row>
    <row r="7" spans="1:5">
      <c r="A7" t="s">
        <v>475</v>
      </c>
      <c r="B7">
        <v>523.76510825853404</v>
      </c>
      <c r="C7">
        <v>2025</v>
      </c>
      <c r="D7" t="s">
        <v>477</v>
      </c>
      <c r="E7" t="s">
        <v>426</v>
      </c>
    </row>
    <row r="8" spans="1:5">
      <c r="A8" t="s">
        <v>475</v>
      </c>
      <c r="B8">
        <v>524.71936561258849</v>
      </c>
      <c r="C8">
        <v>2026</v>
      </c>
      <c r="D8" t="s">
        <v>477</v>
      </c>
      <c r="E8" t="s">
        <v>426</v>
      </c>
    </row>
    <row r="9" spans="1:5">
      <c r="A9" t="s">
        <v>475</v>
      </c>
      <c r="B9">
        <v>526.70364893607541</v>
      </c>
      <c r="C9">
        <v>2027</v>
      </c>
      <c r="D9" t="s">
        <v>477</v>
      </c>
      <c r="E9" t="s">
        <v>426</v>
      </c>
    </row>
    <row r="10" spans="1:5">
      <c r="A10" t="s">
        <v>475</v>
      </c>
      <c r="B10">
        <v>530.24958453579848</v>
      </c>
      <c r="C10">
        <v>2028</v>
      </c>
      <c r="D10" t="s">
        <v>477</v>
      </c>
      <c r="E10" t="s">
        <v>426</v>
      </c>
    </row>
    <row r="11" spans="1:5">
      <c r="A11" t="s">
        <v>475</v>
      </c>
      <c r="B11">
        <v>534.23411183863504</v>
      </c>
      <c r="C11">
        <v>2029</v>
      </c>
      <c r="D11" t="s">
        <v>477</v>
      </c>
      <c r="E11" t="s">
        <v>426</v>
      </c>
    </row>
    <row r="12" spans="1:5">
      <c r="A12" t="s">
        <v>475</v>
      </c>
      <c r="B12">
        <v>538.34157772491983</v>
      </c>
      <c r="C12">
        <v>2030</v>
      </c>
      <c r="D12" t="s">
        <v>477</v>
      </c>
      <c r="E12" t="s">
        <v>426</v>
      </c>
    </row>
    <row r="13" spans="1:5">
      <c r="A13" t="s">
        <v>475</v>
      </c>
      <c r="B13">
        <v>543.87254377295756</v>
      </c>
      <c r="C13">
        <v>2031</v>
      </c>
      <c r="D13" t="s">
        <v>477</v>
      </c>
      <c r="E13" t="s">
        <v>426</v>
      </c>
    </row>
    <row r="14" spans="1:5">
      <c r="A14" t="s">
        <v>475</v>
      </c>
      <c r="B14">
        <v>549.88861882595381</v>
      </c>
      <c r="C14">
        <v>2032</v>
      </c>
      <c r="D14" t="s">
        <v>477</v>
      </c>
      <c r="E14" t="s">
        <v>426</v>
      </c>
    </row>
    <row r="15" spans="1:5">
      <c r="A15" t="s">
        <v>475</v>
      </c>
      <c r="B15">
        <v>555.55249145069251</v>
      </c>
      <c r="C15">
        <v>2033</v>
      </c>
      <c r="D15" t="s">
        <v>477</v>
      </c>
      <c r="E15" t="s">
        <v>426</v>
      </c>
    </row>
    <row r="16" spans="1:5">
      <c r="A16" t="s">
        <v>475</v>
      </c>
      <c r="B16">
        <v>561.55859851043624</v>
      </c>
      <c r="C16">
        <v>2034</v>
      </c>
      <c r="D16" t="s">
        <v>477</v>
      </c>
      <c r="E16" t="s">
        <v>426</v>
      </c>
    </row>
    <row r="17" spans="1:5">
      <c r="A17" t="s">
        <v>475</v>
      </c>
      <c r="B17">
        <v>567.85045471008698</v>
      </c>
      <c r="C17">
        <v>2035</v>
      </c>
      <c r="D17" t="s">
        <v>477</v>
      </c>
      <c r="E17" t="s">
        <v>426</v>
      </c>
    </row>
    <row r="18" spans="1:5">
      <c r="A18" t="s">
        <v>475</v>
      </c>
      <c r="B18">
        <v>574.4978360024129</v>
      </c>
      <c r="C18">
        <v>2036</v>
      </c>
      <c r="D18" t="s">
        <v>477</v>
      </c>
      <c r="E18" t="s">
        <v>426</v>
      </c>
    </row>
    <row r="19" spans="1:5">
      <c r="A19" t="s">
        <v>475</v>
      </c>
      <c r="B19">
        <v>581.42099844139318</v>
      </c>
      <c r="C19">
        <v>2037</v>
      </c>
      <c r="D19" t="s">
        <v>477</v>
      </c>
      <c r="E19" t="s">
        <v>426</v>
      </c>
    </row>
    <row r="20" spans="1:5">
      <c r="A20" t="s">
        <v>475</v>
      </c>
      <c r="B20">
        <v>586.56477389497468</v>
      </c>
      <c r="C20">
        <v>2038</v>
      </c>
      <c r="D20" t="s">
        <v>477</v>
      </c>
      <c r="E20" t="s">
        <v>426</v>
      </c>
    </row>
    <row r="21" spans="1:5">
      <c r="A21" t="s">
        <v>475</v>
      </c>
      <c r="B21">
        <v>591.76975282714352</v>
      </c>
      <c r="C21">
        <v>2039</v>
      </c>
      <c r="D21" t="s">
        <v>477</v>
      </c>
      <c r="E21" t="s">
        <v>426</v>
      </c>
    </row>
    <row r="22" spans="1:5">
      <c r="A22" t="s">
        <v>475</v>
      </c>
      <c r="B22">
        <v>597.03498893502967</v>
      </c>
      <c r="C22">
        <v>2040</v>
      </c>
      <c r="D22" t="s">
        <v>477</v>
      </c>
      <c r="E22" t="s">
        <v>426</v>
      </c>
    </row>
    <row r="23" spans="1:5">
      <c r="A23" t="s">
        <v>475</v>
      </c>
      <c r="B23">
        <v>602.35878669035446</v>
      </c>
      <c r="C23">
        <v>2041</v>
      </c>
      <c r="D23" t="s">
        <v>477</v>
      </c>
      <c r="E23" t="s">
        <v>426</v>
      </c>
    </row>
    <row r="24" spans="1:5">
      <c r="A24" t="s">
        <v>475</v>
      </c>
      <c r="B24">
        <v>607.74091709192919</v>
      </c>
      <c r="C24">
        <v>2042</v>
      </c>
      <c r="D24" t="s">
        <v>477</v>
      </c>
      <c r="E24" t="s">
        <v>426</v>
      </c>
    </row>
    <row r="25" spans="1:5">
      <c r="A25" t="s">
        <v>475</v>
      </c>
      <c r="B25">
        <v>613.18761377048213</v>
      </c>
      <c r="C25">
        <v>2043</v>
      </c>
      <c r="D25" t="s">
        <v>477</v>
      </c>
      <c r="E25" t="s">
        <v>426</v>
      </c>
    </row>
    <row r="26" spans="1:5">
      <c r="A26" t="s">
        <v>475</v>
      </c>
      <c r="B26">
        <v>618.69167491139069</v>
      </c>
      <c r="C26">
        <v>2044</v>
      </c>
      <c r="D26" t="s">
        <v>477</v>
      </c>
      <c r="E26" t="s">
        <v>426</v>
      </c>
    </row>
    <row r="27" spans="1:5">
      <c r="A27" t="s">
        <v>475</v>
      </c>
      <c r="B27">
        <v>624.26415018360922</v>
      </c>
      <c r="C27">
        <v>2045</v>
      </c>
      <c r="D27" t="s">
        <v>477</v>
      </c>
      <c r="E27" t="s">
        <v>426</v>
      </c>
    </row>
    <row r="28" spans="1:5">
      <c r="A28" t="s">
        <v>475</v>
      </c>
      <c r="B28">
        <v>629.9185244668131</v>
      </c>
      <c r="C28">
        <v>2046</v>
      </c>
      <c r="D28" t="s">
        <v>477</v>
      </c>
      <c r="E28" t="s">
        <v>426</v>
      </c>
    </row>
    <row r="29" spans="1:5">
      <c r="A29" t="s">
        <v>475</v>
      </c>
      <c r="B29">
        <v>635.60094139744581</v>
      </c>
      <c r="C29">
        <v>2047</v>
      </c>
      <c r="D29" t="s">
        <v>477</v>
      </c>
      <c r="E29" t="s">
        <v>426</v>
      </c>
    </row>
    <row r="30" spans="1:5">
      <c r="A30" t="s">
        <v>475</v>
      </c>
      <c r="B30">
        <v>641.36758777302384</v>
      </c>
      <c r="C30">
        <v>2048</v>
      </c>
      <c r="D30" t="s">
        <v>477</v>
      </c>
      <c r="E30" t="s">
        <v>426</v>
      </c>
    </row>
    <row r="31" spans="1:5">
      <c r="A31" t="s">
        <v>475</v>
      </c>
      <c r="B31">
        <v>647.17566943422003</v>
      </c>
      <c r="C31">
        <v>2049</v>
      </c>
      <c r="D31" t="s">
        <v>477</v>
      </c>
      <c r="E31" t="s">
        <v>426</v>
      </c>
    </row>
    <row r="32" spans="1:5">
      <c r="A32" t="s">
        <v>475</v>
      </c>
      <c r="B32">
        <v>653.04333205952389</v>
      </c>
      <c r="C32">
        <v>2050</v>
      </c>
      <c r="D32" t="s">
        <v>477</v>
      </c>
      <c r="E32" t="s">
        <v>426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3EF8-B941-47C8-8BD3-E60171A32DBE}">
  <dimension ref="A1:Q65"/>
  <sheetViews>
    <sheetView topLeftCell="A2" zoomScale="85" zoomScaleNormal="85" workbookViewId="0">
      <selection activeCell="N63" sqref="N63"/>
    </sheetView>
  </sheetViews>
  <sheetFormatPr defaultRowHeight="15"/>
  <cols>
    <col min="1" max="1" width="17.140625" customWidth="1"/>
    <col min="2" max="7" width="13.5703125" customWidth="1"/>
    <col min="8" max="8" width="15.28515625" customWidth="1"/>
    <col min="9" max="9" width="11.5703125" bestFit="1" customWidth="1"/>
    <col min="10" max="10" width="19.140625" customWidth="1"/>
    <col min="11" max="11" width="8.7109375" customWidth="1"/>
    <col min="12" max="12" width="11.5703125" bestFit="1" customWidth="1"/>
    <col min="13" max="18" width="13.5703125" customWidth="1"/>
    <col min="19" max="26" width="11.5703125" bestFit="1" customWidth="1"/>
    <col min="27" max="27" width="11.85546875" bestFit="1" customWidth="1"/>
    <col min="28" max="39" width="11.5703125" bestFit="1" customWidth="1"/>
  </cols>
  <sheetData>
    <row r="1" spans="1:17">
      <c r="A1" s="39" t="s">
        <v>411</v>
      </c>
      <c r="B1" s="34"/>
      <c r="C1" s="34"/>
      <c r="D1" s="34"/>
      <c r="E1" s="34"/>
      <c r="F1" s="34"/>
      <c r="G1" s="40" t="s">
        <v>416</v>
      </c>
      <c r="H1" s="40" t="s">
        <v>417</v>
      </c>
      <c r="I1" s="34"/>
      <c r="J1" s="35"/>
      <c r="M1" s="33" t="s">
        <v>437</v>
      </c>
      <c r="N1" s="33"/>
      <c r="O1" s="33"/>
      <c r="P1" s="33"/>
    </row>
    <row r="2" spans="1:17">
      <c r="A2" s="41" t="s">
        <v>412</v>
      </c>
      <c r="B2" s="1" t="s">
        <v>10</v>
      </c>
      <c r="C2" s="1" t="s">
        <v>12</v>
      </c>
      <c r="G2" s="1" t="s">
        <v>10</v>
      </c>
      <c r="H2" t="s">
        <v>418</v>
      </c>
      <c r="I2" t="s">
        <v>419</v>
      </c>
      <c r="J2" s="27" t="s">
        <v>420</v>
      </c>
      <c r="M2" s="23" t="s">
        <v>427</v>
      </c>
      <c r="N2" s="24"/>
      <c r="O2" s="25"/>
      <c r="P2" t="s">
        <v>428</v>
      </c>
    </row>
    <row r="3" spans="1:17">
      <c r="A3" s="42">
        <v>135693077</v>
      </c>
      <c r="B3">
        <v>2021</v>
      </c>
      <c r="C3" s="2" t="s">
        <v>413</v>
      </c>
      <c r="G3">
        <v>2021</v>
      </c>
      <c r="H3" s="43">
        <v>60139</v>
      </c>
      <c r="I3" s="43">
        <v>86880</v>
      </c>
      <c r="J3" s="44">
        <f>I3+H3</f>
        <v>147019</v>
      </c>
      <c r="M3" s="26" t="s">
        <v>429</v>
      </c>
      <c r="O3" s="27"/>
      <c r="Q3">
        <f>135693/147019</f>
        <v>0.9229623382011849</v>
      </c>
    </row>
    <row r="4" spans="1:17">
      <c r="A4" s="42">
        <v>130390980</v>
      </c>
      <c r="B4">
        <v>2020</v>
      </c>
      <c r="C4" s="2" t="s">
        <v>413</v>
      </c>
      <c r="J4" s="27"/>
      <c r="M4" s="26"/>
      <c r="N4" t="s">
        <v>430</v>
      </c>
      <c r="O4" s="27" t="s">
        <v>431</v>
      </c>
      <c r="P4" t="s">
        <v>432</v>
      </c>
    </row>
    <row r="5" spans="1:17">
      <c r="A5" s="42">
        <v>136435531</v>
      </c>
      <c r="B5">
        <v>2019</v>
      </c>
      <c r="C5" s="2" t="s">
        <v>413</v>
      </c>
      <c r="J5" s="27"/>
      <c r="M5" s="26">
        <v>2020</v>
      </c>
      <c r="N5" s="28">
        <v>190473.583659255</v>
      </c>
      <c r="O5" s="29">
        <v>90733.658581543903</v>
      </c>
      <c r="P5" t="s">
        <v>433</v>
      </c>
    </row>
    <row r="6" spans="1:17">
      <c r="A6" s="42">
        <v>138287404</v>
      </c>
      <c r="B6">
        <v>2018</v>
      </c>
      <c r="C6" s="2" t="s">
        <v>413</v>
      </c>
      <c r="J6" s="27"/>
      <c r="M6" s="26">
        <v>2021</v>
      </c>
      <c r="N6" s="28">
        <v>262187.75733748701</v>
      </c>
      <c r="O6" s="29">
        <v>106084.36819050599</v>
      </c>
      <c r="P6" t="s">
        <v>433</v>
      </c>
    </row>
    <row r="7" spans="1:17">
      <c r="A7" s="42">
        <v>131421319</v>
      </c>
      <c r="B7">
        <v>2017</v>
      </c>
      <c r="C7" s="2" t="s">
        <v>413</v>
      </c>
      <c r="J7" s="27"/>
      <c r="M7" s="26">
        <v>2022</v>
      </c>
      <c r="N7" s="28">
        <v>333901.93101571908</v>
      </c>
      <c r="O7" s="29">
        <v>121435.0777994681</v>
      </c>
    </row>
    <row r="8" spans="1:17">
      <c r="A8" s="26"/>
      <c r="J8" s="27"/>
      <c r="M8" s="26">
        <v>2023</v>
      </c>
      <c r="N8" s="28">
        <v>405616.10469395114</v>
      </c>
      <c r="O8" s="29">
        <v>136785.78740843022</v>
      </c>
    </row>
    <row r="9" spans="1:17">
      <c r="A9" s="45" t="s">
        <v>438</v>
      </c>
      <c r="J9" s="27"/>
      <c r="M9" s="26">
        <v>2024</v>
      </c>
      <c r="N9" s="28">
        <v>467022.50312738976</v>
      </c>
      <c r="O9" s="29">
        <v>154935.44623386869</v>
      </c>
      <c r="P9" t="s">
        <v>434</v>
      </c>
    </row>
    <row r="10" spans="1:17">
      <c r="A10" s="45" t="s">
        <v>415</v>
      </c>
      <c r="B10" s="46" t="s">
        <v>11</v>
      </c>
      <c r="C10" s="47" t="s">
        <v>414</v>
      </c>
      <c r="D10" s="46" t="s">
        <v>421</v>
      </c>
      <c r="E10" s="46" t="s">
        <v>422</v>
      </c>
      <c r="F10" s="46" t="s">
        <v>424</v>
      </c>
      <c r="J10" s="27"/>
      <c r="M10" s="26">
        <v>2025</v>
      </c>
      <c r="N10" s="28">
        <v>528428.90156082844</v>
      </c>
      <c r="O10" s="29">
        <v>173085.10505930719</v>
      </c>
      <c r="P10" t="s">
        <v>434</v>
      </c>
    </row>
    <row r="11" spans="1:17">
      <c r="A11" s="26">
        <v>2021</v>
      </c>
      <c r="B11" s="43">
        <v>135693</v>
      </c>
      <c r="C11" s="43">
        <v>86880</v>
      </c>
      <c r="D11" s="43">
        <v>60139</v>
      </c>
      <c r="E11" s="43">
        <f>C11+D11</f>
        <v>147019</v>
      </c>
      <c r="J11" s="27"/>
      <c r="M11" s="26">
        <v>2026</v>
      </c>
      <c r="N11" s="28">
        <v>589835.29999426694</v>
      </c>
      <c r="O11" s="29">
        <v>191234.76388474571</v>
      </c>
      <c r="P11" t="s">
        <v>434</v>
      </c>
    </row>
    <row r="12" spans="1:17">
      <c r="A12" s="26">
        <v>2022</v>
      </c>
      <c r="B12" t="s">
        <v>423</v>
      </c>
      <c r="C12" t="s">
        <v>423</v>
      </c>
      <c r="D12" t="s">
        <v>423</v>
      </c>
      <c r="E12" s="43"/>
      <c r="J12" s="27"/>
      <c r="M12" s="26">
        <v>2027</v>
      </c>
      <c r="N12" s="28">
        <v>651241.69842770568</v>
      </c>
      <c r="O12" s="29">
        <v>209384.42271018421</v>
      </c>
      <c r="P12" t="s">
        <v>434</v>
      </c>
    </row>
    <row r="13" spans="1:17">
      <c r="A13" s="26">
        <v>2023</v>
      </c>
      <c r="B13" s="48">
        <f>$B$11*F13</f>
        <v>144205.48164522953</v>
      </c>
      <c r="C13" s="43">
        <v>91983</v>
      </c>
      <c r="D13" s="43">
        <v>64259</v>
      </c>
      <c r="E13" s="43">
        <f t="shared" ref="E13:E27" si="0">C13+D13</f>
        <v>156242</v>
      </c>
      <c r="F13" s="49">
        <f>E13/$E$11</f>
        <v>1.0627333882015251</v>
      </c>
      <c r="J13" s="27"/>
      <c r="M13" s="26">
        <v>2028</v>
      </c>
      <c r="N13" s="28">
        <v>712648.09686114429</v>
      </c>
      <c r="O13" s="29">
        <v>227534.08153562271</v>
      </c>
      <c r="P13" t="s">
        <v>434</v>
      </c>
    </row>
    <row r="14" spans="1:17">
      <c r="A14" s="26">
        <v>2024</v>
      </c>
      <c r="B14" s="48">
        <f t="shared" ref="B14:B27" si="1">$B$11*F14</f>
        <v>144849.70935729396</v>
      </c>
      <c r="C14" s="43">
        <v>92304</v>
      </c>
      <c r="D14" s="43">
        <v>64636</v>
      </c>
      <c r="E14" s="43">
        <f t="shared" si="0"/>
        <v>156940</v>
      </c>
      <c r="F14" s="49">
        <f t="shared" ref="F14:F27" si="2">E14/$E$11</f>
        <v>1.0674810738748053</v>
      </c>
      <c r="J14" s="27"/>
      <c r="M14" s="26">
        <v>2029</v>
      </c>
      <c r="N14" s="28">
        <v>774054.49529458291</v>
      </c>
      <c r="O14" s="29">
        <v>245683.74036106121</v>
      </c>
      <c r="P14" t="s">
        <v>434</v>
      </c>
    </row>
    <row r="15" spans="1:17">
      <c r="A15" s="26">
        <v>2025</v>
      </c>
      <c r="B15" s="48">
        <f t="shared" si="1"/>
        <v>144788.79384297266</v>
      </c>
      <c r="C15" s="43">
        <v>92349</v>
      </c>
      <c r="D15" s="43">
        <v>64525</v>
      </c>
      <c r="E15" s="43">
        <f t="shared" si="0"/>
        <v>156874</v>
      </c>
      <c r="F15" s="49">
        <f t="shared" si="2"/>
        <v>1.0670321523068447</v>
      </c>
      <c r="J15" s="27"/>
      <c r="M15" s="26">
        <v>2030</v>
      </c>
      <c r="N15" s="28">
        <v>835460.89372802153</v>
      </c>
      <c r="O15" s="29">
        <v>263833.39918649971</v>
      </c>
    </row>
    <row r="16" spans="1:17">
      <c r="A16" s="26">
        <v>2026</v>
      </c>
      <c r="B16" s="48">
        <f>$B$11*F16</f>
        <v>144974.30927295113</v>
      </c>
      <c r="C16" s="43">
        <v>92667</v>
      </c>
      <c r="D16" s="43">
        <v>64408</v>
      </c>
      <c r="E16" s="43">
        <f t="shared" si="0"/>
        <v>157075</v>
      </c>
      <c r="F16" s="49">
        <f t="shared" si="2"/>
        <v>1.0683993225365429</v>
      </c>
      <c r="J16" s="27"/>
      <c r="M16" s="26">
        <v>2031</v>
      </c>
      <c r="N16" s="28">
        <v>1025770.1900910767</v>
      </c>
      <c r="O16" s="29">
        <v>289144.45464580378</v>
      </c>
      <c r="P16" t="s">
        <v>435</v>
      </c>
    </row>
    <row r="17" spans="1:16">
      <c r="A17" s="26">
        <v>2027</v>
      </c>
      <c r="B17" s="48">
        <f t="shared" si="1"/>
        <v>145445.94302777192</v>
      </c>
      <c r="C17" s="43">
        <v>93100</v>
      </c>
      <c r="D17" s="43">
        <v>64486</v>
      </c>
      <c r="E17" s="43">
        <f t="shared" si="0"/>
        <v>157586</v>
      </c>
      <c r="F17" s="49">
        <f t="shared" si="2"/>
        <v>1.0718750637672683</v>
      </c>
      <c r="J17" s="27"/>
      <c r="M17" s="26">
        <v>2032</v>
      </c>
      <c r="N17" s="28">
        <v>1216079.4864541318</v>
      </c>
      <c r="O17" s="29">
        <v>314455.51010510791</v>
      </c>
      <c r="P17" t="s">
        <v>435</v>
      </c>
    </row>
    <row r="18" spans="1:16">
      <c r="A18" s="26">
        <v>2028</v>
      </c>
      <c r="B18" s="48">
        <f t="shared" si="1"/>
        <v>146351.36908154728</v>
      </c>
      <c r="C18" s="43">
        <v>93815</v>
      </c>
      <c r="D18" s="43">
        <v>64752</v>
      </c>
      <c r="E18" s="43">
        <f t="shared" si="0"/>
        <v>158567</v>
      </c>
      <c r="F18" s="49">
        <f t="shared" si="2"/>
        <v>1.0785476707092281</v>
      </c>
      <c r="J18" s="27"/>
      <c r="M18" s="26">
        <v>2033</v>
      </c>
      <c r="N18" s="28">
        <v>1406388.782817187</v>
      </c>
      <c r="O18" s="29">
        <v>339766.56556441198</v>
      </c>
      <c r="P18" t="s">
        <v>435</v>
      </c>
    </row>
    <row r="19" spans="1:16">
      <c r="A19" s="26">
        <v>2029</v>
      </c>
      <c r="B19" s="48">
        <f t="shared" si="1"/>
        <v>147378.62616396521</v>
      </c>
      <c r="C19" s="43">
        <v>94629</v>
      </c>
      <c r="D19" s="43">
        <v>65051</v>
      </c>
      <c r="E19" s="43">
        <f t="shared" si="0"/>
        <v>159680</v>
      </c>
      <c r="F19" s="49">
        <f>E19/$E$11</f>
        <v>1.0861181207871091</v>
      </c>
      <c r="J19" s="27"/>
      <c r="M19" s="26">
        <v>2034</v>
      </c>
      <c r="N19" s="28">
        <v>1596698.079180242</v>
      </c>
      <c r="O19" s="29">
        <v>365077.62102371611</v>
      </c>
      <c r="P19" t="s">
        <v>435</v>
      </c>
    </row>
    <row r="20" spans="1:16">
      <c r="A20" s="26">
        <v>2030</v>
      </c>
      <c r="B20" s="48">
        <f t="shared" si="1"/>
        <v>148440.03285289655</v>
      </c>
      <c r="C20" s="43">
        <v>95454</v>
      </c>
      <c r="D20" s="43">
        <v>65376</v>
      </c>
      <c r="E20" s="43">
        <f t="shared" si="0"/>
        <v>160830</v>
      </c>
      <c r="F20" s="49">
        <f t="shared" si="2"/>
        <v>1.0939402390167257</v>
      </c>
      <c r="J20" s="27"/>
      <c r="M20" s="26">
        <v>2035</v>
      </c>
      <c r="N20" s="28">
        <v>1787007.3755432973</v>
      </c>
      <c r="O20" s="29">
        <v>390388.67648302019</v>
      </c>
      <c r="P20" t="s">
        <v>435</v>
      </c>
    </row>
    <row r="21" spans="1:16">
      <c r="A21" s="26">
        <v>2031</v>
      </c>
      <c r="B21" s="48">
        <f t="shared" si="1"/>
        <v>149760.79195886245</v>
      </c>
      <c r="C21" s="43">
        <v>96466</v>
      </c>
      <c r="D21" s="43">
        <v>65795</v>
      </c>
      <c r="E21" s="43">
        <f t="shared" si="0"/>
        <v>162261</v>
      </c>
      <c r="F21" s="49">
        <f t="shared" si="2"/>
        <v>1.1036736748311442</v>
      </c>
      <c r="J21" s="27"/>
      <c r="M21" s="26">
        <v>2036</v>
      </c>
      <c r="N21" s="28">
        <v>1977316.6719063523</v>
      </c>
      <c r="O21" s="29">
        <v>415699.73194232426</v>
      </c>
      <c r="P21" t="s">
        <v>435</v>
      </c>
    </row>
    <row r="22" spans="1:16">
      <c r="A22" s="26">
        <v>2032</v>
      </c>
      <c r="B22" s="48">
        <f t="shared" si="1"/>
        <v>151216.30356620572</v>
      </c>
      <c r="C22" s="43">
        <v>97447</v>
      </c>
      <c r="D22" s="43">
        <v>66391</v>
      </c>
      <c r="E22" s="43">
        <f t="shared" si="0"/>
        <v>163838</v>
      </c>
      <c r="F22" s="49">
        <f t="shared" si="2"/>
        <v>1.1144001795686271</v>
      </c>
      <c r="J22" s="27"/>
      <c r="M22" s="26">
        <v>2037</v>
      </c>
      <c r="N22" s="28">
        <v>2167625.9682694073</v>
      </c>
      <c r="O22" s="29">
        <v>441010.78740162839</v>
      </c>
      <c r="P22" t="s">
        <v>436</v>
      </c>
    </row>
    <row r="23" spans="1:16">
      <c r="A23" s="26">
        <v>2033</v>
      </c>
      <c r="B23" s="48">
        <f>$B$11*F23</f>
        <v>152573.98116569966</v>
      </c>
      <c r="C23" s="43">
        <v>98372</v>
      </c>
      <c r="D23" s="43">
        <v>66937</v>
      </c>
      <c r="E23" s="43">
        <f t="shared" si="0"/>
        <v>165309</v>
      </c>
      <c r="F23" s="49">
        <f t="shared" si="2"/>
        <v>1.1244056890605976</v>
      </c>
      <c r="J23" s="27"/>
      <c r="M23" s="26">
        <v>2038</v>
      </c>
      <c r="N23" s="28">
        <v>2283571.014823236</v>
      </c>
      <c r="O23" s="29">
        <v>458143.64876186004</v>
      </c>
      <c r="P23" t="s">
        <v>436</v>
      </c>
    </row>
    <row r="24" spans="1:16">
      <c r="A24" s="26">
        <v>2034</v>
      </c>
      <c r="B24" s="48">
        <f t="shared" si="1"/>
        <v>154026.72388602834</v>
      </c>
      <c r="C24" s="43">
        <v>99313</v>
      </c>
      <c r="D24" s="43">
        <v>67570</v>
      </c>
      <c r="E24" s="43">
        <f t="shared" si="0"/>
        <v>166883</v>
      </c>
      <c r="F24" s="49">
        <f t="shared" si="2"/>
        <v>1.1351117882722641</v>
      </c>
      <c r="J24" s="27"/>
      <c r="M24" s="26">
        <v>2039</v>
      </c>
      <c r="N24" s="28">
        <v>2407220.2974648587</v>
      </c>
      <c r="O24" s="29">
        <v>474006.88361256575</v>
      </c>
      <c r="P24" t="s">
        <v>436</v>
      </c>
    </row>
    <row r="25" spans="1:16">
      <c r="A25" s="26">
        <v>2035</v>
      </c>
      <c r="B25" s="48">
        <f t="shared" si="1"/>
        <v>155558.84136744231</v>
      </c>
      <c r="C25" s="43">
        <v>100289</v>
      </c>
      <c r="D25" s="43">
        <v>68254</v>
      </c>
      <c r="E25" s="43">
        <f t="shared" si="0"/>
        <v>168543</v>
      </c>
      <c r="F25" s="49">
        <f t="shared" si="2"/>
        <v>1.1464028458906672</v>
      </c>
      <c r="J25" s="27"/>
      <c r="M25" s="26">
        <v>2040</v>
      </c>
      <c r="N25" s="28">
        <v>2538606.3616647236</v>
      </c>
      <c r="O25" s="29">
        <v>488218.91979473422</v>
      </c>
      <c r="P25" t="s">
        <v>436</v>
      </c>
    </row>
    <row r="26" spans="1:16">
      <c r="A26" s="26">
        <v>2036</v>
      </c>
      <c r="B26" s="48">
        <f t="shared" si="1"/>
        <v>157189.71581904381</v>
      </c>
      <c r="C26" s="43">
        <v>101284</v>
      </c>
      <c r="D26" s="43">
        <v>69026</v>
      </c>
      <c r="E26" s="43">
        <f t="shared" si="0"/>
        <v>170310</v>
      </c>
      <c r="F26" s="49">
        <f t="shared" si="2"/>
        <v>1.1584217005965216</v>
      </c>
      <c r="J26" s="27"/>
      <c r="M26" s="26">
        <v>2041</v>
      </c>
      <c r="N26" s="28">
        <v>2677389.2880648151</v>
      </c>
      <c r="O26" s="29">
        <v>500561.82916657068</v>
      </c>
      <c r="P26" t="s">
        <v>436</v>
      </c>
    </row>
    <row r="27" spans="1:16">
      <c r="A27" s="26">
        <v>2037</v>
      </c>
      <c r="B27" s="48">
        <f t="shared" si="1"/>
        <v>158897.19614471597</v>
      </c>
      <c r="C27" s="43">
        <v>102343</v>
      </c>
      <c r="D27" s="43">
        <v>69817</v>
      </c>
      <c r="E27" s="43">
        <f t="shared" si="0"/>
        <v>172160</v>
      </c>
      <c r="F27" s="49">
        <f t="shared" si="2"/>
        <v>1.171005108183296</v>
      </c>
      <c r="J27" s="27"/>
      <c r="M27" s="26">
        <v>2042</v>
      </c>
      <c r="N27" s="28">
        <v>2823547.3796848333</v>
      </c>
      <c r="O27" s="29">
        <v>510906.12147257198</v>
      </c>
      <c r="P27" t="s">
        <v>436</v>
      </c>
    </row>
    <row r="28" spans="1:16">
      <c r="A28" s="50" t="s">
        <v>425</v>
      </c>
      <c r="B28" s="51">
        <f>(B27/B23)^(1/5)</f>
        <v>1.008154634810482</v>
      </c>
      <c r="C28" s="51">
        <f t="shared" ref="C28:F28" si="3">(C27/C23)^(1/5)</f>
        <v>1.0079461456180974</v>
      </c>
      <c r="D28" s="51">
        <f t="shared" si="3"/>
        <v>1.0084607222185056</v>
      </c>
      <c r="E28" s="51">
        <f t="shared" si="3"/>
        <v>1.008154634810482</v>
      </c>
      <c r="F28" s="51">
        <f t="shared" si="3"/>
        <v>1.008154634810482</v>
      </c>
      <c r="G28" s="36"/>
      <c r="H28" s="36"/>
      <c r="I28" s="36"/>
      <c r="J28" s="37"/>
      <c r="M28" s="26">
        <v>2043</v>
      </c>
      <c r="N28" s="28">
        <v>2978047.9602297717</v>
      </c>
      <c r="O28" s="29">
        <v>519927.74715565791</v>
      </c>
      <c r="P28" t="s">
        <v>436</v>
      </c>
    </row>
    <row r="29" spans="1:16">
      <c r="M29" s="26">
        <v>2044</v>
      </c>
      <c r="N29" s="28">
        <v>3138130.0889565959</v>
      </c>
      <c r="O29" s="29">
        <v>528298.13298169954</v>
      </c>
      <c r="P29" t="s">
        <v>436</v>
      </c>
    </row>
    <row r="30" spans="1:16">
      <c r="M30" s="26">
        <v>2045</v>
      </c>
      <c r="N30" s="28">
        <v>3306243.7165573887</v>
      </c>
      <c r="O30" s="29">
        <v>536546.94498707226</v>
      </c>
      <c r="P30" t="s">
        <v>436</v>
      </c>
    </row>
    <row r="31" spans="1:16">
      <c r="B31" s="38" t="s">
        <v>439</v>
      </c>
      <c r="C31" s="34"/>
      <c r="D31" s="34"/>
      <c r="E31" s="34"/>
      <c r="F31" s="34"/>
      <c r="G31" s="35"/>
      <c r="M31" s="26">
        <v>2046</v>
      </c>
      <c r="N31" s="28">
        <v>3480139.5894078333</v>
      </c>
      <c r="O31" s="29">
        <v>550578.76918483502</v>
      </c>
      <c r="P31" t="s">
        <v>436</v>
      </c>
    </row>
    <row r="32" spans="1:16">
      <c r="B32" s="26" t="s">
        <v>415</v>
      </c>
      <c r="C32" t="s">
        <v>442</v>
      </c>
      <c r="D32" t="s">
        <v>443</v>
      </c>
      <c r="E32" t="s">
        <v>440</v>
      </c>
      <c r="F32" s="56" t="s">
        <v>441</v>
      </c>
      <c r="G32" s="27" t="s">
        <v>444</v>
      </c>
      <c r="M32" s="26">
        <v>2047</v>
      </c>
      <c r="N32" s="28">
        <v>3659763.4650571817</v>
      </c>
      <c r="O32" s="29">
        <v>555396.54178707639</v>
      </c>
      <c r="P32" t="s">
        <v>436</v>
      </c>
    </row>
    <row r="33" spans="2:16">
      <c r="B33" s="26">
        <v>2020</v>
      </c>
      <c r="C33" s="43">
        <f>A4/1000</f>
        <v>130390.98</v>
      </c>
      <c r="D33" s="52">
        <f>(N5+O5)/1000</f>
        <v>281.20724224079891</v>
      </c>
      <c r="E33" s="52">
        <f>C33+D33</f>
        <v>130672.18724224079</v>
      </c>
      <c r="F33" s="57">
        <f>0.0036*E33</f>
        <v>470.41987407206682</v>
      </c>
      <c r="G33" s="27">
        <f>C33*0.0036</f>
        <v>469.40752799999996</v>
      </c>
      <c r="M33" s="26">
        <v>2048</v>
      </c>
      <c r="N33" s="28">
        <v>3848183.6581360349</v>
      </c>
      <c r="O33" s="29">
        <v>563447.44292159262</v>
      </c>
      <c r="P33" t="s">
        <v>436</v>
      </c>
    </row>
    <row r="34" spans="2:16">
      <c r="B34" s="26">
        <v>2021</v>
      </c>
      <c r="C34" s="43">
        <f>A5/1000</f>
        <v>136435.53099999999</v>
      </c>
      <c r="D34" s="52">
        <f t="shared" ref="D34:D62" si="4">(N6+O6)/1000</f>
        <v>368.27212552799301</v>
      </c>
      <c r="E34" s="52">
        <f t="shared" ref="E34:E62" si="5">C34+D34</f>
        <v>136803.80312552798</v>
      </c>
      <c r="F34" s="57">
        <f>0.0036*E34</f>
        <v>492.49369125190071</v>
      </c>
      <c r="G34" s="27">
        <f t="shared" ref="G34:G63" si="6">C34*0.0036</f>
        <v>491.16791159999997</v>
      </c>
      <c r="M34" s="26">
        <v>2049</v>
      </c>
      <c r="N34" s="28">
        <v>4040574.3986095823</v>
      </c>
      <c r="O34" s="29">
        <v>567577.27733673668</v>
      </c>
      <c r="P34" t="s">
        <v>436</v>
      </c>
    </row>
    <row r="35" spans="2:16">
      <c r="B35" s="26">
        <v>2022</v>
      </c>
      <c r="C35" s="53">
        <f>(C34+C36)/2</f>
        <v>140320.50632261476</v>
      </c>
      <c r="D35" s="52">
        <f>(N7+O7)/1000</f>
        <v>455.33700881518712</v>
      </c>
      <c r="E35" s="52">
        <f t="shared" si="5"/>
        <v>140775.84333142996</v>
      </c>
      <c r="F35" s="57">
        <f t="shared" ref="F35:F62" si="7">0.0036*E35</f>
        <v>506.79303599314784</v>
      </c>
      <c r="G35" s="27">
        <f t="shared" si="6"/>
        <v>505.15382276141315</v>
      </c>
      <c r="M35" s="30">
        <v>2050</v>
      </c>
      <c r="N35" s="31">
        <v>4239250.0310430387</v>
      </c>
      <c r="O35" s="32">
        <v>570418.71198260505</v>
      </c>
      <c r="P35" t="s">
        <v>436</v>
      </c>
    </row>
    <row r="36" spans="2:16">
      <c r="B36" s="26">
        <v>2023</v>
      </c>
      <c r="C36" s="53">
        <f>B13</f>
        <v>144205.48164522953</v>
      </c>
      <c r="D36" s="52">
        <f t="shared" si="4"/>
        <v>542.40189210238134</v>
      </c>
      <c r="E36" s="52">
        <f t="shared" si="5"/>
        <v>144747.88353733192</v>
      </c>
      <c r="F36" s="57">
        <f t="shared" si="7"/>
        <v>521.09238073439485</v>
      </c>
      <c r="G36" s="27">
        <f t="shared" si="6"/>
        <v>519.13973392282628</v>
      </c>
    </row>
    <row r="37" spans="2:16">
      <c r="B37" s="26">
        <v>2024</v>
      </c>
      <c r="C37" s="53">
        <f t="shared" ref="C37:C50" si="8">B14</f>
        <v>144849.70935729396</v>
      </c>
      <c r="D37" s="52">
        <f t="shared" si="4"/>
        <v>621.95794936125844</v>
      </c>
      <c r="E37" s="52">
        <f t="shared" si="5"/>
        <v>145471.66730665523</v>
      </c>
      <c r="F37" s="57">
        <f t="shared" si="7"/>
        <v>523.69800230395879</v>
      </c>
      <c r="G37" s="27">
        <f t="shared" si="6"/>
        <v>521.45895368625827</v>
      </c>
    </row>
    <row r="38" spans="2:16">
      <c r="B38" s="26">
        <v>2025</v>
      </c>
      <c r="C38" s="53">
        <f t="shared" si="8"/>
        <v>144788.79384297266</v>
      </c>
      <c r="D38" s="52">
        <f t="shared" si="4"/>
        <v>701.51400662013566</v>
      </c>
      <c r="E38" s="52">
        <f t="shared" si="5"/>
        <v>145490.30784959279</v>
      </c>
      <c r="F38" s="57">
        <f t="shared" si="7"/>
        <v>523.76510825853404</v>
      </c>
      <c r="G38" s="27">
        <f t="shared" si="6"/>
        <v>521.23965783470157</v>
      </c>
    </row>
    <row r="39" spans="2:16">
      <c r="B39" s="26">
        <v>2026</v>
      </c>
      <c r="C39" s="53">
        <f t="shared" si="8"/>
        <v>144974.30927295113</v>
      </c>
      <c r="D39" s="52">
        <f t="shared" si="4"/>
        <v>781.07006387901265</v>
      </c>
      <c r="E39" s="52">
        <f t="shared" si="5"/>
        <v>145755.37933683014</v>
      </c>
      <c r="F39" s="57">
        <f t="shared" si="7"/>
        <v>524.71936561258849</v>
      </c>
      <c r="G39" s="27">
        <f t="shared" si="6"/>
        <v>521.90751338262407</v>
      </c>
    </row>
    <row r="40" spans="2:16">
      <c r="B40" s="26">
        <v>2027</v>
      </c>
      <c r="C40" s="53">
        <f>B17</f>
        <v>145445.94302777192</v>
      </c>
      <c r="D40" s="52">
        <f t="shared" si="4"/>
        <v>860.62612113788987</v>
      </c>
      <c r="E40" s="52">
        <f t="shared" si="5"/>
        <v>146306.56914890982</v>
      </c>
      <c r="F40" s="57">
        <f t="shared" si="7"/>
        <v>526.70364893607541</v>
      </c>
      <c r="G40" s="27">
        <f t="shared" si="6"/>
        <v>523.60539489997893</v>
      </c>
    </row>
    <row r="41" spans="2:16">
      <c r="B41" s="26">
        <v>2028</v>
      </c>
      <c r="C41" s="53">
        <f t="shared" si="8"/>
        <v>146351.36908154728</v>
      </c>
      <c r="D41" s="52">
        <f t="shared" si="4"/>
        <v>940.18217839676697</v>
      </c>
      <c r="E41" s="52">
        <f t="shared" si="5"/>
        <v>147291.55125994404</v>
      </c>
      <c r="F41" s="57">
        <f t="shared" si="7"/>
        <v>530.24958453579848</v>
      </c>
      <c r="G41" s="27">
        <f t="shared" si="6"/>
        <v>526.86492869357016</v>
      </c>
    </row>
    <row r="42" spans="2:16">
      <c r="B42" s="26">
        <v>2029</v>
      </c>
      <c r="C42" s="53">
        <f t="shared" si="8"/>
        <v>147378.62616396521</v>
      </c>
      <c r="D42" s="52">
        <f t="shared" si="4"/>
        <v>1019.7382356556441</v>
      </c>
      <c r="E42" s="52">
        <f t="shared" si="5"/>
        <v>148398.36439962086</v>
      </c>
      <c r="F42" s="57">
        <f t="shared" si="7"/>
        <v>534.23411183863504</v>
      </c>
      <c r="G42" s="27">
        <f t="shared" si="6"/>
        <v>530.56305419027478</v>
      </c>
    </row>
    <row r="43" spans="2:16">
      <c r="B43" s="26">
        <v>2030</v>
      </c>
      <c r="C43" s="53">
        <f t="shared" si="8"/>
        <v>148440.03285289655</v>
      </c>
      <c r="D43" s="52">
        <f t="shared" si="4"/>
        <v>1099.2942929145213</v>
      </c>
      <c r="E43" s="52">
        <f t="shared" si="5"/>
        <v>149539.32714581108</v>
      </c>
      <c r="F43" s="57">
        <f t="shared" si="7"/>
        <v>538.34157772491983</v>
      </c>
      <c r="G43" s="27">
        <f t="shared" si="6"/>
        <v>534.38411827042751</v>
      </c>
    </row>
    <row r="44" spans="2:16">
      <c r="B44" s="26">
        <v>2031</v>
      </c>
      <c r="C44" s="53">
        <f t="shared" si="8"/>
        <v>149760.79195886245</v>
      </c>
      <c r="D44" s="52">
        <f t="shared" si="4"/>
        <v>1314.9146447368805</v>
      </c>
      <c r="E44" s="52">
        <f t="shared" si="5"/>
        <v>151075.70660359933</v>
      </c>
      <c r="F44" s="57">
        <f t="shared" si="7"/>
        <v>543.87254377295756</v>
      </c>
      <c r="G44" s="27">
        <f t="shared" si="6"/>
        <v>539.13885105190479</v>
      </c>
    </row>
    <row r="45" spans="2:16">
      <c r="B45" s="26">
        <v>2032</v>
      </c>
      <c r="C45" s="53">
        <f t="shared" si="8"/>
        <v>151216.30356620572</v>
      </c>
      <c r="D45" s="52">
        <f t="shared" si="4"/>
        <v>1530.5349965592397</v>
      </c>
      <c r="E45" s="52">
        <f t="shared" si="5"/>
        <v>152746.83856276495</v>
      </c>
      <c r="F45" s="57">
        <f t="shared" si="7"/>
        <v>549.88861882595381</v>
      </c>
      <c r="G45" s="27">
        <f t="shared" si="6"/>
        <v>544.37869283834061</v>
      </c>
    </row>
    <row r="46" spans="2:16">
      <c r="B46" s="26">
        <v>2033</v>
      </c>
      <c r="C46" s="53">
        <f t="shared" si="8"/>
        <v>152573.98116569966</v>
      </c>
      <c r="D46" s="52">
        <f t="shared" si="4"/>
        <v>1746.155348381599</v>
      </c>
      <c r="E46" s="52">
        <f t="shared" si="5"/>
        <v>154320.13651408127</v>
      </c>
      <c r="F46" s="57">
        <f t="shared" si="7"/>
        <v>555.55249145069251</v>
      </c>
      <c r="G46" s="27">
        <f t="shared" si="6"/>
        <v>549.26633219651876</v>
      </c>
    </row>
    <row r="47" spans="2:16">
      <c r="B47" s="26">
        <v>2034</v>
      </c>
      <c r="C47" s="53">
        <f t="shared" si="8"/>
        <v>154026.72388602834</v>
      </c>
      <c r="D47" s="52">
        <f t="shared" si="4"/>
        <v>1961.7757002039582</v>
      </c>
      <c r="E47" s="52">
        <f t="shared" si="5"/>
        <v>155988.4995862323</v>
      </c>
      <c r="F47" s="57">
        <f t="shared" si="7"/>
        <v>561.55859851043624</v>
      </c>
      <c r="G47" s="27">
        <f t="shared" si="6"/>
        <v>554.49620598970205</v>
      </c>
    </row>
    <row r="48" spans="2:16">
      <c r="B48" s="26">
        <v>2035</v>
      </c>
      <c r="C48" s="53">
        <f t="shared" si="8"/>
        <v>155558.84136744231</v>
      </c>
      <c r="D48" s="52">
        <f t="shared" si="4"/>
        <v>2177.3960520263176</v>
      </c>
      <c r="E48" s="52">
        <f t="shared" si="5"/>
        <v>157736.23741946861</v>
      </c>
      <c r="F48" s="57">
        <f t="shared" si="7"/>
        <v>567.85045471008698</v>
      </c>
      <c r="G48" s="27">
        <f t="shared" si="6"/>
        <v>560.01182892279223</v>
      </c>
    </row>
    <row r="49" spans="2:14">
      <c r="B49" s="26">
        <v>2036</v>
      </c>
      <c r="C49" s="53">
        <f t="shared" si="8"/>
        <v>157189.71581904381</v>
      </c>
      <c r="D49" s="52">
        <f t="shared" si="4"/>
        <v>2393.0164038486764</v>
      </c>
      <c r="E49" s="52">
        <f t="shared" si="5"/>
        <v>159582.73222289249</v>
      </c>
      <c r="F49" s="57">
        <f t="shared" si="7"/>
        <v>574.4978360024129</v>
      </c>
      <c r="G49" s="27">
        <f t="shared" si="6"/>
        <v>565.88297694855771</v>
      </c>
    </row>
    <row r="50" spans="2:14">
      <c r="B50" s="26">
        <v>2037</v>
      </c>
      <c r="C50" s="53">
        <f t="shared" si="8"/>
        <v>158897.19614471597</v>
      </c>
      <c r="D50" s="52">
        <f t="shared" si="4"/>
        <v>2608.6367556710356</v>
      </c>
      <c r="E50" s="52">
        <f t="shared" si="5"/>
        <v>161505.832900387</v>
      </c>
      <c r="F50" s="57">
        <f t="shared" si="7"/>
        <v>581.42099844139318</v>
      </c>
      <c r="G50" s="27">
        <f t="shared" si="6"/>
        <v>572.02990612097744</v>
      </c>
      <c r="J50" s="43">
        <f>E27</f>
        <v>172160</v>
      </c>
    </row>
    <row r="51" spans="2:14">
      <c r="B51" s="26">
        <v>2038</v>
      </c>
      <c r="C51" s="53">
        <f>C50*$B$28</f>
        <v>160192.94475168566</v>
      </c>
      <c r="D51" s="52">
        <f t="shared" si="4"/>
        <v>2741.7146635850963</v>
      </c>
      <c r="E51" s="52">
        <f t="shared" si="5"/>
        <v>162934.65941527075</v>
      </c>
      <c r="F51" s="57">
        <f t="shared" si="7"/>
        <v>586.56477389497468</v>
      </c>
      <c r="G51" s="27">
        <f t="shared" si="6"/>
        <v>576.69460110606838</v>
      </c>
      <c r="J51" s="52">
        <f>J50*$E$28</f>
        <v>173563.90192897257</v>
      </c>
    </row>
    <row r="52" spans="2:14">
      <c r="B52" s="26">
        <v>2039</v>
      </c>
      <c r="C52" s="53">
        <f t="shared" ref="C52:C62" si="9">C51*$B$28</f>
        <v>161499.25971535136</v>
      </c>
      <c r="D52" s="52">
        <f t="shared" si="4"/>
        <v>2881.2271810774246</v>
      </c>
      <c r="E52" s="52">
        <f t="shared" si="5"/>
        <v>164380.48689642877</v>
      </c>
      <c r="F52" s="57">
        <f t="shared" si="7"/>
        <v>591.76975282714352</v>
      </c>
      <c r="G52" s="27">
        <f t="shared" si="6"/>
        <v>581.39733497526493</v>
      </c>
      <c r="J52" s="52">
        <f t="shared" ref="J52:J63" si="10">J51*$E$28</f>
        <v>174979.25216548564</v>
      </c>
    </row>
    <row r="53" spans="2:14">
      <c r="B53" s="26">
        <v>2040</v>
      </c>
      <c r="C53" s="53">
        <f t="shared" si="9"/>
        <v>162816.22720049325</v>
      </c>
      <c r="D53" s="52">
        <f t="shared" si="4"/>
        <v>3026.8252814594575</v>
      </c>
      <c r="E53" s="52">
        <f t="shared" si="5"/>
        <v>165843.05248195271</v>
      </c>
      <c r="F53" s="57">
        <f t="shared" si="7"/>
        <v>597.03498893502967</v>
      </c>
      <c r="G53" s="27">
        <f t="shared" si="6"/>
        <v>586.13841792177561</v>
      </c>
      <c r="J53" s="52">
        <f t="shared" si="10"/>
        <v>176406.14406630641</v>
      </c>
      <c r="K53" s="62">
        <v>2750</v>
      </c>
      <c r="L53" s="63">
        <v>529</v>
      </c>
      <c r="M53" s="52">
        <f>SUM(J53:L53)</f>
        <v>179685.14406630641</v>
      </c>
    </row>
    <row r="54" spans="2:14">
      <c r="B54" s="26">
        <v>2041</v>
      </c>
      <c r="C54" s="53">
        <f>C53*$B$28</f>
        <v>164143.93407453372</v>
      </c>
      <c r="D54" s="52">
        <f t="shared" si="4"/>
        <v>3177.951117231386</v>
      </c>
      <c r="E54" s="52">
        <f t="shared" si="5"/>
        <v>167321.88519176512</v>
      </c>
      <c r="F54" s="57">
        <f t="shared" si="7"/>
        <v>602.35878669035446</v>
      </c>
      <c r="G54" s="27">
        <f t="shared" si="6"/>
        <v>590.91816266832143</v>
      </c>
      <c r="J54" s="52">
        <f t="shared" si="10"/>
        <v>177844.67174949241</v>
      </c>
      <c r="M54" s="52">
        <f t="shared" ref="M54:M63" si="11">SUM(J54:L54)</f>
        <v>177844.67174949241</v>
      </c>
    </row>
    <row r="55" spans="2:14">
      <c r="B55" s="26">
        <v>2042</v>
      </c>
      <c r="C55" s="53">
        <f t="shared" si="9"/>
        <v>165482.46791326738</v>
      </c>
      <c r="D55" s="52">
        <f t="shared" si="4"/>
        <v>3334.4535011574053</v>
      </c>
      <c r="E55" s="52">
        <f t="shared" si="5"/>
        <v>168816.92141442478</v>
      </c>
      <c r="F55" s="57">
        <f t="shared" si="7"/>
        <v>607.74091709192919</v>
      </c>
      <c r="G55" s="27">
        <f t="shared" si="6"/>
        <v>595.7368844877625</v>
      </c>
      <c r="J55" s="52">
        <f t="shared" si="10"/>
        <v>179294.93010059957</v>
      </c>
      <c r="M55" s="52">
        <f t="shared" si="11"/>
        <v>179294.93010059957</v>
      </c>
    </row>
    <row r="56" spans="2:14">
      <c r="B56" s="26">
        <v>2043</v>
      </c>
      <c r="C56" s="53">
        <f t="shared" si="9"/>
        <v>166831.91700663738</v>
      </c>
      <c r="D56" s="52">
        <f t="shared" si="4"/>
        <v>3497.9757073854298</v>
      </c>
      <c r="E56" s="52">
        <f t="shared" si="5"/>
        <v>170329.8927140228</v>
      </c>
      <c r="F56" s="57">
        <f t="shared" si="7"/>
        <v>613.18761377048213</v>
      </c>
      <c r="G56" s="27">
        <f t="shared" si="6"/>
        <v>600.59490122389457</v>
      </c>
      <c r="J56" s="52">
        <f t="shared" si="10"/>
        <v>180757.01477894085</v>
      </c>
      <c r="M56" s="52">
        <f t="shared" si="11"/>
        <v>180757.01477894085</v>
      </c>
    </row>
    <row r="57" spans="2:14">
      <c r="B57" s="26">
        <v>2044</v>
      </c>
      <c r="C57" s="53">
        <f t="shared" si="9"/>
        <v>168192.37036455914</v>
      </c>
      <c r="D57" s="52">
        <f t="shared" si="4"/>
        <v>3666.4282219382953</v>
      </c>
      <c r="E57" s="52">
        <f t="shared" si="5"/>
        <v>171858.79858649743</v>
      </c>
      <c r="F57" s="57">
        <f t="shared" si="7"/>
        <v>618.69167491139069</v>
      </c>
      <c r="G57" s="27">
        <f t="shared" si="6"/>
        <v>605.49253331241289</v>
      </c>
      <c r="J57" s="52">
        <f t="shared" si="10"/>
        <v>182231.022223896</v>
      </c>
      <c r="M57" s="52">
        <f t="shared" si="11"/>
        <v>182231.022223896</v>
      </c>
    </row>
    <row r="58" spans="2:14">
      <c r="B58" s="26">
        <v>2045</v>
      </c>
      <c r="C58" s="53">
        <f t="shared" si="9"/>
        <v>169563.91772279146</v>
      </c>
      <c r="D58" s="52">
        <f>(N30+O30)/1000</f>
        <v>3842.7906615444608</v>
      </c>
      <c r="E58" s="52">
        <f>C58+D58</f>
        <v>173406.70838433591</v>
      </c>
      <c r="F58" s="57">
        <f t="shared" si="7"/>
        <v>624.26415018360922</v>
      </c>
      <c r="G58" s="27">
        <f t="shared" si="6"/>
        <v>610.4301038020493</v>
      </c>
      <c r="J58" s="52">
        <f t="shared" si="10"/>
        <v>183717.0496612727</v>
      </c>
      <c r="K58" s="62">
        <v>3582</v>
      </c>
      <c r="L58" s="63">
        <v>581</v>
      </c>
      <c r="M58" s="52">
        <f t="shared" si="11"/>
        <v>187880.0496612727</v>
      </c>
    </row>
    <row r="59" spans="2:14">
      <c r="B59" s="26">
        <v>2046</v>
      </c>
      <c r="C59" s="53">
        <f t="shared" si="9"/>
        <v>170946.64954885544</v>
      </c>
      <c r="D59" s="52">
        <f t="shared" si="4"/>
        <v>4030.7183585926687</v>
      </c>
      <c r="E59" s="52">
        <f t="shared" si="5"/>
        <v>174977.36790744809</v>
      </c>
      <c r="F59" s="57">
        <f t="shared" si="7"/>
        <v>629.9185244668131</v>
      </c>
      <c r="G59" s="27">
        <f t="shared" si="6"/>
        <v>615.40793837587955</v>
      </c>
      <c r="J59" s="52">
        <f t="shared" si="10"/>
        <v>185215.19510971956</v>
      </c>
      <c r="M59" s="52">
        <f t="shared" si="11"/>
        <v>185215.19510971956</v>
      </c>
    </row>
    <row r="60" spans="2:14">
      <c r="B60" s="26">
        <v>2047</v>
      </c>
      <c r="C60" s="53">
        <f t="shared" si="9"/>
        <v>172340.6570480018</v>
      </c>
      <c r="D60" s="52">
        <f t="shared" si="4"/>
        <v>4215.1600068442576</v>
      </c>
      <c r="E60" s="52">
        <f t="shared" si="5"/>
        <v>176555.81705484606</v>
      </c>
      <c r="F60" s="57">
        <f t="shared" si="7"/>
        <v>635.60094139744581</v>
      </c>
      <c r="G60" s="27">
        <f t="shared" si="6"/>
        <v>620.42636537280646</v>
      </c>
      <c r="J60" s="52">
        <f t="shared" si="10"/>
        <v>186725.55738719148</v>
      </c>
      <c r="M60" s="52">
        <f t="shared" si="11"/>
        <v>186725.55738719148</v>
      </c>
    </row>
    <row r="61" spans="2:14">
      <c r="B61" s="26">
        <v>2048</v>
      </c>
      <c r="C61" s="53">
        <f>C60*$B$28</f>
        <v>173746.03216922676</v>
      </c>
      <c r="D61" s="52">
        <f t="shared" si="4"/>
        <v>4411.6311010576273</v>
      </c>
      <c r="E61" s="52">
        <f t="shared" si="5"/>
        <v>178157.66327028439</v>
      </c>
      <c r="F61" s="57">
        <f t="shared" si="7"/>
        <v>641.36758777302384</v>
      </c>
      <c r="G61" s="27">
        <f t="shared" si="6"/>
        <v>625.48571580921634</v>
      </c>
      <c r="J61" s="52">
        <f t="shared" si="10"/>
        <v>188248.23611746772</v>
      </c>
      <c r="M61" s="52">
        <f t="shared" si="11"/>
        <v>188248.23611746772</v>
      </c>
    </row>
    <row r="62" spans="2:14">
      <c r="B62" s="26">
        <v>2049</v>
      </c>
      <c r="C62" s="53">
        <f t="shared" si="9"/>
        <v>175162.86761133705</v>
      </c>
      <c r="D62" s="52">
        <f t="shared" si="4"/>
        <v>4608.1516759463193</v>
      </c>
      <c r="E62" s="52">
        <f t="shared" si="5"/>
        <v>179771.01928728336</v>
      </c>
      <c r="F62" s="57">
        <f t="shared" si="7"/>
        <v>647.17566943422003</v>
      </c>
      <c r="G62" s="27">
        <f t="shared" si="6"/>
        <v>630.5863234008134</v>
      </c>
      <c r="J62" s="52">
        <f t="shared" si="10"/>
        <v>189783.33173672305</v>
      </c>
      <c r="M62" s="52">
        <f t="shared" si="11"/>
        <v>189783.33173672305</v>
      </c>
    </row>
    <row r="63" spans="2:14">
      <c r="B63" s="30">
        <v>2050</v>
      </c>
      <c r="C63" s="54">
        <f>C62*$B$28</f>
        <v>176591.25682906431</v>
      </c>
      <c r="D63" s="55">
        <f>(N35+O35)/1000</f>
        <v>4809.6687430256434</v>
      </c>
      <c r="E63" s="55">
        <f>C63+D63</f>
        <v>181400.92557208997</v>
      </c>
      <c r="F63" s="58">
        <f>0.0036*E63</f>
        <v>653.04333205952389</v>
      </c>
      <c r="G63" s="37">
        <f t="shared" si="6"/>
        <v>635.72852458463149</v>
      </c>
      <c r="J63" s="52">
        <f t="shared" si="10"/>
        <v>191330.94550015256</v>
      </c>
      <c r="K63" s="62">
        <v>4593</v>
      </c>
      <c r="L63" s="63">
        <v>618</v>
      </c>
      <c r="M63" s="52">
        <f t="shared" si="11"/>
        <v>196541.94550015256</v>
      </c>
      <c r="N63" s="52">
        <f>M63*Q3</f>
        <v>181400.81357343067</v>
      </c>
    </row>
    <row r="64" spans="2:14">
      <c r="E64" s="52"/>
    </row>
    <row r="65" spans="5:5">
      <c r="E65" s="5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P44"/>
  <sheetViews>
    <sheetView workbookViewId="0">
      <selection activeCell="R8" sqref="R8"/>
    </sheetView>
  </sheetViews>
  <sheetFormatPr defaultRowHeight="15"/>
  <cols>
    <col min="1" max="1" width="26.5703125" customWidth="1"/>
    <col min="2" max="4" width="18" customWidth="1"/>
  </cols>
  <sheetData>
    <row r="1" spans="1:16">
      <c r="A1" t="s">
        <v>35</v>
      </c>
    </row>
    <row r="2" spans="1:16">
      <c r="A2" s="4" t="s">
        <v>78</v>
      </c>
      <c r="B2" s="4" t="s">
        <v>77</v>
      </c>
      <c r="C2" s="1" t="s">
        <v>79</v>
      </c>
      <c r="D2" s="1" t="s">
        <v>80</v>
      </c>
      <c r="E2" t="s">
        <v>81</v>
      </c>
    </row>
    <row r="3" spans="1:16">
      <c r="A3" t="s">
        <v>41</v>
      </c>
      <c r="B3" s="2">
        <v>350</v>
      </c>
      <c r="C3">
        <v>3870</v>
      </c>
      <c r="D3">
        <v>150</v>
      </c>
      <c r="E3" t="s">
        <v>82</v>
      </c>
    </row>
    <row r="4" spans="1:16">
      <c r="A4" t="s">
        <v>60</v>
      </c>
      <c r="B4" s="2">
        <v>254.7</v>
      </c>
      <c r="C4" s="5">
        <v>9800</v>
      </c>
      <c r="D4" s="5">
        <v>433</v>
      </c>
      <c r="E4" t="s">
        <v>83</v>
      </c>
    </row>
    <row r="5" spans="1:16">
      <c r="A5" t="s">
        <v>56</v>
      </c>
      <c r="B5" s="2">
        <v>177.6</v>
      </c>
      <c r="C5">
        <v>8000</v>
      </c>
      <c r="D5">
        <v>105</v>
      </c>
      <c r="E5" t="s">
        <v>84</v>
      </c>
    </row>
    <row r="6" spans="1:16">
      <c r="A6" t="s">
        <v>75</v>
      </c>
      <c r="B6" s="2">
        <v>140</v>
      </c>
    </row>
    <row r="7" spans="1:16">
      <c r="A7" t="s">
        <v>70</v>
      </c>
      <c r="B7" s="2">
        <v>108.8</v>
      </c>
    </row>
    <row r="8" spans="1:16">
      <c r="A8" t="s">
        <v>39</v>
      </c>
      <c r="B8" s="2">
        <v>108</v>
      </c>
    </row>
    <row r="9" spans="1:16">
      <c r="A9" t="s">
        <v>57</v>
      </c>
      <c r="B9" s="2">
        <v>100</v>
      </c>
    </row>
    <row r="10" spans="1:16">
      <c r="A10" t="s">
        <v>38</v>
      </c>
      <c r="B10" s="2">
        <v>84</v>
      </c>
      <c r="K10" s="96" t="s">
        <v>409</v>
      </c>
      <c r="L10" s="96"/>
      <c r="M10" s="96"/>
      <c r="N10" s="96"/>
      <c r="O10" s="96"/>
      <c r="P10" s="96"/>
    </row>
    <row r="11" spans="1:16">
      <c r="A11" t="s">
        <v>61</v>
      </c>
      <c r="B11" s="2">
        <v>70.599999999999994</v>
      </c>
      <c r="L11" t="s">
        <v>403</v>
      </c>
      <c r="M11" t="s">
        <v>404</v>
      </c>
      <c r="N11" t="s">
        <v>405</v>
      </c>
      <c r="O11" t="s">
        <v>406</v>
      </c>
      <c r="P11" t="s">
        <v>408</v>
      </c>
    </row>
    <row r="12" spans="1:16">
      <c r="A12" t="s">
        <v>43</v>
      </c>
      <c r="B12" s="2">
        <v>60</v>
      </c>
      <c r="K12" t="s">
        <v>407</v>
      </c>
      <c r="L12" s="2">
        <v>0.29199999999999998</v>
      </c>
      <c r="M12" s="2">
        <v>0.44600000000000001</v>
      </c>
      <c r="N12" s="2">
        <v>0.28399999999999997</v>
      </c>
      <c r="O12" s="2">
        <v>0.34100000000000003</v>
      </c>
      <c r="P12" s="12">
        <v>2021</v>
      </c>
    </row>
    <row r="13" spans="1:16">
      <c r="A13" t="s">
        <v>74</v>
      </c>
      <c r="B13" s="2">
        <v>45</v>
      </c>
      <c r="C13" s="2">
        <v>1000</v>
      </c>
      <c r="D13" s="2">
        <v>212</v>
      </c>
      <c r="K13" t="s">
        <v>407</v>
      </c>
      <c r="L13" s="2">
        <v>0.54300000000000004</v>
      </c>
      <c r="M13" s="2">
        <v>0.498</v>
      </c>
      <c r="N13" s="2">
        <v>0.375</v>
      </c>
      <c r="O13" s="2">
        <v>0.39400000000000002</v>
      </c>
      <c r="P13" s="12">
        <v>2020</v>
      </c>
    </row>
    <row r="14" spans="1:16">
      <c r="A14" t="s">
        <v>52</v>
      </c>
      <c r="B14" s="2">
        <v>43.2</v>
      </c>
      <c r="C14" s="2"/>
      <c r="D14" s="2"/>
      <c r="K14" t="s">
        <v>407</v>
      </c>
      <c r="L14" s="2">
        <v>0.54</v>
      </c>
      <c r="M14" s="2">
        <v>0.378</v>
      </c>
      <c r="N14" s="2">
        <v>0.28599999999999998</v>
      </c>
      <c r="O14" s="2">
        <v>20.9</v>
      </c>
      <c r="P14" s="12">
        <v>2019</v>
      </c>
    </row>
    <row r="15" spans="1:16">
      <c r="A15" t="s">
        <v>73</v>
      </c>
      <c r="B15" s="2">
        <v>42</v>
      </c>
      <c r="C15" s="2"/>
      <c r="D15" s="2"/>
      <c r="K15" t="s">
        <v>407</v>
      </c>
      <c r="L15" s="2">
        <v>0.39200000000000002</v>
      </c>
      <c r="M15" s="2">
        <v>0.35299999999999998</v>
      </c>
      <c r="N15" s="2">
        <v>0.313</v>
      </c>
      <c r="O15" s="2">
        <v>0.44900000000000001</v>
      </c>
      <c r="P15" s="12">
        <v>2018</v>
      </c>
    </row>
    <row r="16" spans="1:16">
      <c r="A16" t="s">
        <v>44</v>
      </c>
      <c r="B16" s="2">
        <v>36</v>
      </c>
      <c r="C16" s="2"/>
      <c r="D16" s="2"/>
      <c r="K16" t="s">
        <v>407</v>
      </c>
      <c r="L16" s="2">
        <v>0.18</v>
      </c>
      <c r="M16" s="2">
        <v>0.25</v>
      </c>
      <c r="N16" s="2">
        <v>0.251</v>
      </c>
      <c r="O16" s="2">
        <v>0.189</v>
      </c>
      <c r="P16" s="12">
        <v>2017</v>
      </c>
    </row>
    <row r="17" spans="1:11">
      <c r="A17" t="s">
        <v>72</v>
      </c>
      <c r="B17" s="2">
        <v>33</v>
      </c>
      <c r="C17" s="2"/>
      <c r="D17" s="2"/>
      <c r="K17" t="s">
        <v>410</v>
      </c>
    </row>
    <row r="18" spans="1:11">
      <c r="A18" t="s">
        <v>40</v>
      </c>
      <c r="B18" s="2">
        <v>27.7</v>
      </c>
      <c r="C18" s="2"/>
      <c r="D18" s="2"/>
    </row>
    <row r="19" spans="1:11">
      <c r="A19" t="s">
        <v>42</v>
      </c>
      <c r="B19" s="2">
        <v>25.8</v>
      </c>
      <c r="C19" s="2"/>
      <c r="D19" s="2"/>
    </row>
    <row r="20" spans="1:11">
      <c r="A20" t="s">
        <v>45</v>
      </c>
      <c r="B20" s="2">
        <v>25.5</v>
      </c>
      <c r="C20" s="2"/>
      <c r="D20" s="2"/>
    </row>
    <row r="21" spans="1:11">
      <c r="A21" t="s">
        <v>71</v>
      </c>
      <c r="B21" s="2">
        <v>22.4</v>
      </c>
      <c r="C21" s="2"/>
      <c r="D21" s="2"/>
    </row>
    <row r="22" spans="1:11">
      <c r="A22" t="s">
        <v>54</v>
      </c>
      <c r="B22" s="2">
        <v>21.6</v>
      </c>
      <c r="C22" s="2" t="s">
        <v>86</v>
      </c>
      <c r="D22" s="6" t="s">
        <v>85</v>
      </c>
      <c r="E22" t="s">
        <v>83</v>
      </c>
    </row>
    <row r="23" spans="1:11">
      <c r="A23" t="s">
        <v>36</v>
      </c>
      <c r="B23" s="2">
        <v>15</v>
      </c>
    </row>
    <row r="24" spans="1:11">
      <c r="A24" t="s">
        <v>59</v>
      </c>
      <c r="B24" s="2">
        <v>13.2</v>
      </c>
    </row>
    <row r="25" spans="1:11">
      <c r="A25" t="s">
        <v>53</v>
      </c>
      <c r="B25" s="2">
        <v>10.8</v>
      </c>
    </row>
    <row r="26" spans="1:11">
      <c r="A26" t="s">
        <v>36</v>
      </c>
      <c r="B26" s="2">
        <v>9.6</v>
      </c>
    </row>
    <row r="27" spans="1:11">
      <c r="A27" t="s">
        <v>48</v>
      </c>
      <c r="B27" s="2">
        <v>9</v>
      </c>
    </row>
    <row r="28" spans="1:11">
      <c r="A28" t="s">
        <v>49</v>
      </c>
      <c r="B28" s="2">
        <v>6.4</v>
      </c>
    </row>
    <row r="29" spans="1:11">
      <c r="A29" t="s">
        <v>46</v>
      </c>
      <c r="B29" s="2">
        <v>5.4</v>
      </c>
    </row>
    <row r="30" spans="1:11">
      <c r="A30" t="s">
        <v>37</v>
      </c>
      <c r="B30" s="2">
        <v>5</v>
      </c>
    </row>
    <row r="31" spans="1:11">
      <c r="A31" t="s">
        <v>47</v>
      </c>
      <c r="B31" s="2">
        <v>5</v>
      </c>
    </row>
    <row r="32" spans="1:11">
      <c r="A32" t="s">
        <v>76</v>
      </c>
      <c r="B32" s="2">
        <v>4.4000000000000004</v>
      </c>
    </row>
    <row r="33" spans="1:2">
      <c r="A33" t="s">
        <v>58</v>
      </c>
      <c r="B33" s="2">
        <v>3.6</v>
      </c>
    </row>
    <row r="34" spans="1:2">
      <c r="A34" t="s">
        <v>55</v>
      </c>
      <c r="B34" s="2">
        <v>3</v>
      </c>
    </row>
    <row r="35" spans="1:2">
      <c r="A35" t="s">
        <v>64</v>
      </c>
      <c r="B35" s="2">
        <v>2.4</v>
      </c>
    </row>
    <row r="36" spans="1:2">
      <c r="A36" t="s">
        <v>51</v>
      </c>
      <c r="B36" s="2">
        <v>1.8</v>
      </c>
    </row>
    <row r="37" spans="1:2">
      <c r="A37" t="s">
        <v>66</v>
      </c>
      <c r="B37" s="2">
        <v>1.8</v>
      </c>
    </row>
    <row r="38" spans="1:2">
      <c r="A38" t="s">
        <v>67</v>
      </c>
      <c r="B38" s="2">
        <v>1.6</v>
      </c>
    </row>
    <row r="39" spans="1:2">
      <c r="A39" t="s">
        <v>65</v>
      </c>
      <c r="B39" s="2">
        <v>1.5</v>
      </c>
    </row>
    <row r="40" spans="1:2">
      <c r="A40" t="s">
        <v>62</v>
      </c>
      <c r="B40" s="2">
        <v>1.4</v>
      </c>
    </row>
    <row r="41" spans="1:2">
      <c r="A41" t="s">
        <v>63</v>
      </c>
      <c r="B41" s="2">
        <v>1.2</v>
      </c>
    </row>
    <row r="42" spans="1:2">
      <c r="A42" t="s">
        <v>68</v>
      </c>
      <c r="B42" s="2">
        <v>1.2</v>
      </c>
    </row>
    <row r="43" spans="1:2">
      <c r="A43" t="s">
        <v>69</v>
      </c>
      <c r="B43" s="2">
        <v>1.2</v>
      </c>
    </row>
    <row r="44" spans="1:2">
      <c r="A44" t="s">
        <v>50</v>
      </c>
      <c r="B44" s="2">
        <v>1</v>
      </c>
    </row>
  </sheetData>
  <sortState xmlns:xlrd2="http://schemas.microsoft.com/office/spreadsheetml/2017/richdata2" ref="A3:B108">
    <sortCondition descending="1" ref="B108"/>
  </sortState>
  <mergeCells count="1">
    <mergeCell ref="K10:P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workbookViewId="0">
      <selection activeCell="D27" sqref="D27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238</v>
      </c>
    </row>
    <row r="2" spans="1:4">
      <c r="A2" t="s">
        <v>235</v>
      </c>
    </row>
    <row r="3" spans="1:4">
      <c r="A3" t="s">
        <v>402</v>
      </c>
    </row>
    <row r="5" spans="1:4">
      <c r="A5" t="s">
        <v>242</v>
      </c>
    </row>
    <row r="6" spans="1:4">
      <c r="A6" t="s">
        <v>234</v>
      </c>
      <c r="B6" t="s">
        <v>239</v>
      </c>
      <c r="C6" t="s">
        <v>236</v>
      </c>
      <c r="D6" t="s">
        <v>237</v>
      </c>
    </row>
    <row r="7" spans="1:4">
      <c r="A7" t="s">
        <v>240</v>
      </c>
      <c r="B7">
        <f>5941.27*1.55</f>
        <v>9208.9685000000009</v>
      </c>
      <c r="C7">
        <f>2752+133</f>
        <v>2885</v>
      </c>
      <c r="D7">
        <f>C7/SUM($C$7:$C$10)</f>
        <v>0.1498000934627966</v>
      </c>
    </row>
    <row r="8" spans="1:4">
      <c r="A8">
        <v>138</v>
      </c>
      <c r="B8">
        <f>3553.52*1.55</f>
        <v>5507.9560000000001</v>
      </c>
      <c r="C8">
        <v>9417</v>
      </c>
      <c r="D8">
        <f>C8/SUM($C$7:$C$10)</f>
        <v>0.48896619762189109</v>
      </c>
    </row>
    <row r="9" spans="1:4">
      <c r="A9">
        <v>230</v>
      </c>
      <c r="B9">
        <f>2900.44*1.55</f>
        <v>4495.6819999999998</v>
      </c>
      <c r="C9">
        <v>6089</v>
      </c>
      <c r="D9">
        <f>C9/SUM($C$7:$C$10)</f>
        <v>0.31616387143673086</v>
      </c>
    </row>
    <row r="10" spans="1:4">
      <c r="A10">
        <v>500</v>
      </c>
      <c r="B10">
        <f>2001.36*1.55</f>
        <v>3102.1079999999997</v>
      </c>
      <c r="C10">
        <v>868</v>
      </c>
      <c r="D10">
        <f>C10/SUM($C$7:$C$10)</f>
        <v>4.506983747858144E-2</v>
      </c>
    </row>
    <row r="12" spans="1:4" ht="46.5" customHeight="1">
      <c r="A12" s="3" t="s">
        <v>244</v>
      </c>
      <c r="B12">
        <f>SUM(D7*B7+B8*D8+B9*D9+B10*D10)</f>
        <v>5633.8923732540625</v>
      </c>
      <c r="C12" t="s">
        <v>241</v>
      </c>
    </row>
    <row r="13" spans="1:4" ht="43.5" customHeight="1">
      <c r="A13" s="3" t="s">
        <v>247</v>
      </c>
      <c r="B13">
        <v>170</v>
      </c>
      <c r="C13" t="s">
        <v>243</v>
      </c>
    </row>
    <row r="14" spans="1:4">
      <c r="A1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43DE-8FD7-43B0-8B91-52EA75A17858}">
  <dimension ref="A1:G26"/>
  <sheetViews>
    <sheetView workbookViewId="0">
      <selection activeCell="D29" sqref="D29"/>
    </sheetView>
  </sheetViews>
  <sheetFormatPr defaultRowHeight="15"/>
  <cols>
    <col min="1" max="1" width="10.42578125" style="2" customWidth="1"/>
    <col min="2" max="2" width="31" style="2" customWidth="1"/>
    <col min="3" max="4" width="10.42578125" style="2" customWidth="1"/>
    <col min="5" max="5" width="10.85546875" customWidth="1"/>
    <col min="6" max="6" width="10.140625" customWidth="1"/>
  </cols>
  <sheetData>
    <row r="1" spans="1:7">
      <c r="A1" s="2" t="s">
        <v>455</v>
      </c>
      <c r="B1" s="2" t="s">
        <v>0</v>
      </c>
      <c r="C1" s="2" t="s">
        <v>408</v>
      </c>
      <c r="D1" s="2" t="s">
        <v>456</v>
      </c>
      <c r="E1" s="2" t="s">
        <v>457</v>
      </c>
      <c r="F1" s="2" t="s">
        <v>458</v>
      </c>
      <c r="G1" s="2" t="s">
        <v>12</v>
      </c>
    </row>
    <row r="2" spans="1:7">
      <c r="A2" s="2" t="s">
        <v>25</v>
      </c>
      <c r="B2" s="46" t="s">
        <v>449</v>
      </c>
      <c r="C2" s="2">
        <v>2017</v>
      </c>
      <c r="D2" s="2">
        <f>121/(0.12*365*24)*7.02/100</f>
        <v>8.0804794520547944E-3</v>
      </c>
      <c r="E2" t="s">
        <v>459</v>
      </c>
      <c r="F2">
        <v>0.12</v>
      </c>
      <c r="G2" t="s">
        <v>460</v>
      </c>
    </row>
    <row r="3" spans="1:7">
      <c r="A3" s="2" t="s">
        <v>230</v>
      </c>
      <c r="B3" s="46" t="s">
        <v>449</v>
      </c>
      <c r="C3" s="2">
        <v>2017</v>
      </c>
      <c r="D3" s="2">
        <f>121/(0.12*365*24)*12.98/100</f>
        <v>1.4940829528158298E-2</v>
      </c>
      <c r="E3" t="s">
        <v>459</v>
      </c>
      <c r="F3">
        <v>0.12</v>
      </c>
      <c r="G3" t="s">
        <v>462</v>
      </c>
    </row>
    <row r="4" spans="1:7">
      <c r="A4" s="2" t="s">
        <v>231</v>
      </c>
      <c r="B4" s="46" t="s">
        <v>449</v>
      </c>
      <c r="C4" s="2">
        <v>2017</v>
      </c>
      <c r="D4" s="2">
        <f>121/(0.12*365*24)*80/100</f>
        <v>9.2085235920852368E-2</v>
      </c>
      <c r="E4" t="s">
        <v>459</v>
      </c>
      <c r="F4">
        <v>0.12</v>
      </c>
      <c r="G4" t="s">
        <v>463</v>
      </c>
    </row>
    <row r="5" spans="1:7">
      <c r="A5" s="2" t="s">
        <v>25</v>
      </c>
      <c r="B5" s="46" t="s">
        <v>450</v>
      </c>
      <c r="C5" s="2">
        <v>2017</v>
      </c>
      <c r="D5" s="2">
        <f>334/(0.12*365*24)*7.02/100</f>
        <v>2.2304794520547948E-2</v>
      </c>
      <c r="E5" t="s">
        <v>459</v>
      </c>
      <c r="F5">
        <v>0.12</v>
      </c>
      <c r="G5" t="s">
        <v>461</v>
      </c>
    </row>
    <row r="6" spans="1:7">
      <c r="A6" s="2" t="s">
        <v>230</v>
      </c>
      <c r="B6" s="46" t="s">
        <v>450</v>
      </c>
      <c r="C6" s="2">
        <v>2017</v>
      </c>
      <c r="D6" s="2">
        <f>334/(0.12*365*24)*12.98/100</f>
        <v>4.1241628614916301E-2</v>
      </c>
      <c r="E6" t="s">
        <v>459</v>
      </c>
      <c r="F6">
        <v>0.12</v>
      </c>
      <c r="G6" t="s">
        <v>465</v>
      </c>
    </row>
    <row r="7" spans="1:7">
      <c r="A7" s="2" t="s">
        <v>231</v>
      </c>
      <c r="B7" s="46" t="s">
        <v>450</v>
      </c>
      <c r="C7" s="2">
        <v>2017</v>
      </c>
      <c r="D7" s="2">
        <f>334/(0.12*365*24)*80/100</f>
        <v>0.25418569254185697</v>
      </c>
      <c r="E7" t="s">
        <v>459</v>
      </c>
      <c r="F7">
        <v>0.12</v>
      </c>
      <c r="G7" t="s">
        <v>464</v>
      </c>
    </row>
    <row r="8" spans="1:7">
      <c r="A8" s="2" t="s">
        <v>25</v>
      </c>
      <c r="B8" s="59" t="s">
        <v>283</v>
      </c>
      <c r="C8" s="2">
        <v>2022</v>
      </c>
      <c r="D8" s="2">
        <v>1</v>
      </c>
      <c r="E8" t="s">
        <v>459</v>
      </c>
      <c r="F8" s="2" t="s">
        <v>466</v>
      </c>
      <c r="G8" t="s">
        <v>473</v>
      </c>
    </row>
    <row r="9" spans="1:7">
      <c r="A9" s="2" t="s">
        <v>230</v>
      </c>
      <c r="B9" s="59" t="s">
        <v>283</v>
      </c>
      <c r="C9" s="2">
        <v>2022</v>
      </c>
      <c r="D9" s="2">
        <v>1</v>
      </c>
      <c r="E9" t="s">
        <v>459</v>
      </c>
      <c r="F9" s="2" t="s">
        <v>466</v>
      </c>
      <c r="G9" t="s">
        <v>473</v>
      </c>
    </row>
    <row r="10" spans="1:7">
      <c r="A10" s="2" t="s">
        <v>231</v>
      </c>
      <c r="B10" s="59" t="s">
        <v>283</v>
      </c>
      <c r="C10" s="2">
        <v>2022</v>
      </c>
      <c r="D10" s="2">
        <v>1</v>
      </c>
      <c r="E10" t="s">
        <v>459</v>
      </c>
      <c r="F10" s="2" t="s">
        <v>466</v>
      </c>
      <c r="G10" t="s">
        <v>473</v>
      </c>
    </row>
    <row r="11" spans="1:7">
      <c r="A11" s="2" t="s">
        <v>25</v>
      </c>
      <c r="B11" s="59" t="s">
        <v>282</v>
      </c>
      <c r="C11" s="2">
        <v>2022</v>
      </c>
      <c r="D11" s="2">
        <v>1</v>
      </c>
      <c r="E11" t="s">
        <v>459</v>
      </c>
      <c r="F11" s="2" t="s">
        <v>466</v>
      </c>
      <c r="G11" t="s">
        <v>473</v>
      </c>
    </row>
    <row r="12" spans="1:7">
      <c r="A12" s="2" t="s">
        <v>230</v>
      </c>
      <c r="B12" s="59" t="s">
        <v>282</v>
      </c>
      <c r="C12" s="2">
        <v>2022</v>
      </c>
      <c r="D12" s="2">
        <v>1</v>
      </c>
      <c r="E12" t="s">
        <v>459</v>
      </c>
      <c r="F12" s="2" t="s">
        <v>466</v>
      </c>
      <c r="G12" t="s">
        <v>473</v>
      </c>
    </row>
    <row r="13" spans="1:7">
      <c r="A13" s="2" t="s">
        <v>231</v>
      </c>
      <c r="B13" s="59" t="s">
        <v>282</v>
      </c>
      <c r="C13" s="2">
        <v>2022</v>
      </c>
      <c r="D13" s="2">
        <v>1</v>
      </c>
      <c r="E13" t="s">
        <v>459</v>
      </c>
      <c r="F13" s="2" t="s">
        <v>466</v>
      </c>
      <c r="G13" t="s">
        <v>473</v>
      </c>
    </row>
    <row r="14" spans="1:7">
      <c r="A14" s="2" t="s">
        <v>467</v>
      </c>
      <c r="B14" s="59" t="s">
        <v>281</v>
      </c>
      <c r="C14" s="2">
        <v>2022</v>
      </c>
      <c r="D14" s="2">
        <v>1</v>
      </c>
      <c r="E14" t="s">
        <v>459</v>
      </c>
      <c r="F14" s="2" t="s">
        <v>466</v>
      </c>
      <c r="G14" t="s">
        <v>473</v>
      </c>
    </row>
    <row r="15" spans="1:7">
      <c r="A15" s="2" t="s">
        <v>468</v>
      </c>
      <c r="B15" s="59" t="s">
        <v>281</v>
      </c>
      <c r="C15" s="2">
        <v>2022</v>
      </c>
      <c r="D15" s="2">
        <v>1</v>
      </c>
      <c r="E15" t="s">
        <v>459</v>
      </c>
      <c r="F15" s="2" t="s">
        <v>466</v>
      </c>
      <c r="G15" t="s">
        <v>473</v>
      </c>
    </row>
    <row r="16" spans="1:7">
      <c r="A16" s="2" t="s">
        <v>469</v>
      </c>
      <c r="B16" s="59" t="s">
        <v>281</v>
      </c>
      <c r="C16" s="2">
        <v>2022</v>
      </c>
      <c r="D16" s="2">
        <v>1</v>
      </c>
      <c r="E16" t="s">
        <v>459</v>
      </c>
      <c r="F16" s="2" t="s">
        <v>466</v>
      </c>
      <c r="G16" t="s">
        <v>473</v>
      </c>
    </row>
    <row r="17" spans="1:7">
      <c r="A17" s="2" t="s">
        <v>470</v>
      </c>
      <c r="B17" s="59" t="s">
        <v>281</v>
      </c>
      <c r="C17" s="2">
        <v>2022</v>
      </c>
      <c r="D17" s="2">
        <v>1</v>
      </c>
      <c r="E17" t="s">
        <v>459</v>
      </c>
      <c r="F17" s="2" t="s">
        <v>466</v>
      </c>
      <c r="G17" t="s">
        <v>473</v>
      </c>
    </row>
    <row r="18" spans="1:7">
      <c r="A18" s="2" t="s">
        <v>471</v>
      </c>
      <c r="B18" s="59" t="s">
        <v>281</v>
      </c>
      <c r="C18" s="2">
        <v>2022</v>
      </c>
      <c r="D18" s="2">
        <v>1</v>
      </c>
      <c r="E18" t="s">
        <v>459</v>
      </c>
      <c r="F18" s="2" t="s">
        <v>466</v>
      </c>
      <c r="G18" t="s">
        <v>473</v>
      </c>
    </row>
    <row r="19" spans="1:7">
      <c r="A19" s="2" t="s">
        <v>472</v>
      </c>
      <c r="B19" s="59" t="s">
        <v>281</v>
      </c>
      <c r="C19" s="2">
        <v>2022</v>
      </c>
      <c r="D19" s="2">
        <v>1</v>
      </c>
      <c r="E19" t="s">
        <v>459</v>
      </c>
      <c r="F19" s="2" t="s">
        <v>466</v>
      </c>
      <c r="G19" t="s">
        <v>473</v>
      </c>
    </row>
    <row r="20" spans="1:7">
      <c r="A20" s="2" t="s">
        <v>25</v>
      </c>
      <c r="B20" t="s">
        <v>270</v>
      </c>
      <c r="C20" s="2">
        <v>2022</v>
      </c>
      <c r="D20" s="2">
        <v>1E-4</v>
      </c>
      <c r="E20" t="s">
        <v>459</v>
      </c>
      <c r="F20" s="2" t="s">
        <v>466</v>
      </c>
      <c r="G20" t="s">
        <v>523</v>
      </c>
    </row>
    <row r="21" spans="1:7">
      <c r="A21" s="2" t="s">
        <v>230</v>
      </c>
      <c r="B21" t="s">
        <v>270</v>
      </c>
      <c r="C21" s="2">
        <v>2022</v>
      </c>
      <c r="D21" s="2">
        <v>1E-4</v>
      </c>
      <c r="E21" t="s">
        <v>459</v>
      </c>
      <c r="F21" s="2" t="s">
        <v>466</v>
      </c>
      <c r="G21" t="s">
        <v>523</v>
      </c>
    </row>
    <row r="22" spans="1:7">
      <c r="A22" s="2" t="s">
        <v>231</v>
      </c>
      <c r="B22" t="s">
        <v>270</v>
      </c>
      <c r="C22" s="2">
        <v>2022</v>
      </c>
      <c r="D22" s="2">
        <v>1E-4</v>
      </c>
      <c r="E22" t="s">
        <v>459</v>
      </c>
      <c r="F22" s="2" t="s">
        <v>466</v>
      </c>
      <c r="G22" t="s">
        <v>523</v>
      </c>
    </row>
    <row r="23" spans="1:7">
      <c r="A23" s="2" t="s">
        <v>25</v>
      </c>
      <c r="B23" t="s">
        <v>271</v>
      </c>
      <c r="C23" s="2">
        <v>2022</v>
      </c>
      <c r="D23" s="2">
        <v>1E-4</v>
      </c>
      <c r="E23" t="s">
        <v>459</v>
      </c>
      <c r="F23" s="2" t="s">
        <v>466</v>
      </c>
      <c r="G23" t="s">
        <v>523</v>
      </c>
    </row>
    <row r="24" spans="1:7">
      <c r="A24" s="2" t="s">
        <v>230</v>
      </c>
      <c r="B24" t="s">
        <v>271</v>
      </c>
      <c r="C24" s="2">
        <v>2022</v>
      </c>
      <c r="D24" s="2">
        <v>1E-4</v>
      </c>
      <c r="E24" t="s">
        <v>459</v>
      </c>
      <c r="F24" s="2" t="s">
        <v>466</v>
      </c>
      <c r="G24" t="s">
        <v>523</v>
      </c>
    </row>
    <row r="25" spans="1:7">
      <c r="A25" s="2" t="s">
        <v>231</v>
      </c>
      <c r="B25" t="s">
        <v>271</v>
      </c>
      <c r="C25" s="2">
        <v>2022</v>
      </c>
      <c r="D25" s="2">
        <v>1E-4</v>
      </c>
      <c r="E25" t="s">
        <v>459</v>
      </c>
      <c r="F25" s="2" t="s">
        <v>466</v>
      </c>
      <c r="G25" t="s">
        <v>523</v>
      </c>
    </row>
    <row r="26" spans="1:7">
      <c r="A26" s="2" t="s">
        <v>231</v>
      </c>
      <c r="B26" t="s">
        <v>264</v>
      </c>
      <c r="C26" s="2">
        <v>2022</v>
      </c>
      <c r="D26" s="2">
        <v>1E-4</v>
      </c>
      <c r="E26" t="s">
        <v>459</v>
      </c>
      <c r="F26" s="2" t="s">
        <v>466</v>
      </c>
      <c r="G26" t="s">
        <v>523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D51"/>
  <sheetViews>
    <sheetView zoomScale="85" zoomScaleNormal="85" workbookViewId="0">
      <pane ySplit="1" topLeftCell="A20" activePane="bottomLeft" state="frozen"/>
      <selection pane="bottomLeft" activeCell="A43" sqref="A43:D43"/>
    </sheetView>
  </sheetViews>
  <sheetFormatPr defaultRowHeight="15"/>
  <cols>
    <col min="1" max="1" width="37.140625" customWidth="1"/>
    <col min="2" max="4" width="31.28515625" customWidth="1"/>
    <col min="5" max="7" width="9.140625" customWidth="1"/>
  </cols>
  <sheetData>
    <row r="1" spans="1:4">
      <c r="A1" s="1" t="s">
        <v>0</v>
      </c>
      <c r="B1" s="1" t="s">
        <v>25</v>
      </c>
      <c r="C1" s="1" t="s">
        <v>230</v>
      </c>
      <c r="D1" s="1" t="s">
        <v>231</v>
      </c>
    </row>
    <row r="2" spans="1:4">
      <c r="A2" t="s">
        <v>295</v>
      </c>
      <c r="B2">
        <v>1</v>
      </c>
      <c r="C2">
        <v>1</v>
      </c>
      <c r="D2">
        <v>1</v>
      </c>
    </row>
    <row r="3" spans="1:4">
      <c r="A3" t="s">
        <v>294</v>
      </c>
      <c r="B3">
        <v>1</v>
      </c>
      <c r="C3">
        <v>1</v>
      </c>
      <c r="D3">
        <v>1</v>
      </c>
    </row>
    <row r="4" spans="1:4">
      <c r="A4" t="s">
        <v>297</v>
      </c>
      <c r="B4">
        <v>1</v>
      </c>
      <c r="C4">
        <v>1</v>
      </c>
      <c r="D4">
        <v>1</v>
      </c>
    </row>
    <row r="5" spans="1:4">
      <c r="A5" t="s">
        <v>296</v>
      </c>
      <c r="B5">
        <v>1</v>
      </c>
      <c r="C5">
        <v>1</v>
      </c>
      <c r="D5">
        <v>1</v>
      </c>
    </row>
    <row r="6" spans="1:4">
      <c r="A6" t="s">
        <v>309</v>
      </c>
      <c r="B6">
        <v>1</v>
      </c>
      <c r="C6">
        <v>1</v>
      </c>
      <c r="D6">
        <v>1</v>
      </c>
    </row>
    <row r="7" spans="1:4">
      <c r="A7" t="s">
        <v>298</v>
      </c>
      <c r="B7">
        <v>1</v>
      </c>
      <c r="C7">
        <v>1</v>
      </c>
      <c r="D7">
        <v>1</v>
      </c>
    </row>
    <row r="8" spans="1:4">
      <c r="A8" t="s">
        <v>299</v>
      </c>
      <c r="B8">
        <v>1</v>
      </c>
      <c r="C8">
        <v>1</v>
      </c>
      <c r="D8">
        <v>1</v>
      </c>
    </row>
    <row r="9" spans="1:4">
      <c r="A9" t="s">
        <v>310</v>
      </c>
      <c r="B9">
        <v>1</v>
      </c>
      <c r="C9">
        <v>0</v>
      </c>
      <c r="D9">
        <v>0</v>
      </c>
    </row>
    <row r="10" spans="1:4">
      <c r="A10" s="46" t="s">
        <v>449</v>
      </c>
      <c r="B10">
        <v>1</v>
      </c>
      <c r="C10">
        <v>1</v>
      </c>
      <c r="D10">
        <v>1</v>
      </c>
    </row>
    <row r="11" spans="1:4">
      <c r="A11" s="46" t="s">
        <v>300</v>
      </c>
      <c r="B11">
        <v>1</v>
      </c>
      <c r="C11">
        <v>1</v>
      </c>
      <c r="D11">
        <v>1</v>
      </c>
    </row>
    <row r="12" spans="1:4">
      <c r="A12" s="46" t="s">
        <v>450</v>
      </c>
      <c r="B12">
        <v>1</v>
      </c>
      <c r="C12">
        <v>1</v>
      </c>
      <c r="D12">
        <v>1</v>
      </c>
    </row>
    <row r="13" spans="1:4">
      <c r="A13" t="s">
        <v>301</v>
      </c>
      <c r="B13">
        <v>1</v>
      </c>
      <c r="C13">
        <v>1</v>
      </c>
      <c r="D13">
        <v>1</v>
      </c>
    </row>
    <row r="14" spans="1:4">
      <c r="A14" t="s">
        <v>302</v>
      </c>
      <c r="B14">
        <v>1</v>
      </c>
      <c r="C14">
        <v>1</v>
      </c>
      <c r="D14">
        <v>1</v>
      </c>
    </row>
    <row r="15" spans="1:4">
      <c r="A15" t="s">
        <v>281</v>
      </c>
      <c r="B15">
        <v>1</v>
      </c>
      <c r="C15">
        <v>1</v>
      </c>
      <c r="D15">
        <v>1</v>
      </c>
    </row>
    <row r="16" spans="1:4">
      <c r="A16" t="s">
        <v>282</v>
      </c>
      <c r="B16">
        <v>1</v>
      </c>
      <c r="C16">
        <v>1</v>
      </c>
      <c r="D16">
        <v>1</v>
      </c>
    </row>
    <row r="17" spans="1:4">
      <c r="A17" t="s">
        <v>283</v>
      </c>
      <c r="B17">
        <v>1</v>
      </c>
      <c r="C17">
        <v>1</v>
      </c>
      <c r="D17">
        <v>1</v>
      </c>
    </row>
    <row r="18" spans="1:4">
      <c r="A18" t="s">
        <v>287</v>
      </c>
      <c r="B18">
        <v>1</v>
      </c>
      <c r="C18">
        <v>1</v>
      </c>
      <c r="D18">
        <v>1</v>
      </c>
    </row>
    <row r="19" spans="1:4">
      <c r="A19" t="s">
        <v>289</v>
      </c>
      <c r="B19">
        <v>1</v>
      </c>
      <c r="C19">
        <v>1</v>
      </c>
      <c r="D19">
        <v>1</v>
      </c>
    </row>
    <row r="20" spans="1:4">
      <c r="A20" t="s">
        <v>285</v>
      </c>
      <c r="B20">
        <v>1</v>
      </c>
      <c r="C20">
        <v>1</v>
      </c>
      <c r="D20">
        <v>1</v>
      </c>
    </row>
    <row r="21" spans="1:4">
      <c r="A21" t="s">
        <v>284</v>
      </c>
      <c r="B21">
        <v>1</v>
      </c>
      <c r="C21">
        <v>1</v>
      </c>
      <c r="D21">
        <v>1</v>
      </c>
    </row>
    <row r="22" spans="1:4">
      <c r="A22" t="s">
        <v>288</v>
      </c>
      <c r="B22">
        <v>1</v>
      </c>
      <c r="C22">
        <v>1</v>
      </c>
      <c r="D22">
        <v>1</v>
      </c>
    </row>
    <row r="23" spans="1:4">
      <c r="A23" t="s">
        <v>290</v>
      </c>
      <c r="B23">
        <v>1</v>
      </c>
      <c r="C23">
        <v>1</v>
      </c>
      <c r="D23">
        <v>1</v>
      </c>
    </row>
    <row r="24" spans="1:4">
      <c r="A24" t="s">
        <v>286</v>
      </c>
      <c r="B24">
        <v>1</v>
      </c>
      <c r="C24">
        <v>1</v>
      </c>
      <c r="D24">
        <v>1</v>
      </c>
    </row>
    <row r="25" spans="1:4">
      <c r="A25" t="s">
        <v>291</v>
      </c>
      <c r="B25">
        <v>1</v>
      </c>
      <c r="C25">
        <v>1</v>
      </c>
      <c r="D25">
        <v>1</v>
      </c>
    </row>
    <row r="26" spans="1:4">
      <c r="A26" t="s">
        <v>292</v>
      </c>
      <c r="B26">
        <v>1</v>
      </c>
      <c r="C26">
        <v>1</v>
      </c>
      <c r="D26">
        <v>1</v>
      </c>
    </row>
    <row r="27" spans="1:4">
      <c r="A27" t="s">
        <v>293</v>
      </c>
      <c r="B27">
        <v>1</v>
      </c>
      <c r="C27">
        <v>1</v>
      </c>
      <c r="D27">
        <v>1</v>
      </c>
    </row>
    <row r="28" spans="1:4">
      <c r="A28" t="s">
        <v>261</v>
      </c>
      <c r="B28">
        <v>1</v>
      </c>
      <c r="C28">
        <v>1</v>
      </c>
      <c r="D28">
        <v>1</v>
      </c>
    </row>
    <row r="29" spans="1:4">
      <c r="A29" t="s">
        <v>303</v>
      </c>
      <c r="B29">
        <v>1</v>
      </c>
      <c r="C29">
        <v>1</v>
      </c>
      <c r="D29">
        <v>1</v>
      </c>
    </row>
    <row r="30" spans="1:4">
      <c r="A30" t="s">
        <v>251</v>
      </c>
      <c r="B30">
        <v>1</v>
      </c>
      <c r="C30">
        <v>1</v>
      </c>
      <c r="D30">
        <v>1</v>
      </c>
    </row>
    <row r="31" spans="1:4">
      <c r="A31" t="s">
        <v>305</v>
      </c>
      <c r="B31">
        <v>1</v>
      </c>
      <c r="C31">
        <v>1</v>
      </c>
      <c r="D31">
        <v>1</v>
      </c>
    </row>
    <row r="32" spans="1:4">
      <c r="A32" t="s">
        <v>304</v>
      </c>
      <c r="B32">
        <v>1</v>
      </c>
      <c r="C32">
        <v>1</v>
      </c>
      <c r="D32">
        <v>1</v>
      </c>
    </row>
    <row r="33" spans="1:4">
      <c r="A33" t="s">
        <v>306</v>
      </c>
      <c r="B33">
        <v>1</v>
      </c>
      <c r="C33">
        <v>1</v>
      </c>
      <c r="D33">
        <v>1</v>
      </c>
    </row>
    <row r="34" spans="1:4">
      <c r="A34" t="s">
        <v>307</v>
      </c>
      <c r="B34">
        <v>1</v>
      </c>
      <c r="C34">
        <v>1</v>
      </c>
      <c r="D34">
        <v>1</v>
      </c>
    </row>
    <row r="35" spans="1:4">
      <c r="A35" t="s">
        <v>308</v>
      </c>
      <c r="B35">
        <v>1</v>
      </c>
      <c r="C35">
        <v>1</v>
      </c>
      <c r="D35">
        <v>1</v>
      </c>
    </row>
    <row r="36" spans="1:4">
      <c r="A36" s="46" t="s">
        <v>447</v>
      </c>
      <c r="B36">
        <v>1</v>
      </c>
      <c r="C36">
        <v>1</v>
      </c>
      <c r="D36">
        <v>1</v>
      </c>
    </row>
    <row r="37" spans="1:4">
      <c r="A37" s="46" t="s">
        <v>451</v>
      </c>
      <c r="B37">
        <v>1</v>
      </c>
      <c r="C37">
        <v>1</v>
      </c>
      <c r="D37">
        <v>1</v>
      </c>
    </row>
    <row r="38" spans="1:4" s="68" customFormat="1">
      <c r="A38" s="67" t="s">
        <v>517</v>
      </c>
      <c r="B38" s="68">
        <v>1</v>
      </c>
      <c r="C38" s="68">
        <v>1</v>
      </c>
      <c r="D38" s="68">
        <v>1</v>
      </c>
    </row>
    <row r="39" spans="1:4" s="68" customFormat="1">
      <c r="A39" s="67" t="s">
        <v>518</v>
      </c>
      <c r="B39" s="68">
        <v>1</v>
      </c>
      <c r="C39" s="68">
        <v>1</v>
      </c>
      <c r="D39" s="68">
        <v>1</v>
      </c>
    </row>
    <row r="40" spans="1:4" s="68" customFormat="1">
      <c r="A40" s="67" t="s">
        <v>479</v>
      </c>
      <c r="B40" s="68">
        <v>1</v>
      </c>
      <c r="C40" s="68">
        <v>1</v>
      </c>
      <c r="D40" s="68">
        <v>1</v>
      </c>
    </row>
    <row r="41" spans="1:4" s="68" customFormat="1">
      <c r="A41" s="67" t="s">
        <v>480</v>
      </c>
      <c r="B41" s="68">
        <v>1</v>
      </c>
      <c r="C41" s="68">
        <v>1</v>
      </c>
      <c r="D41" s="68">
        <v>1</v>
      </c>
    </row>
    <row r="42" spans="1:4" s="68" customFormat="1">
      <c r="A42" s="67" t="s">
        <v>481</v>
      </c>
      <c r="B42" s="68">
        <v>1</v>
      </c>
      <c r="C42" s="68">
        <v>1</v>
      </c>
      <c r="D42" s="68">
        <v>1</v>
      </c>
    </row>
    <row r="43" spans="1:4" s="68" customFormat="1">
      <c r="A43" s="67" t="s">
        <v>519</v>
      </c>
      <c r="B43" s="68">
        <v>0</v>
      </c>
      <c r="C43" s="68">
        <v>0</v>
      </c>
      <c r="D43" s="68">
        <v>1</v>
      </c>
    </row>
    <row r="44" spans="1:4" s="68" customFormat="1">
      <c r="A44" s="67" t="s">
        <v>482</v>
      </c>
      <c r="B44" s="68">
        <v>1</v>
      </c>
      <c r="C44" s="68">
        <v>1</v>
      </c>
      <c r="D44" s="68">
        <v>1</v>
      </c>
    </row>
    <row r="45" spans="1:4" s="68" customFormat="1">
      <c r="A45" s="46" t="s">
        <v>520</v>
      </c>
      <c r="B45" s="68">
        <v>1</v>
      </c>
      <c r="C45" s="68">
        <v>1</v>
      </c>
      <c r="D45" s="68">
        <v>1</v>
      </c>
    </row>
    <row r="46" spans="1:4" s="68" customFormat="1">
      <c r="A46" s="46" t="s">
        <v>521</v>
      </c>
      <c r="B46" s="68">
        <v>1</v>
      </c>
      <c r="C46" s="68">
        <v>1</v>
      </c>
      <c r="D46" s="68">
        <v>1</v>
      </c>
    </row>
    <row r="47" spans="1:4" s="68" customFormat="1">
      <c r="A47" s="46" t="s">
        <v>483</v>
      </c>
      <c r="B47" s="68">
        <v>1</v>
      </c>
      <c r="C47" s="68">
        <v>1</v>
      </c>
      <c r="D47" s="68">
        <v>1</v>
      </c>
    </row>
    <row r="48" spans="1:4" s="68" customFormat="1">
      <c r="A48" s="46" t="s">
        <v>484</v>
      </c>
      <c r="B48" s="68">
        <v>1</v>
      </c>
      <c r="C48" s="68">
        <v>1</v>
      </c>
      <c r="D48" s="68">
        <v>1</v>
      </c>
    </row>
    <row r="49" spans="1:4" s="68" customFormat="1">
      <c r="A49" s="46" t="s">
        <v>485</v>
      </c>
      <c r="B49" s="68">
        <v>1</v>
      </c>
      <c r="C49" s="68">
        <v>1</v>
      </c>
      <c r="D49" s="68">
        <v>1</v>
      </c>
    </row>
    <row r="50" spans="1:4" s="68" customFormat="1">
      <c r="A50" s="46" t="s">
        <v>522</v>
      </c>
      <c r="B50" s="68">
        <v>0</v>
      </c>
      <c r="C50" s="68">
        <v>0</v>
      </c>
      <c r="D50" s="68">
        <v>1</v>
      </c>
    </row>
    <row r="51" spans="1:4" s="68" customFormat="1">
      <c r="A51" s="46" t="s">
        <v>486</v>
      </c>
      <c r="B51" s="68">
        <v>1</v>
      </c>
      <c r="C51" s="68">
        <v>1</v>
      </c>
      <c r="D51" s="6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72"/>
  <sheetViews>
    <sheetView zoomScale="85" zoomScaleNormal="85" workbookViewId="0">
      <pane ySplit="1" topLeftCell="A2" activePane="bottomLeft" state="frozen"/>
      <selection pane="bottomLeft" activeCell="A3" activeCellId="1" sqref="A12:A13 A3"/>
    </sheetView>
  </sheetViews>
  <sheetFormatPr defaultRowHeight="15"/>
  <cols>
    <col min="1" max="1" width="31" customWidth="1"/>
    <col min="2" max="3" width="13.5703125" customWidth="1"/>
    <col min="4" max="4" width="73.42578125" customWidth="1"/>
    <col min="5" max="5" width="112.85546875" customWidth="1"/>
  </cols>
  <sheetData>
    <row r="1" spans="1:5">
      <c r="A1" s="1" t="s">
        <v>0</v>
      </c>
      <c r="B1" s="1" t="s">
        <v>90</v>
      </c>
      <c r="C1" s="1" t="s">
        <v>89</v>
      </c>
      <c r="D1" s="1" t="s">
        <v>3</v>
      </c>
      <c r="E1" s="1" t="s">
        <v>15</v>
      </c>
    </row>
    <row r="2" spans="1:5">
      <c r="A2" t="s">
        <v>263</v>
      </c>
      <c r="B2">
        <v>27</v>
      </c>
      <c r="C2">
        <v>20</v>
      </c>
      <c r="D2" t="s">
        <v>313</v>
      </c>
      <c r="E2" t="s">
        <v>368</v>
      </c>
    </row>
    <row r="3" spans="1:5">
      <c r="A3" t="s">
        <v>264</v>
      </c>
      <c r="B3">
        <v>56</v>
      </c>
      <c r="C3">
        <v>20</v>
      </c>
      <c r="D3" t="s">
        <v>318</v>
      </c>
      <c r="E3" t="s">
        <v>368</v>
      </c>
    </row>
    <row r="4" spans="1:5">
      <c r="A4" s="12" t="s">
        <v>262</v>
      </c>
      <c r="B4">
        <v>55</v>
      </c>
      <c r="C4">
        <v>20</v>
      </c>
      <c r="D4" t="s">
        <v>314</v>
      </c>
      <c r="E4" t="s">
        <v>368</v>
      </c>
    </row>
    <row r="5" spans="1:5">
      <c r="A5" t="s">
        <v>265</v>
      </c>
      <c r="B5">
        <v>58</v>
      </c>
      <c r="C5">
        <v>20</v>
      </c>
      <c r="D5" t="s">
        <v>317</v>
      </c>
      <c r="E5" t="s">
        <v>368</v>
      </c>
    </row>
    <row r="6" spans="1:5">
      <c r="A6" t="s">
        <v>266</v>
      </c>
      <c r="B6">
        <v>69</v>
      </c>
      <c r="C6">
        <v>20</v>
      </c>
      <c r="D6" t="s">
        <v>316</v>
      </c>
      <c r="E6" t="s">
        <v>368</v>
      </c>
    </row>
    <row r="7" spans="1:5">
      <c r="A7" t="s">
        <v>267</v>
      </c>
      <c r="B7">
        <v>36</v>
      </c>
      <c r="C7">
        <v>20</v>
      </c>
      <c r="D7" t="s">
        <v>315</v>
      </c>
      <c r="E7" t="s">
        <v>368</v>
      </c>
    </row>
    <row r="8" spans="1:5">
      <c r="A8" t="s">
        <v>268</v>
      </c>
      <c r="B8">
        <v>20</v>
      </c>
      <c r="C8">
        <v>20</v>
      </c>
      <c r="D8" t="s">
        <v>319</v>
      </c>
      <c r="E8" t="s">
        <v>368</v>
      </c>
    </row>
    <row r="9" spans="1:5">
      <c r="A9" t="s">
        <v>269</v>
      </c>
      <c r="B9">
        <v>16</v>
      </c>
      <c r="C9">
        <v>20</v>
      </c>
      <c r="D9" t="s">
        <v>320</v>
      </c>
      <c r="E9" t="s">
        <v>368</v>
      </c>
    </row>
    <row r="10" spans="1:5">
      <c r="A10" t="s">
        <v>311</v>
      </c>
      <c r="B10">
        <v>15</v>
      </c>
      <c r="C10">
        <v>15</v>
      </c>
      <c r="D10" t="s">
        <v>341</v>
      </c>
      <c r="E10" t="s">
        <v>368</v>
      </c>
    </row>
    <row r="11" spans="1:5">
      <c r="A11" t="s">
        <v>312</v>
      </c>
      <c r="B11">
        <v>15</v>
      </c>
      <c r="C11">
        <v>15</v>
      </c>
      <c r="D11" t="s">
        <v>342</v>
      </c>
      <c r="E11" t="s">
        <v>368</v>
      </c>
    </row>
    <row r="12" spans="1:5">
      <c r="A12" t="s">
        <v>270</v>
      </c>
      <c r="B12">
        <v>37</v>
      </c>
      <c r="C12">
        <v>20</v>
      </c>
      <c r="D12" t="s">
        <v>321</v>
      </c>
      <c r="E12" t="s">
        <v>368</v>
      </c>
    </row>
    <row r="13" spans="1:5">
      <c r="A13" t="s">
        <v>271</v>
      </c>
      <c r="B13">
        <v>42</v>
      </c>
      <c r="C13">
        <v>20</v>
      </c>
      <c r="D13" t="s">
        <v>322</v>
      </c>
      <c r="E13" t="s">
        <v>368</v>
      </c>
    </row>
    <row r="14" spans="1:5">
      <c r="A14" t="s">
        <v>272</v>
      </c>
      <c r="B14">
        <v>53</v>
      </c>
      <c r="C14">
        <v>20</v>
      </c>
      <c r="D14" t="s">
        <v>323</v>
      </c>
      <c r="E14" t="s">
        <v>368</v>
      </c>
    </row>
    <row r="15" spans="1:5" ht="13.5" customHeight="1">
      <c r="A15" t="s">
        <v>273</v>
      </c>
      <c r="B15">
        <v>59</v>
      </c>
      <c r="C15">
        <v>20</v>
      </c>
      <c r="D15" t="s">
        <v>324</v>
      </c>
      <c r="E15" t="s">
        <v>229</v>
      </c>
    </row>
    <row r="16" spans="1:5" ht="14.25" customHeight="1">
      <c r="A16" t="s">
        <v>274</v>
      </c>
      <c r="B16">
        <v>15</v>
      </c>
      <c r="C16">
        <v>20</v>
      </c>
      <c r="D16" t="s">
        <v>325</v>
      </c>
      <c r="E16" t="s">
        <v>368</v>
      </c>
    </row>
    <row r="17" spans="1:5" ht="13.5" customHeight="1">
      <c r="A17" t="s">
        <v>275</v>
      </c>
      <c r="B17">
        <v>30</v>
      </c>
      <c r="C17">
        <v>20</v>
      </c>
      <c r="D17" t="s">
        <v>326</v>
      </c>
      <c r="E17" t="s">
        <v>368</v>
      </c>
    </row>
    <row r="18" spans="1:5" ht="13.5" customHeight="1">
      <c r="A18" t="s">
        <v>276</v>
      </c>
      <c r="B18">
        <v>109</v>
      </c>
      <c r="C18">
        <v>20</v>
      </c>
      <c r="D18" t="s">
        <v>327</v>
      </c>
      <c r="E18" t="s">
        <v>228</v>
      </c>
    </row>
    <row r="19" spans="1:5" ht="13.5" customHeight="1">
      <c r="A19" t="s">
        <v>277</v>
      </c>
      <c r="B19">
        <v>109</v>
      </c>
      <c r="C19">
        <v>20</v>
      </c>
      <c r="D19" t="s">
        <v>328</v>
      </c>
      <c r="E19" t="s">
        <v>228</v>
      </c>
    </row>
    <row r="20" spans="1:5" ht="13.5" customHeight="1">
      <c r="A20" t="s">
        <v>278</v>
      </c>
      <c r="B20">
        <v>50</v>
      </c>
      <c r="C20">
        <v>20</v>
      </c>
      <c r="D20" t="s">
        <v>329</v>
      </c>
      <c r="E20" t="s">
        <v>368</v>
      </c>
    </row>
    <row r="21" spans="1:5">
      <c r="A21" t="s">
        <v>279</v>
      </c>
      <c r="B21">
        <v>33</v>
      </c>
      <c r="C21">
        <v>20</v>
      </c>
      <c r="D21" t="s">
        <v>330</v>
      </c>
      <c r="E21" t="s">
        <v>374</v>
      </c>
    </row>
    <row r="22" spans="1:5">
      <c r="A22" t="s">
        <v>280</v>
      </c>
      <c r="B22">
        <v>30</v>
      </c>
      <c r="C22">
        <v>20</v>
      </c>
      <c r="D22" t="s">
        <v>331</v>
      </c>
      <c r="E22" t="s">
        <v>368</v>
      </c>
    </row>
    <row r="23" spans="1:5">
      <c r="A23" t="s">
        <v>295</v>
      </c>
      <c r="B23">
        <v>15</v>
      </c>
      <c r="C23">
        <v>15</v>
      </c>
      <c r="D23" t="s">
        <v>343</v>
      </c>
      <c r="E23" t="s">
        <v>368</v>
      </c>
    </row>
    <row r="24" spans="1:5">
      <c r="A24" t="s">
        <v>294</v>
      </c>
      <c r="B24">
        <v>15</v>
      </c>
      <c r="C24">
        <v>15</v>
      </c>
      <c r="D24" t="s">
        <v>344</v>
      </c>
      <c r="E24" t="s">
        <v>368</v>
      </c>
    </row>
    <row r="25" spans="1:5">
      <c r="A25" t="s">
        <v>297</v>
      </c>
      <c r="B25">
        <v>15</v>
      </c>
      <c r="C25">
        <v>15</v>
      </c>
      <c r="D25" t="s">
        <v>345</v>
      </c>
      <c r="E25" t="s">
        <v>368</v>
      </c>
    </row>
    <row r="26" spans="1:5">
      <c r="A26" t="s">
        <v>296</v>
      </c>
      <c r="B26">
        <v>15</v>
      </c>
      <c r="C26">
        <v>15</v>
      </c>
      <c r="D26" t="s">
        <v>346</v>
      </c>
      <c r="E26" t="s">
        <v>368</v>
      </c>
    </row>
    <row r="27" spans="1:5">
      <c r="A27" t="s">
        <v>307</v>
      </c>
      <c r="B27">
        <v>50</v>
      </c>
      <c r="C27">
        <v>20</v>
      </c>
      <c r="D27" t="s">
        <v>332</v>
      </c>
      <c r="E27" t="s">
        <v>368</v>
      </c>
    </row>
    <row r="28" spans="1:5">
      <c r="A28" t="s">
        <v>308</v>
      </c>
      <c r="B28">
        <v>50</v>
      </c>
      <c r="C28">
        <v>20</v>
      </c>
      <c r="D28" t="s">
        <v>347</v>
      </c>
      <c r="E28" t="s">
        <v>368</v>
      </c>
    </row>
    <row r="29" spans="1:5">
      <c r="A29" t="s">
        <v>291</v>
      </c>
      <c r="B29">
        <v>65</v>
      </c>
      <c r="C29">
        <v>20</v>
      </c>
      <c r="D29" t="s">
        <v>348</v>
      </c>
      <c r="E29" t="s">
        <v>368</v>
      </c>
    </row>
    <row r="30" spans="1:5" ht="15" customHeight="1">
      <c r="A30" t="s">
        <v>292</v>
      </c>
      <c r="B30">
        <v>65</v>
      </c>
      <c r="C30">
        <v>20</v>
      </c>
      <c r="D30" t="s">
        <v>349</v>
      </c>
      <c r="E30" t="s">
        <v>368</v>
      </c>
    </row>
    <row r="31" spans="1:5" ht="15" customHeight="1">
      <c r="A31" t="s">
        <v>293</v>
      </c>
      <c r="B31">
        <v>65</v>
      </c>
      <c r="C31">
        <v>20</v>
      </c>
      <c r="D31" t="s">
        <v>350</v>
      </c>
      <c r="E31" t="s">
        <v>368</v>
      </c>
    </row>
    <row r="32" spans="1:5" ht="15" customHeight="1">
      <c r="A32" t="s">
        <v>287</v>
      </c>
      <c r="B32">
        <v>60</v>
      </c>
      <c r="C32">
        <v>20</v>
      </c>
      <c r="D32" t="s">
        <v>351</v>
      </c>
      <c r="E32" t="s">
        <v>368</v>
      </c>
    </row>
    <row r="33" spans="1:5">
      <c r="A33" t="s">
        <v>289</v>
      </c>
      <c r="B33">
        <v>60</v>
      </c>
      <c r="C33">
        <v>20</v>
      </c>
      <c r="D33" t="s">
        <v>352</v>
      </c>
      <c r="E33" t="s">
        <v>368</v>
      </c>
    </row>
    <row r="34" spans="1:5">
      <c r="A34" t="s">
        <v>285</v>
      </c>
      <c r="B34">
        <v>60</v>
      </c>
      <c r="C34">
        <v>20</v>
      </c>
      <c r="D34" t="s">
        <v>353</v>
      </c>
      <c r="E34" t="s">
        <v>368</v>
      </c>
    </row>
    <row r="35" spans="1:5">
      <c r="A35" t="s">
        <v>284</v>
      </c>
      <c r="B35">
        <v>50</v>
      </c>
      <c r="C35">
        <v>20</v>
      </c>
      <c r="D35" t="s">
        <v>354</v>
      </c>
      <c r="E35" t="s">
        <v>368</v>
      </c>
    </row>
    <row r="36" spans="1:5">
      <c r="A36" t="s">
        <v>288</v>
      </c>
      <c r="B36">
        <v>60</v>
      </c>
      <c r="C36">
        <v>20</v>
      </c>
      <c r="D36" t="s">
        <v>355</v>
      </c>
      <c r="E36" t="s">
        <v>368</v>
      </c>
    </row>
    <row r="37" spans="1:5">
      <c r="A37" t="s">
        <v>290</v>
      </c>
      <c r="B37">
        <v>60</v>
      </c>
      <c r="C37">
        <v>20</v>
      </c>
      <c r="D37" t="s">
        <v>356</v>
      </c>
      <c r="E37" t="s">
        <v>368</v>
      </c>
    </row>
    <row r="38" spans="1:5">
      <c r="A38" t="s">
        <v>286</v>
      </c>
      <c r="B38">
        <v>60</v>
      </c>
      <c r="C38">
        <v>20</v>
      </c>
      <c r="D38" t="s">
        <v>357</v>
      </c>
      <c r="E38" t="s">
        <v>368</v>
      </c>
    </row>
    <row r="39" spans="1:5">
      <c r="A39" t="s">
        <v>298</v>
      </c>
      <c r="B39">
        <v>60</v>
      </c>
      <c r="C39">
        <v>20</v>
      </c>
      <c r="D39" t="s">
        <v>358</v>
      </c>
      <c r="E39" t="s">
        <v>367</v>
      </c>
    </row>
    <row r="40" spans="1:5">
      <c r="A40" t="s">
        <v>299</v>
      </c>
      <c r="B40">
        <v>60</v>
      </c>
      <c r="C40">
        <v>20</v>
      </c>
      <c r="D40" t="s">
        <v>359</v>
      </c>
      <c r="E40" t="s">
        <v>368</v>
      </c>
    </row>
    <row r="41" spans="1:5">
      <c r="A41" s="46" t="s">
        <v>449</v>
      </c>
      <c r="B41">
        <v>30</v>
      </c>
      <c r="C41">
        <v>20</v>
      </c>
      <c r="D41" t="s">
        <v>360</v>
      </c>
      <c r="E41" t="s">
        <v>368</v>
      </c>
    </row>
    <row r="42" spans="1:5">
      <c r="A42" s="46" t="s">
        <v>450</v>
      </c>
      <c r="B42">
        <v>30</v>
      </c>
      <c r="C42">
        <v>20</v>
      </c>
      <c r="D42" t="s">
        <v>361</v>
      </c>
      <c r="E42" t="s">
        <v>368</v>
      </c>
    </row>
    <row r="43" spans="1:5">
      <c r="A43" t="s">
        <v>300</v>
      </c>
      <c r="B43">
        <v>30</v>
      </c>
      <c r="C43">
        <v>20</v>
      </c>
      <c r="D43" t="s">
        <v>362</v>
      </c>
      <c r="E43" t="s">
        <v>368</v>
      </c>
    </row>
    <row r="44" spans="1:5">
      <c r="A44" t="s">
        <v>301</v>
      </c>
      <c r="B44">
        <v>109</v>
      </c>
      <c r="C44">
        <v>20</v>
      </c>
      <c r="D44" t="s">
        <v>363</v>
      </c>
      <c r="E44" t="s">
        <v>228</v>
      </c>
    </row>
    <row r="45" spans="1:5">
      <c r="A45" t="s">
        <v>302</v>
      </c>
      <c r="B45">
        <v>109</v>
      </c>
      <c r="C45">
        <v>20</v>
      </c>
      <c r="D45" t="s">
        <v>364</v>
      </c>
      <c r="E45" t="s">
        <v>228</v>
      </c>
    </row>
    <row r="46" spans="1:5">
      <c r="A46" t="s">
        <v>309</v>
      </c>
      <c r="B46">
        <v>30</v>
      </c>
      <c r="C46">
        <v>20</v>
      </c>
      <c r="D46" t="s">
        <v>365</v>
      </c>
      <c r="E46" t="s">
        <v>368</v>
      </c>
    </row>
    <row r="47" spans="1:5">
      <c r="A47" t="s">
        <v>310</v>
      </c>
      <c r="B47">
        <v>30</v>
      </c>
      <c r="C47">
        <v>20</v>
      </c>
      <c r="D47" t="s">
        <v>366</v>
      </c>
      <c r="E47" t="s">
        <v>368</v>
      </c>
    </row>
    <row r="48" spans="1:5">
      <c r="A48" t="s">
        <v>306</v>
      </c>
      <c r="B48">
        <v>100</v>
      </c>
      <c r="C48">
        <v>20</v>
      </c>
      <c r="D48" t="s">
        <v>252</v>
      </c>
    </row>
    <row r="49" spans="1:5">
      <c r="A49" t="s">
        <v>283</v>
      </c>
      <c r="B49">
        <v>60</v>
      </c>
      <c r="C49">
        <v>20</v>
      </c>
      <c r="D49" t="s">
        <v>333</v>
      </c>
      <c r="E49" t="s">
        <v>245</v>
      </c>
    </row>
    <row r="50" spans="1:5">
      <c r="A50" t="s">
        <v>261</v>
      </c>
      <c r="B50">
        <v>100</v>
      </c>
      <c r="C50">
        <v>20</v>
      </c>
      <c r="D50" t="s">
        <v>334</v>
      </c>
    </row>
    <row r="51" spans="1:5">
      <c r="A51" t="s">
        <v>303</v>
      </c>
      <c r="B51">
        <v>100</v>
      </c>
      <c r="C51">
        <v>20</v>
      </c>
      <c r="D51" t="s">
        <v>335</v>
      </c>
    </row>
    <row r="52" spans="1:5">
      <c r="A52" t="s">
        <v>251</v>
      </c>
      <c r="B52">
        <v>100</v>
      </c>
      <c r="C52">
        <v>20</v>
      </c>
      <c r="D52" t="s">
        <v>336</v>
      </c>
    </row>
    <row r="53" spans="1:5">
      <c r="A53" t="s">
        <v>305</v>
      </c>
      <c r="B53">
        <v>100</v>
      </c>
      <c r="C53">
        <v>20</v>
      </c>
      <c r="D53" t="s">
        <v>337</v>
      </c>
    </row>
    <row r="54" spans="1:5">
      <c r="A54" t="s">
        <v>304</v>
      </c>
      <c r="B54">
        <v>100</v>
      </c>
      <c r="C54">
        <v>20</v>
      </c>
      <c r="D54" t="s">
        <v>338</v>
      </c>
    </row>
    <row r="55" spans="1:5">
      <c r="A55" t="s">
        <v>281</v>
      </c>
      <c r="B55">
        <v>60</v>
      </c>
      <c r="C55">
        <v>20</v>
      </c>
      <c r="D55" t="s">
        <v>339</v>
      </c>
      <c r="E55" t="s">
        <v>245</v>
      </c>
    </row>
    <row r="56" spans="1:5">
      <c r="A56" t="s">
        <v>282</v>
      </c>
      <c r="B56">
        <v>60</v>
      </c>
      <c r="C56">
        <v>20</v>
      </c>
      <c r="D56" t="s">
        <v>340</v>
      </c>
      <c r="E56" t="s">
        <v>245</v>
      </c>
    </row>
    <row r="57" spans="1:5">
      <c r="A57" s="46" t="s">
        <v>447</v>
      </c>
      <c r="B57">
        <v>100</v>
      </c>
      <c r="C57">
        <v>20</v>
      </c>
      <c r="D57" s="46" t="s">
        <v>448</v>
      </c>
    </row>
    <row r="58" spans="1:5">
      <c r="A58" s="46" t="s">
        <v>451</v>
      </c>
      <c r="B58">
        <v>100</v>
      </c>
      <c r="C58">
        <v>20</v>
      </c>
      <c r="D58" s="46" t="s">
        <v>452</v>
      </c>
    </row>
    <row r="59" spans="1:5">
      <c r="A59" s="67" t="s">
        <v>517</v>
      </c>
      <c r="B59">
        <v>100</v>
      </c>
      <c r="C59">
        <v>20</v>
      </c>
      <c r="D59" s="67" t="s">
        <v>487</v>
      </c>
    </row>
    <row r="60" spans="1:5">
      <c r="A60" s="67" t="s">
        <v>518</v>
      </c>
      <c r="B60">
        <v>100</v>
      </c>
      <c r="C60">
        <v>20</v>
      </c>
      <c r="D60" s="67" t="s">
        <v>478</v>
      </c>
    </row>
    <row r="61" spans="1:5">
      <c r="A61" s="67" t="s">
        <v>479</v>
      </c>
      <c r="B61">
        <v>100</v>
      </c>
      <c r="C61">
        <v>20</v>
      </c>
      <c r="D61" s="67" t="s">
        <v>478</v>
      </c>
    </row>
    <row r="62" spans="1:5">
      <c r="A62" s="67" t="s">
        <v>480</v>
      </c>
      <c r="B62">
        <v>100</v>
      </c>
      <c r="C62">
        <v>20</v>
      </c>
      <c r="D62" s="67" t="s">
        <v>478</v>
      </c>
    </row>
    <row r="63" spans="1:5">
      <c r="A63" s="67" t="s">
        <v>481</v>
      </c>
      <c r="B63">
        <v>100</v>
      </c>
      <c r="C63">
        <v>20</v>
      </c>
      <c r="D63" s="67" t="s">
        <v>478</v>
      </c>
    </row>
    <row r="64" spans="1:5">
      <c r="A64" s="67" t="s">
        <v>519</v>
      </c>
      <c r="B64">
        <v>100</v>
      </c>
      <c r="C64">
        <v>20</v>
      </c>
      <c r="D64" s="67" t="s">
        <v>478</v>
      </c>
    </row>
    <row r="65" spans="1:4">
      <c r="A65" s="67" t="s">
        <v>482</v>
      </c>
      <c r="B65">
        <v>100</v>
      </c>
      <c r="C65">
        <v>20</v>
      </c>
      <c r="D65" s="67" t="s">
        <v>478</v>
      </c>
    </row>
    <row r="66" spans="1:4">
      <c r="A66" s="46" t="s">
        <v>520</v>
      </c>
      <c r="B66">
        <v>100</v>
      </c>
      <c r="C66">
        <v>20</v>
      </c>
      <c r="D66" s="46" t="s">
        <v>488</v>
      </c>
    </row>
    <row r="67" spans="1:4">
      <c r="A67" s="46" t="s">
        <v>521</v>
      </c>
      <c r="B67">
        <v>100</v>
      </c>
      <c r="C67">
        <v>20</v>
      </c>
      <c r="D67" s="46" t="s">
        <v>488</v>
      </c>
    </row>
    <row r="68" spans="1:4">
      <c r="A68" s="46" t="s">
        <v>483</v>
      </c>
      <c r="B68">
        <v>100</v>
      </c>
      <c r="C68">
        <v>20</v>
      </c>
      <c r="D68" s="46" t="s">
        <v>488</v>
      </c>
    </row>
    <row r="69" spans="1:4">
      <c r="A69" s="46" t="s">
        <v>484</v>
      </c>
      <c r="B69">
        <v>100</v>
      </c>
      <c r="C69">
        <v>20</v>
      </c>
      <c r="D69" s="46" t="s">
        <v>488</v>
      </c>
    </row>
    <row r="70" spans="1:4">
      <c r="A70" s="46" t="s">
        <v>485</v>
      </c>
      <c r="B70">
        <v>100</v>
      </c>
      <c r="C70">
        <v>20</v>
      </c>
      <c r="D70" s="46" t="s">
        <v>488</v>
      </c>
    </row>
    <row r="71" spans="1:4">
      <c r="A71" s="46" t="s">
        <v>522</v>
      </c>
      <c r="B71">
        <v>100</v>
      </c>
      <c r="C71">
        <v>20</v>
      </c>
      <c r="D71" s="46" t="s">
        <v>488</v>
      </c>
    </row>
    <row r="72" spans="1:4">
      <c r="A72" s="46" t="s">
        <v>486</v>
      </c>
      <c r="B72">
        <v>100</v>
      </c>
      <c r="C72">
        <v>20</v>
      </c>
      <c r="D72" s="46" t="s">
        <v>488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55" activePane="bottomLeft" state="frozen"/>
      <selection pane="bottomLeft" activeCell="H69" sqref="H69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227</v>
      </c>
      <c r="B1" s="1" t="s">
        <v>210</v>
      </c>
      <c r="C1" s="1" t="s">
        <v>211</v>
      </c>
      <c r="D1" s="1" t="s">
        <v>213</v>
      </c>
      <c r="E1" s="1" t="s">
        <v>212</v>
      </c>
      <c r="F1" s="8" t="s">
        <v>198</v>
      </c>
      <c r="G1" s="8" t="s">
        <v>199</v>
      </c>
      <c r="H1" s="1" t="s">
        <v>215</v>
      </c>
      <c r="I1" s="1" t="s">
        <v>369</v>
      </c>
      <c r="J1" s="1" t="s">
        <v>214</v>
      </c>
      <c r="K1" s="8" t="s">
        <v>217</v>
      </c>
      <c r="L1" s="8" t="s">
        <v>216</v>
      </c>
    </row>
    <row r="2" spans="1:12" ht="15.75" customHeight="1">
      <c r="A2" s="2">
        <v>2718</v>
      </c>
      <c r="B2" s="2" t="s">
        <v>102</v>
      </c>
      <c r="C2" s="2">
        <v>167</v>
      </c>
      <c r="D2" s="2">
        <v>167</v>
      </c>
      <c r="E2" s="2">
        <v>162</v>
      </c>
      <c r="F2" s="2" t="s">
        <v>200</v>
      </c>
      <c r="G2" s="2" t="s">
        <v>201</v>
      </c>
      <c r="H2" s="2">
        <v>2024</v>
      </c>
      <c r="I2" s="2">
        <v>2023</v>
      </c>
      <c r="J2" s="2">
        <v>1957</v>
      </c>
      <c r="K2" s="14">
        <v>35.189700000000002</v>
      </c>
      <c r="L2" s="14">
        <v>-81.012200000000007</v>
      </c>
    </row>
    <row r="3" spans="1:12" ht="15.75" customHeight="1">
      <c r="A3" s="2">
        <v>2718</v>
      </c>
      <c r="B3" s="2" t="s">
        <v>102</v>
      </c>
      <c r="C3" s="2">
        <v>259</v>
      </c>
      <c r="D3" s="2">
        <v>259</v>
      </c>
      <c r="E3" s="2">
        <v>259</v>
      </c>
      <c r="F3" s="2" t="s">
        <v>200</v>
      </c>
      <c r="G3" s="2" t="s">
        <v>201</v>
      </c>
      <c r="H3" s="2">
        <v>2024</v>
      </c>
      <c r="I3" s="2">
        <v>2023</v>
      </c>
      <c r="J3" s="2">
        <v>1961</v>
      </c>
      <c r="K3" s="14">
        <v>35.189700000000002</v>
      </c>
      <c r="L3" s="14">
        <v>-81.012200000000007</v>
      </c>
    </row>
    <row r="4" spans="1:12" ht="15.75" customHeight="1">
      <c r="A4" s="9">
        <v>8042</v>
      </c>
      <c r="B4" s="2" t="s">
        <v>195</v>
      </c>
      <c r="C4" s="15">
        <v>1245.5999999999999</v>
      </c>
      <c r="D4" s="2">
        <v>1110</v>
      </c>
      <c r="E4" s="2">
        <v>1110</v>
      </c>
      <c r="F4" s="9" t="s">
        <v>200</v>
      </c>
      <c r="G4" s="9" t="s">
        <v>201</v>
      </c>
      <c r="H4" s="2">
        <v>2039</v>
      </c>
      <c r="I4" s="2">
        <v>2038</v>
      </c>
      <c r="J4" s="2">
        <v>1974</v>
      </c>
      <c r="K4" s="14">
        <v>36.281100000000002</v>
      </c>
      <c r="L4" s="14">
        <v>-80.060299999999998</v>
      </c>
    </row>
    <row r="5" spans="1:12" ht="15.75" customHeight="1">
      <c r="A5" s="9">
        <v>8042</v>
      </c>
      <c r="B5" s="2" t="s">
        <v>195</v>
      </c>
      <c r="C5" s="15">
        <v>1245.5999999999999</v>
      </c>
      <c r="D5" s="2">
        <v>1110</v>
      </c>
      <c r="E5" s="2">
        <v>1110</v>
      </c>
      <c r="F5" s="9" t="s">
        <v>200</v>
      </c>
      <c r="G5" s="9" t="s">
        <v>201</v>
      </c>
      <c r="H5" s="2">
        <v>2039</v>
      </c>
      <c r="I5" s="2">
        <v>2038</v>
      </c>
      <c r="J5" s="2">
        <v>1975</v>
      </c>
      <c r="K5" s="14">
        <v>36.281100000000002</v>
      </c>
      <c r="L5" s="14">
        <v>-80.060299999999998</v>
      </c>
    </row>
    <row r="6" spans="1:12" ht="15.75" customHeight="1">
      <c r="A6" s="2">
        <v>2721</v>
      </c>
      <c r="B6" s="2" t="s">
        <v>196</v>
      </c>
      <c r="C6" s="15">
        <v>621</v>
      </c>
      <c r="D6" s="2">
        <v>546</v>
      </c>
      <c r="E6" s="2">
        <v>544</v>
      </c>
      <c r="F6" s="9" t="s">
        <v>200</v>
      </c>
      <c r="G6" s="9" t="s">
        <v>201</v>
      </c>
      <c r="H6" s="2">
        <v>2026</v>
      </c>
      <c r="I6" s="2">
        <v>2025</v>
      </c>
      <c r="J6" s="2">
        <v>1972</v>
      </c>
      <c r="K6" s="14">
        <v>35.22</v>
      </c>
      <c r="L6" s="14">
        <v>-81.759399999999999</v>
      </c>
    </row>
    <row r="7" spans="1:12" ht="15.75" customHeight="1">
      <c r="A7" s="2">
        <v>2721</v>
      </c>
      <c r="B7" s="2" t="s">
        <v>196</v>
      </c>
      <c r="C7" s="15">
        <v>909.5</v>
      </c>
      <c r="D7" s="2">
        <v>849</v>
      </c>
      <c r="E7" s="2">
        <v>844</v>
      </c>
      <c r="F7" s="9" t="s">
        <v>200</v>
      </c>
      <c r="G7" s="9" t="s">
        <v>201</v>
      </c>
      <c r="H7" s="2">
        <v>2049</v>
      </c>
      <c r="I7" s="2">
        <v>2048</v>
      </c>
      <c r="J7" s="2">
        <v>2012</v>
      </c>
      <c r="K7" s="14">
        <v>35.22</v>
      </c>
      <c r="L7" s="14">
        <v>-81.759399999999999</v>
      </c>
    </row>
    <row r="8" spans="1:12" ht="15.75" customHeight="1">
      <c r="A8" s="2">
        <v>2727</v>
      </c>
      <c r="B8" s="2" t="s">
        <v>188</v>
      </c>
      <c r="C8" s="2">
        <v>380</v>
      </c>
      <c r="D8" s="2">
        <v>380</v>
      </c>
      <c r="E8" s="2">
        <v>370</v>
      </c>
      <c r="F8" s="9" t="s">
        <v>200</v>
      </c>
      <c r="G8" s="9" t="s">
        <v>201</v>
      </c>
      <c r="H8" s="2">
        <v>2035</v>
      </c>
      <c r="I8" s="2">
        <v>2034</v>
      </c>
      <c r="J8" s="2">
        <v>1965</v>
      </c>
      <c r="K8" s="14">
        <v>35.597499999999997</v>
      </c>
      <c r="L8" s="14">
        <v>-80.965800000000002</v>
      </c>
    </row>
    <row r="9" spans="1:12" ht="15.75" customHeight="1">
      <c r="A9" s="2">
        <v>2727</v>
      </c>
      <c r="B9" s="2" t="s">
        <v>188</v>
      </c>
      <c r="C9" s="2">
        <v>380</v>
      </c>
      <c r="D9" s="2">
        <v>380</v>
      </c>
      <c r="E9" s="2">
        <v>370</v>
      </c>
      <c r="F9" s="9" t="s">
        <v>200</v>
      </c>
      <c r="G9" s="9" t="s">
        <v>201</v>
      </c>
      <c r="H9" s="2">
        <v>2035</v>
      </c>
      <c r="I9" s="2">
        <v>2034</v>
      </c>
      <c r="J9" s="2">
        <v>1966</v>
      </c>
      <c r="K9" s="14">
        <v>35.597499999999997</v>
      </c>
      <c r="L9" s="14">
        <v>-80.965800000000002</v>
      </c>
    </row>
    <row r="10" spans="1:12" ht="15.75" customHeight="1">
      <c r="A10" s="2">
        <v>2727</v>
      </c>
      <c r="B10" s="2" t="s">
        <v>188</v>
      </c>
      <c r="C10" s="15">
        <v>711</v>
      </c>
      <c r="D10" s="2">
        <v>658</v>
      </c>
      <c r="E10" s="2">
        <v>658</v>
      </c>
      <c r="F10" s="9" t="s">
        <v>200</v>
      </c>
      <c r="G10" s="9" t="s">
        <v>201</v>
      </c>
      <c r="H10" s="2">
        <v>2025</v>
      </c>
      <c r="I10" s="2">
        <v>2024</v>
      </c>
      <c r="J10" s="2">
        <v>1969</v>
      </c>
      <c r="K10" s="14">
        <v>35.597499999999997</v>
      </c>
      <c r="L10" s="14">
        <v>-80.965800000000002</v>
      </c>
    </row>
    <row r="11" spans="1:12" ht="15.75" customHeight="1">
      <c r="A11" s="2">
        <v>2727</v>
      </c>
      <c r="B11" s="2" t="s">
        <v>188</v>
      </c>
      <c r="C11" s="15">
        <v>711</v>
      </c>
      <c r="D11" s="2">
        <v>660</v>
      </c>
      <c r="E11" s="2">
        <v>660</v>
      </c>
      <c r="F11" s="9" t="s">
        <v>200</v>
      </c>
      <c r="G11" s="9" t="s">
        <v>201</v>
      </c>
      <c r="H11" s="2">
        <v>2025</v>
      </c>
      <c r="I11" s="2">
        <v>2024</v>
      </c>
      <c r="J11" s="2">
        <v>1970</v>
      </c>
      <c r="K11" s="14">
        <v>35.597499999999997</v>
      </c>
      <c r="L11" s="14">
        <v>-80.965800000000002</v>
      </c>
    </row>
    <row r="12" spans="1:12" ht="15.75" customHeight="1">
      <c r="A12" s="2">
        <v>6250</v>
      </c>
      <c r="B12" s="16" t="s">
        <v>154</v>
      </c>
      <c r="C12" s="15">
        <v>763.2</v>
      </c>
      <c r="D12" s="16">
        <v>713</v>
      </c>
      <c r="E12" s="16">
        <v>704</v>
      </c>
      <c r="F12" s="9" t="s">
        <v>200</v>
      </c>
      <c r="G12" s="9" t="s">
        <v>201</v>
      </c>
      <c r="H12" s="2">
        <v>2029</v>
      </c>
      <c r="I12" s="16">
        <v>2028</v>
      </c>
      <c r="J12" s="2">
        <v>1983</v>
      </c>
      <c r="K12" s="14">
        <v>36.527799999999999</v>
      </c>
      <c r="L12" s="14">
        <v>-78.8917</v>
      </c>
    </row>
    <row r="13" spans="1:12" ht="15.75" customHeight="1">
      <c r="A13" s="2">
        <v>2712</v>
      </c>
      <c r="B13" s="16" t="s">
        <v>156</v>
      </c>
      <c r="C13" s="15">
        <v>410.8</v>
      </c>
      <c r="D13" s="16">
        <v>380</v>
      </c>
      <c r="E13" s="16">
        <v>379</v>
      </c>
      <c r="F13" s="9" t="s">
        <v>200</v>
      </c>
      <c r="G13" s="9" t="s">
        <v>201</v>
      </c>
      <c r="H13" s="2">
        <v>2029</v>
      </c>
      <c r="I13" s="16">
        <v>2028</v>
      </c>
      <c r="J13" s="2">
        <v>1966</v>
      </c>
      <c r="K13" s="14">
        <v>36.4833</v>
      </c>
      <c r="L13" s="14">
        <v>-79.073099999999997</v>
      </c>
    </row>
    <row r="14" spans="1:12" ht="15.75" customHeight="1">
      <c r="A14" s="2">
        <v>2712</v>
      </c>
      <c r="B14" s="16" t="s">
        <v>156</v>
      </c>
      <c r="C14" s="16">
        <v>673</v>
      </c>
      <c r="D14" s="16">
        <v>673</v>
      </c>
      <c r="E14" s="16">
        <v>668</v>
      </c>
      <c r="F14" s="9" t="s">
        <v>200</v>
      </c>
      <c r="G14" s="9" t="s">
        <v>201</v>
      </c>
      <c r="H14" s="2">
        <v>2029</v>
      </c>
      <c r="I14" s="16">
        <v>2028</v>
      </c>
      <c r="J14" s="2">
        <v>1968</v>
      </c>
      <c r="K14" s="14">
        <v>36.4833</v>
      </c>
      <c r="L14" s="14">
        <v>-79.073099999999997</v>
      </c>
    </row>
    <row r="15" spans="1:12" ht="15.75" customHeight="1">
      <c r="A15" s="2">
        <v>2712</v>
      </c>
      <c r="B15" s="16" t="s">
        <v>156</v>
      </c>
      <c r="C15" s="15">
        <v>745.2</v>
      </c>
      <c r="D15" s="16">
        <v>698</v>
      </c>
      <c r="E15" s="16">
        <v>694</v>
      </c>
      <c r="F15" s="9" t="s">
        <v>200</v>
      </c>
      <c r="G15" s="9" t="s">
        <v>201</v>
      </c>
      <c r="H15" s="2">
        <v>2028</v>
      </c>
      <c r="I15" s="16">
        <v>2027</v>
      </c>
      <c r="J15" s="2">
        <v>1973</v>
      </c>
      <c r="K15" s="14">
        <v>36.4833</v>
      </c>
      <c r="L15" s="14">
        <v>-79.073099999999997</v>
      </c>
    </row>
    <row r="16" spans="1:12" ht="15.75" customHeight="1">
      <c r="A16" s="2">
        <v>2712</v>
      </c>
      <c r="B16" s="16" t="s">
        <v>156</v>
      </c>
      <c r="C16" s="15">
        <v>745.2</v>
      </c>
      <c r="D16" s="16">
        <v>711</v>
      </c>
      <c r="E16" s="16">
        <v>698</v>
      </c>
      <c r="F16" s="9" t="s">
        <v>200</v>
      </c>
      <c r="G16" s="9" t="s">
        <v>201</v>
      </c>
      <c r="H16" s="2">
        <v>2028</v>
      </c>
      <c r="I16" s="16">
        <v>2027</v>
      </c>
      <c r="J16" s="2">
        <v>1980</v>
      </c>
      <c r="K16" s="14">
        <v>36.4833</v>
      </c>
      <c r="L16" s="14">
        <v>-79.073099999999997</v>
      </c>
    </row>
    <row r="17" spans="1:12" ht="15.75" customHeight="1">
      <c r="A17" s="2">
        <v>2707</v>
      </c>
      <c r="B17" s="16" t="s">
        <v>36</v>
      </c>
      <c r="C17" s="15">
        <v>17.5</v>
      </c>
      <c r="D17" s="16">
        <v>17</v>
      </c>
      <c r="E17" s="16">
        <v>13</v>
      </c>
      <c r="F17" s="9" t="s">
        <v>208</v>
      </c>
      <c r="G17" s="9" t="s">
        <v>203</v>
      </c>
      <c r="H17" s="2">
        <v>2040</v>
      </c>
      <c r="I17" s="16">
        <v>2039</v>
      </c>
      <c r="J17" s="2">
        <v>1971</v>
      </c>
      <c r="K17" s="14">
        <v>34.9833</v>
      </c>
      <c r="L17" s="14">
        <v>-79.877499999999998</v>
      </c>
    </row>
    <row r="18" spans="1:12" ht="15.75" customHeight="1">
      <c r="A18" s="2">
        <v>2707</v>
      </c>
      <c r="B18" s="16" t="s">
        <v>36</v>
      </c>
      <c r="C18" s="15">
        <v>17.5</v>
      </c>
      <c r="D18" s="16">
        <v>17</v>
      </c>
      <c r="E18" s="16">
        <v>13</v>
      </c>
      <c r="F18" s="9" t="s">
        <v>208</v>
      </c>
      <c r="G18" s="9" t="s">
        <v>203</v>
      </c>
      <c r="H18" s="2">
        <v>2040</v>
      </c>
      <c r="I18" s="16">
        <v>2039</v>
      </c>
      <c r="J18" s="2">
        <v>1971</v>
      </c>
      <c r="K18" s="14">
        <v>34.9833</v>
      </c>
      <c r="L18" s="14">
        <v>-79.877499999999998</v>
      </c>
    </row>
    <row r="19" spans="1:12" ht="15.75" customHeight="1">
      <c r="A19" s="2">
        <v>2707</v>
      </c>
      <c r="B19" s="16" t="s">
        <v>36</v>
      </c>
      <c r="C19" s="15">
        <v>17.5</v>
      </c>
      <c r="D19" s="16">
        <v>17</v>
      </c>
      <c r="E19" s="16">
        <v>13</v>
      </c>
      <c r="F19" s="9" t="s">
        <v>208</v>
      </c>
      <c r="G19" s="9" t="s">
        <v>203</v>
      </c>
      <c r="H19" s="2">
        <v>2040</v>
      </c>
      <c r="I19" s="16">
        <v>2039</v>
      </c>
      <c r="J19" s="2">
        <v>1971</v>
      </c>
      <c r="K19" s="14">
        <v>34.9833</v>
      </c>
      <c r="L19" s="14">
        <v>-79.877499999999998</v>
      </c>
    </row>
    <row r="20" spans="1:12" ht="15.75" customHeight="1">
      <c r="A20" s="2">
        <v>2707</v>
      </c>
      <c r="B20" s="16" t="s">
        <v>36</v>
      </c>
      <c r="C20" s="15">
        <v>17.5</v>
      </c>
      <c r="D20" s="16">
        <v>17</v>
      </c>
      <c r="E20" s="16">
        <v>13</v>
      </c>
      <c r="F20" s="9" t="s">
        <v>208</v>
      </c>
      <c r="G20" s="9" t="s">
        <v>203</v>
      </c>
      <c r="H20" s="2">
        <v>2040</v>
      </c>
      <c r="I20" s="16">
        <v>2039</v>
      </c>
      <c r="J20" s="2">
        <v>1971</v>
      </c>
      <c r="K20" s="14">
        <v>34.9833</v>
      </c>
      <c r="L20" s="14">
        <v>-79.877499999999998</v>
      </c>
    </row>
    <row r="21" spans="1:12" ht="15.75" customHeight="1">
      <c r="A21" s="2">
        <v>2716</v>
      </c>
      <c r="B21" s="16" t="s">
        <v>174</v>
      </c>
      <c r="C21" s="16">
        <v>41</v>
      </c>
      <c r="D21" s="16">
        <v>41</v>
      </c>
      <c r="E21" s="16">
        <v>31</v>
      </c>
      <c r="F21" s="9" t="s">
        <v>208</v>
      </c>
      <c r="G21" s="9" t="s">
        <v>203</v>
      </c>
      <c r="H21" s="2">
        <v>2040</v>
      </c>
      <c r="I21" s="16">
        <v>2039</v>
      </c>
      <c r="J21" s="9">
        <v>1970</v>
      </c>
      <c r="K21" s="14">
        <v>34.587538000000002</v>
      </c>
      <c r="L21" s="14">
        <v>-78.975520000000003</v>
      </c>
    </row>
    <row r="22" spans="1:12" ht="15.75" customHeight="1">
      <c r="A22" s="2">
        <v>2716</v>
      </c>
      <c r="B22" s="16" t="s">
        <v>174</v>
      </c>
      <c r="C22" s="16">
        <v>41</v>
      </c>
      <c r="D22" s="16">
        <v>41</v>
      </c>
      <c r="E22" s="16">
        <v>31</v>
      </c>
      <c r="F22" s="9" t="s">
        <v>208</v>
      </c>
      <c r="G22" s="9" t="s">
        <v>203</v>
      </c>
      <c r="H22" s="2">
        <v>2040</v>
      </c>
      <c r="I22" s="16">
        <v>2039</v>
      </c>
      <c r="J22" s="9">
        <v>1970</v>
      </c>
      <c r="K22" s="14">
        <v>34.587538000000002</v>
      </c>
      <c r="L22" s="14">
        <v>-78.975520000000003</v>
      </c>
    </row>
    <row r="23" spans="1:12" ht="15.75" customHeight="1">
      <c r="A23" s="2">
        <v>2716</v>
      </c>
      <c r="B23" s="16" t="s">
        <v>174</v>
      </c>
      <c r="C23" s="15">
        <v>41.8</v>
      </c>
      <c r="D23" s="16">
        <v>41</v>
      </c>
      <c r="E23" s="16">
        <v>32</v>
      </c>
      <c r="F23" s="9" t="s">
        <v>208</v>
      </c>
      <c r="G23" s="9" t="s">
        <v>203</v>
      </c>
      <c r="H23" s="2">
        <v>2040</v>
      </c>
      <c r="I23" s="16">
        <v>2039</v>
      </c>
      <c r="J23" s="9">
        <v>1971</v>
      </c>
      <c r="K23" s="14">
        <v>34.587538000000002</v>
      </c>
      <c r="L23" s="14">
        <v>-78.975520000000003</v>
      </c>
    </row>
    <row r="24" spans="1:12" ht="15.75" customHeight="1">
      <c r="A24" s="2">
        <v>2716</v>
      </c>
      <c r="B24" s="16" t="s">
        <v>174</v>
      </c>
      <c r="C24" s="15">
        <v>41.8</v>
      </c>
      <c r="D24" s="16">
        <v>41</v>
      </c>
      <c r="E24" s="16">
        <v>30</v>
      </c>
      <c r="F24" s="9" t="s">
        <v>208</v>
      </c>
      <c r="G24" s="9" t="s">
        <v>203</v>
      </c>
      <c r="H24" s="2">
        <v>2040</v>
      </c>
      <c r="I24" s="16">
        <v>2039</v>
      </c>
      <c r="J24" s="9">
        <v>1971</v>
      </c>
      <c r="K24" s="14">
        <v>34.587538000000002</v>
      </c>
      <c r="L24" s="14">
        <v>-78.975520000000003</v>
      </c>
    </row>
    <row r="25" spans="1:12" ht="15.75" customHeight="1">
      <c r="A25" s="2">
        <v>7277</v>
      </c>
      <c r="B25" s="16" t="s">
        <v>123</v>
      </c>
      <c r="C25" s="15">
        <v>109.6</v>
      </c>
      <c r="D25" s="15">
        <v>94</v>
      </c>
      <c r="E25" s="15">
        <v>73</v>
      </c>
      <c r="F25" s="9" t="s">
        <v>202</v>
      </c>
      <c r="G25" s="9" t="s">
        <v>203</v>
      </c>
      <c r="H25" s="2">
        <v>2041</v>
      </c>
      <c r="I25" s="16">
        <v>2040</v>
      </c>
      <c r="J25" s="9">
        <v>1995</v>
      </c>
      <c r="K25" s="14">
        <v>35.431699999999999</v>
      </c>
      <c r="L25" s="14">
        <v>-81.034700000000001</v>
      </c>
    </row>
    <row r="26" spans="1:12" ht="15.75" customHeight="1">
      <c r="A26" s="2">
        <v>7277</v>
      </c>
      <c r="B26" s="16" t="s">
        <v>123</v>
      </c>
      <c r="C26" s="15">
        <v>109.6</v>
      </c>
      <c r="D26" s="15">
        <v>96</v>
      </c>
      <c r="E26" s="15">
        <v>73</v>
      </c>
      <c r="F26" s="9" t="s">
        <v>202</v>
      </c>
      <c r="G26" s="9" t="s">
        <v>203</v>
      </c>
      <c r="H26" s="2">
        <v>2041</v>
      </c>
      <c r="I26" s="16">
        <v>2040</v>
      </c>
      <c r="J26" s="9">
        <v>1995</v>
      </c>
      <c r="K26" s="14">
        <v>35.431699999999999</v>
      </c>
      <c r="L26" s="14">
        <v>-81.034700000000001</v>
      </c>
    </row>
    <row r="27" spans="1:12" ht="15.75" customHeight="1">
      <c r="A27" s="2">
        <v>7277</v>
      </c>
      <c r="B27" s="16" t="s">
        <v>123</v>
      </c>
      <c r="C27" s="15">
        <v>109.6</v>
      </c>
      <c r="D27" s="15">
        <v>95</v>
      </c>
      <c r="E27" s="15">
        <v>73</v>
      </c>
      <c r="F27" s="9" t="s">
        <v>202</v>
      </c>
      <c r="G27" s="9" t="s">
        <v>203</v>
      </c>
      <c r="H27" s="2">
        <v>2041</v>
      </c>
      <c r="I27" s="16">
        <v>2040</v>
      </c>
      <c r="J27" s="9">
        <v>1995</v>
      </c>
      <c r="K27" s="14">
        <v>35.431699999999999</v>
      </c>
      <c r="L27" s="14">
        <v>-81.034700000000001</v>
      </c>
    </row>
    <row r="28" spans="1:12" ht="15.75" customHeight="1">
      <c r="A28" s="2">
        <v>7277</v>
      </c>
      <c r="B28" s="16" t="s">
        <v>123</v>
      </c>
      <c r="C28" s="15">
        <v>109.6</v>
      </c>
      <c r="D28" s="15">
        <v>94</v>
      </c>
      <c r="E28" s="15">
        <v>73</v>
      </c>
      <c r="F28" s="9" t="s">
        <v>202</v>
      </c>
      <c r="G28" s="9" t="s">
        <v>203</v>
      </c>
      <c r="H28" s="2">
        <v>2041</v>
      </c>
      <c r="I28" s="16">
        <v>2040</v>
      </c>
      <c r="J28" s="9">
        <v>1995</v>
      </c>
      <c r="K28" s="14">
        <v>35.431699999999999</v>
      </c>
      <c r="L28" s="14">
        <v>-81.034700000000001</v>
      </c>
    </row>
    <row r="29" spans="1:12" ht="15.75" customHeight="1">
      <c r="A29" s="2">
        <v>7277</v>
      </c>
      <c r="B29" s="16" t="s">
        <v>123</v>
      </c>
      <c r="C29" s="15">
        <v>109.6</v>
      </c>
      <c r="D29" s="15">
        <v>93</v>
      </c>
      <c r="E29" s="15">
        <v>72</v>
      </c>
      <c r="F29" s="9" t="s">
        <v>202</v>
      </c>
      <c r="G29" s="9" t="s">
        <v>203</v>
      </c>
      <c r="H29" s="2">
        <v>2041</v>
      </c>
      <c r="I29" s="16">
        <v>2040</v>
      </c>
      <c r="J29" s="9">
        <v>1996</v>
      </c>
      <c r="K29" s="14">
        <v>35.431699999999999</v>
      </c>
      <c r="L29" s="14">
        <v>-81.034700000000001</v>
      </c>
    </row>
    <row r="30" spans="1:12" ht="15.75" customHeight="1">
      <c r="A30" s="2">
        <v>7277</v>
      </c>
      <c r="B30" s="16" t="s">
        <v>123</v>
      </c>
      <c r="C30" s="15">
        <v>109.6</v>
      </c>
      <c r="D30" s="15">
        <v>94</v>
      </c>
      <c r="E30" s="15">
        <v>72</v>
      </c>
      <c r="F30" s="9" t="s">
        <v>202</v>
      </c>
      <c r="G30" s="9" t="s">
        <v>203</v>
      </c>
      <c r="H30" s="2">
        <v>2041</v>
      </c>
      <c r="I30" s="16">
        <v>2040</v>
      </c>
      <c r="J30" s="9">
        <v>1996</v>
      </c>
      <c r="K30" s="14">
        <v>35.431699999999999</v>
      </c>
      <c r="L30" s="14">
        <v>-81.034700000000001</v>
      </c>
    </row>
    <row r="31" spans="1:12" ht="15.75" customHeight="1">
      <c r="A31" s="2">
        <v>7277</v>
      </c>
      <c r="B31" s="16" t="s">
        <v>123</v>
      </c>
      <c r="C31" s="15">
        <v>109.6</v>
      </c>
      <c r="D31" s="15">
        <v>94</v>
      </c>
      <c r="E31" s="15">
        <v>73</v>
      </c>
      <c r="F31" s="9" t="s">
        <v>202</v>
      </c>
      <c r="G31" s="9" t="s">
        <v>203</v>
      </c>
      <c r="H31" s="2">
        <v>2041</v>
      </c>
      <c r="I31" s="16">
        <v>2040</v>
      </c>
      <c r="J31" s="9">
        <v>1996</v>
      </c>
      <c r="K31" s="14">
        <v>35.431699999999999</v>
      </c>
      <c r="L31" s="14">
        <v>-81.034700000000001</v>
      </c>
    </row>
    <row r="32" spans="1:12" ht="15.75" customHeight="1">
      <c r="A32" s="2">
        <v>7277</v>
      </c>
      <c r="B32" s="16" t="s">
        <v>123</v>
      </c>
      <c r="C32" s="15">
        <v>109.6</v>
      </c>
      <c r="D32" s="15">
        <v>93</v>
      </c>
      <c r="E32" s="15">
        <v>73</v>
      </c>
      <c r="F32" s="9" t="s">
        <v>202</v>
      </c>
      <c r="G32" s="9" t="s">
        <v>203</v>
      </c>
      <c r="H32" s="2">
        <v>2041</v>
      </c>
      <c r="I32" s="16">
        <v>2040</v>
      </c>
      <c r="J32" s="9">
        <v>1996</v>
      </c>
      <c r="K32" s="14">
        <v>35.431699999999999</v>
      </c>
      <c r="L32" s="14">
        <v>-81.034700000000001</v>
      </c>
    </row>
    <row r="33" spans="1:12" ht="15.75" customHeight="1">
      <c r="A33" s="2">
        <v>7277</v>
      </c>
      <c r="B33" s="16" t="s">
        <v>123</v>
      </c>
      <c r="C33" s="15">
        <v>109.6</v>
      </c>
      <c r="D33" s="15">
        <v>96</v>
      </c>
      <c r="E33" s="15">
        <v>74</v>
      </c>
      <c r="F33" s="9" t="s">
        <v>202</v>
      </c>
      <c r="G33" s="9" t="s">
        <v>203</v>
      </c>
      <c r="H33" s="2">
        <v>2041</v>
      </c>
      <c r="I33" s="16">
        <v>2040</v>
      </c>
      <c r="J33" s="9">
        <v>1995</v>
      </c>
      <c r="K33" s="14">
        <v>35.431699999999999</v>
      </c>
      <c r="L33" s="14">
        <v>-81.034700000000001</v>
      </c>
    </row>
    <row r="34" spans="1:12" ht="15.75" customHeight="1">
      <c r="A34" s="2">
        <v>7277</v>
      </c>
      <c r="B34" s="16" t="s">
        <v>123</v>
      </c>
      <c r="C34" s="15">
        <v>109.6</v>
      </c>
      <c r="D34" s="15">
        <v>95</v>
      </c>
      <c r="E34" s="15">
        <v>73</v>
      </c>
      <c r="F34" s="9" t="s">
        <v>202</v>
      </c>
      <c r="G34" s="9" t="s">
        <v>203</v>
      </c>
      <c r="H34" s="2">
        <v>2041</v>
      </c>
      <c r="I34" s="16">
        <v>2040</v>
      </c>
      <c r="J34" s="9">
        <v>1995</v>
      </c>
      <c r="K34" s="14">
        <v>35.431699999999999</v>
      </c>
      <c r="L34" s="14">
        <v>-81.034700000000001</v>
      </c>
    </row>
    <row r="35" spans="1:12" ht="15.75" customHeight="1">
      <c r="A35" s="2">
        <v>7277</v>
      </c>
      <c r="B35" s="16" t="s">
        <v>123</v>
      </c>
      <c r="C35" s="15">
        <v>109.6</v>
      </c>
      <c r="D35" s="15">
        <v>94</v>
      </c>
      <c r="E35" s="15">
        <v>73</v>
      </c>
      <c r="F35" s="9" t="s">
        <v>202</v>
      </c>
      <c r="G35" s="9" t="s">
        <v>203</v>
      </c>
      <c r="H35" s="2">
        <v>2041</v>
      </c>
      <c r="I35" s="16">
        <v>2040</v>
      </c>
      <c r="J35" s="9">
        <v>1995</v>
      </c>
      <c r="K35" s="14">
        <v>35.431699999999999</v>
      </c>
      <c r="L35" s="14">
        <v>-81.034700000000001</v>
      </c>
    </row>
    <row r="36" spans="1:12" ht="15.75" customHeight="1">
      <c r="A36" s="2">
        <v>7277</v>
      </c>
      <c r="B36" s="16" t="s">
        <v>123</v>
      </c>
      <c r="C36" s="15">
        <v>109.6</v>
      </c>
      <c r="D36" s="15">
        <v>93</v>
      </c>
      <c r="E36" s="15">
        <v>72</v>
      </c>
      <c r="F36" s="9" t="s">
        <v>202</v>
      </c>
      <c r="G36" s="9" t="s">
        <v>203</v>
      </c>
      <c r="H36" s="2">
        <v>2041</v>
      </c>
      <c r="I36" s="16">
        <v>2040</v>
      </c>
      <c r="J36" s="9">
        <v>1995</v>
      </c>
      <c r="K36" s="14">
        <v>35.431699999999999</v>
      </c>
      <c r="L36" s="14">
        <v>-81.034700000000001</v>
      </c>
    </row>
    <row r="37" spans="1:12" ht="15.75" customHeight="1">
      <c r="A37" s="2">
        <v>7277</v>
      </c>
      <c r="B37" s="16" t="s">
        <v>123</v>
      </c>
      <c r="C37" s="15">
        <v>109.6</v>
      </c>
      <c r="D37" s="15">
        <v>93</v>
      </c>
      <c r="E37" s="15">
        <v>72</v>
      </c>
      <c r="F37" s="9" t="s">
        <v>202</v>
      </c>
      <c r="G37" s="9" t="s">
        <v>203</v>
      </c>
      <c r="H37" s="2">
        <v>2041</v>
      </c>
      <c r="I37" s="16">
        <v>2040</v>
      </c>
      <c r="J37" s="9">
        <v>1995</v>
      </c>
      <c r="K37" s="14">
        <v>35.431699999999999</v>
      </c>
      <c r="L37" s="14">
        <v>-81.034700000000001</v>
      </c>
    </row>
    <row r="38" spans="1:12" ht="15.75" customHeight="1">
      <c r="A38" s="2">
        <v>7277</v>
      </c>
      <c r="B38" s="16" t="s">
        <v>123</v>
      </c>
      <c r="C38" s="15">
        <v>109.6</v>
      </c>
      <c r="D38" s="15">
        <v>95</v>
      </c>
      <c r="E38" s="15">
        <v>72</v>
      </c>
      <c r="F38" s="9" t="s">
        <v>202</v>
      </c>
      <c r="G38" s="9" t="s">
        <v>203</v>
      </c>
      <c r="H38" s="2">
        <v>2041</v>
      </c>
      <c r="I38" s="16">
        <v>2040</v>
      </c>
      <c r="J38" s="9">
        <v>1995</v>
      </c>
      <c r="K38" s="14">
        <v>35.431699999999999</v>
      </c>
      <c r="L38" s="14">
        <v>-81.034700000000001</v>
      </c>
    </row>
    <row r="39" spans="1:12" ht="15.75" customHeight="1">
      <c r="A39" s="2">
        <v>7277</v>
      </c>
      <c r="B39" s="16" t="s">
        <v>123</v>
      </c>
      <c r="C39" s="15">
        <v>109.6</v>
      </c>
      <c r="D39" s="15">
        <v>94</v>
      </c>
      <c r="E39" s="15">
        <v>72</v>
      </c>
      <c r="F39" s="9" t="s">
        <v>202</v>
      </c>
      <c r="G39" s="9" t="s">
        <v>203</v>
      </c>
      <c r="H39" s="2">
        <v>2041</v>
      </c>
      <c r="I39" s="16">
        <v>2040</v>
      </c>
      <c r="J39" s="9">
        <v>1995</v>
      </c>
      <c r="K39" s="14">
        <v>35.431699999999999</v>
      </c>
      <c r="L39" s="14">
        <v>-81.034700000000001</v>
      </c>
    </row>
    <row r="40" spans="1:12" ht="15.75" customHeight="1">
      <c r="A40" s="2">
        <v>7277</v>
      </c>
      <c r="B40" s="16" t="s">
        <v>123</v>
      </c>
      <c r="C40" s="15">
        <v>109.6</v>
      </c>
      <c r="D40" s="15">
        <v>94</v>
      </c>
      <c r="E40" s="15">
        <v>71</v>
      </c>
      <c r="F40" s="9" t="s">
        <v>202</v>
      </c>
      <c r="G40" s="9" t="s">
        <v>203</v>
      </c>
      <c r="H40" s="2">
        <v>2041</v>
      </c>
      <c r="I40" s="16">
        <v>2040</v>
      </c>
      <c r="J40" s="9">
        <v>1995</v>
      </c>
      <c r="K40" s="14">
        <v>35.431699999999999</v>
      </c>
      <c r="L40" s="14">
        <v>-81.034700000000001</v>
      </c>
    </row>
    <row r="41" spans="1:12" ht="15.75" customHeight="1">
      <c r="A41" s="2">
        <v>55116</v>
      </c>
      <c r="B41" s="16" t="s">
        <v>131</v>
      </c>
      <c r="C41" s="15">
        <v>195.5</v>
      </c>
      <c r="D41" s="16">
        <v>179</v>
      </c>
      <c r="E41" s="16">
        <v>165</v>
      </c>
      <c r="F41" s="9" t="s">
        <v>202</v>
      </c>
      <c r="G41" s="9" t="s">
        <v>203</v>
      </c>
      <c r="H41" s="2">
        <v>2041</v>
      </c>
      <c r="I41" s="16">
        <v>2040</v>
      </c>
      <c r="J41" s="9">
        <v>2000</v>
      </c>
      <c r="K41" s="14">
        <v>36.329700000000003</v>
      </c>
      <c r="L41" s="14">
        <v>-79.829700000000003</v>
      </c>
    </row>
    <row r="42" spans="1:12" ht="15.75" customHeight="1">
      <c r="A42" s="2">
        <v>55116</v>
      </c>
      <c r="B42" s="16" t="s">
        <v>131</v>
      </c>
      <c r="C42" s="15">
        <v>195.5</v>
      </c>
      <c r="D42" s="16">
        <v>179</v>
      </c>
      <c r="E42" s="16">
        <v>165</v>
      </c>
      <c r="F42" s="9" t="s">
        <v>202</v>
      </c>
      <c r="G42" s="9" t="s">
        <v>203</v>
      </c>
      <c r="H42" s="2">
        <v>2041</v>
      </c>
      <c r="I42" s="16">
        <v>2040</v>
      </c>
      <c r="J42" s="9">
        <v>2000</v>
      </c>
      <c r="K42" s="14">
        <v>36.329700000000003</v>
      </c>
      <c r="L42" s="14">
        <v>-79.829700000000003</v>
      </c>
    </row>
    <row r="43" spans="1:12" ht="15.75" customHeight="1">
      <c r="A43" s="2">
        <v>55116</v>
      </c>
      <c r="B43" s="16" t="s">
        <v>131</v>
      </c>
      <c r="C43" s="15">
        <v>195.5</v>
      </c>
      <c r="D43" s="16">
        <v>179</v>
      </c>
      <c r="E43" s="16">
        <v>165</v>
      </c>
      <c r="F43" s="9" t="s">
        <v>202</v>
      </c>
      <c r="G43" s="9" t="s">
        <v>203</v>
      </c>
      <c r="H43" s="2">
        <v>2041</v>
      </c>
      <c r="I43" s="16">
        <v>2040</v>
      </c>
      <c r="J43" s="9">
        <v>2000</v>
      </c>
      <c r="K43" s="14">
        <v>36.329700000000003</v>
      </c>
      <c r="L43" s="14">
        <v>-79.829700000000003</v>
      </c>
    </row>
    <row r="44" spans="1:12" ht="15.75" customHeight="1">
      <c r="A44" s="2">
        <v>55116</v>
      </c>
      <c r="B44" s="16" t="s">
        <v>131</v>
      </c>
      <c r="C44" s="15">
        <v>195.5</v>
      </c>
      <c r="D44" s="16">
        <v>179</v>
      </c>
      <c r="E44" s="16">
        <v>165</v>
      </c>
      <c r="F44" s="9" t="s">
        <v>202</v>
      </c>
      <c r="G44" s="9" t="s">
        <v>203</v>
      </c>
      <c r="H44" s="2">
        <v>2041</v>
      </c>
      <c r="I44" s="16">
        <v>2040</v>
      </c>
      <c r="J44" s="9">
        <v>2000</v>
      </c>
      <c r="K44" s="14">
        <v>36.329700000000003</v>
      </c>
      <c r="L44" s="14">
        <v>-79.829700000000003</v>
      </c>
    </row>
    <row r="45" spans="1:12" ht="15.75" customHeight="1">
      <c r="A45" s="2">
        <v>55116</v>
      </c>
      <c r="B45" s="16" t="s">
        <v>131</v>
      </c>
      <c r="C45" s="15">
        <v>195.5</v>
      </c>
      <c r="D45" s="16">
        <v>179</v>
      </c>
      <c r="E45" s="16">
        <v>165</v>
      </c>
      <c r="F45" s="9" t="s">
        <v>202</v>
      </c>
      <c r="G45" s="9" t="s">
        <v>203</v>
      </c>
      <c r="H45" s="2">
        <v>2041</v>
      </c>
      <c r="I45" s="16">
        <v>2040</v>
      </c>
      <c r="J45" s="9">
        <v>2000</v>
      </c>
      <c r="K45" s="14">
        <v>36.329700000000003</v>
      </c>
      <c r="L45" s="14">
        <v>-79.829700000000003</v>
      </c>
    </row>
    <row r="46" spans="1:12" ht="15.75" customHeight="1">
      <c r="A46" s="2">
        <v>2720</v>
      </c>
      <c r="B46" s="16" t="s">
        <v>133</v>
      </c>
      <c r="C46" s="16">
        <v>206</v>
      </c>
      <c r="D46" s="16">
        <v>206</v>
      </c>
      <c r="E46" s="16">
        <v>182</v>
      </c>
      <c r="F46" s="9" t="s">
        <v>202</v>
      </c>
      <c r="G46" s="9" t="s">
        <v>204</v>
      </c>
      <c r="H46" s="2">
        <v>2048</v>
      </c>
      <c r="I46" s="16">
        <v>2047</v>
      </c>
      <c r="J46" s="2">
        <v>2011</v>
      </c>
      <c r="K46" s="14">
        <v>35.713299999999997</v>
      </c>
      <c r="L46" s="14">
        <v>-80.3767</v>
      </c>
    </row>
    <row r="47" spans="1:12" ht="15.75" customHeight="1">
      <c r="A47" s="2">
        <v>2720</v>
      </c>
      <c r="B47" s="16" t="s">
        <v>133</v>
      </c>
      <c r="C47" s="16">
        <v>206</v>
      </c>
      <c r="D47" s="16">
        <v>206</v>
      </c>
      <c r="E47" s="16">
        <v>182</v>
      </c>
      <c r="F47" s="9" t="s">
        <v>202</v>
      </c>
      <c r="G47" s="9" t="s">
        <v>204</v>
      </c>
      <c r="H47" s="2">
        <v>2048</v>
      </c>
      <c r="I47" s="16">
        <v>2047</v>
      </c>
      <c r="J47" s="2">
        <v>2011</v>
      </c>
      <c r="K47" s="14">
        <v>35.713299999999997</v>
      </c>
      <c r="L47" s="14">
        <v>-80.3767</v>
      </c>
    </row>
    <row r="48" spans="1:12" ht="15.75" customHeight="1">
      <c r="A48" s="2">
        <v>2720</v>
      </c>
      <c r="B48" s="16" t="s">
        <v>133</v>
      </c>
      <c r="C48" s="15">
        <v>327.3</v>
      </c>
      <c r="D48" s="16">
        <v>306</v>
      </c>
      <c r="E48" s="16">
        <v>304</v>
      </c>
      <c r="F48" s="9" t="s">
        <v>202</v>
      </c>
      <c r="G48" s="9" t="s">
        <v>205</v>
      </c>
      <c r="H48" s="2">
        <v>2048</v>
      </c>
      <c r="I48" s="16">
        <v>2047</v>
      </c>
      <c r="J48" s="2">
        <v>2011</v>
      </c>
      <c r="K48" s="14">
        <v>35.713299999999997</v>
      </c>
      <c r="L48" s="14">
        <v>-80.3767</v>
      </c>
    </row>
    <row r="49" spans="1:12" ht="15.75" customHeight="1">
      <c r="A49" s="2">
        <v>2723</v>
      </c>
      <c r="B49" s="16" t="s">
        <v>139</v>
      </c>
      <c r="C49" s="16">
        <v>206</v>
      </c>
      <c r="D49" s="16">
        <v>206</v>
      </c>
      <c r="E49" s="16">
        <v>177</v>
      </c>
      <c r="F49" s="9" t="s">
        <v>202</v>
      </c>
      <c r="G49" s="9" t="s">
        <v>204</v>
      </c>
      <c r="H49" s="2">
        <v>2053</v>
      </c>
      <c r="I49" s="16">
        <v>2052</v>
      </c>
      <c r="J49" s="2">
        <v>2012</v>
      </c>
      <c r="K49" s="14">
        <v>36.486199999999997</v>
      </c>
      <c r="L49" s="14">
        <v>-79.720799999999997</v>
      </c>
    </row>
    <row r="50" spans="1:12" ht="15.75" customHeight="1">
      <c r="A50" s="2">
        <v>2723</v>
      </c>
      <c r="B50" s="16" t="s">
        <v>139</v>
      </c>
      <c r="C50" s="16">
        <v>206</v>
      </c>
      <c r="D50" s="16">
        <v>206</v>
      </c>
      <c r="E50" s="16">
        <v>177</v>
      </c>
      <c r="F50" s="9" t="s">
        <v>202</v>
      </c>
      <c r="G50" s="9" t="s">
        <v>204</v>
      </c>
      <c r="H50" s="2">
        <v>2053</v>
      </c>
      <c r="I50" s="16">
        <v>2052</v>
      </c>
      <c r="J50" s="2">
        <v>2012</v>
      </c>
      <c r="K50" s="14">
        <v>36.486199999999997</v>
      </c>
      <c r="L50" s="14">
        <v>-79.720799999999997</v>
      </c>
    </row>
    <row r="51" spans="1:12" ht="15.75" customHeight="1">
      <c r="A51" s="2">
        <v>2723</v>
      </c>
      <c r="B51" s="16" t="s">
        <v>139</v>
      </c>
      <c r="C51" s="15">
        <v>327.3</v>
      </c>
      <c r="D51" s="16">
        <v>306</v>
      </c>
      <c r="E51" s="16">
        <v>308</v>
      </c>
      <c r="F51" s="9" t="s">
        <v>202</v>
      </c>
      <c r="G51" s="9" t="s">
        <v>205</v>
      </c>
      <c r="H51" s="2">
        <v>2053</v>
      </c>
      <c r="I51" s="16">
        <v>2052</v>
      </c>
      <c r="J51" s="2">
        <v>2012</v>
      </c>
      <c r="K51" s="14">
        <v>36.486199999999997</v>
      </c>
      <c r="L51" s="14">
        <v>-79.720799999999997</v>
      </c>
    </row>
    <row r="52" spans="1:12" ht="15.75" customHeight="1">
      <c r="A52" s="2">
        <v>2706</v>
      </c>
      <c r="B52" s="16" t="s">
        <v>158</v>
      </c>
      <c r="C52" s="15">
        <v>211.7</v>
      </c>
      <c r="D52" s="16">
        <v>185</v>
      </c>
      <c r="E52" s="16">
        <v>160</v>
      </c>
      <c r="F52" s="9" t="s">
        <v>202</v>
      </c>
      <c r="G52" s="9" t="s">
        <v>203</v>
      </c>
      <c r="H52" s="2">
        <v>2040</v>
      </c>
      <c r="I52" s="16">
        <v>2039</v>
      </c>
      <c r="J52" s="9">
        <v>1999</v>
      </c>
      <c r="K52" s="14">
        <v>35.473100000000002</v>
      </c>
      <c r="L52" s="14">
        <v>-82.541700000000006</v>
      </c>
    </row>
    <row r="53" spans="1:12" ht="15.75" customHeight="1">
      <c r="A53" s="2">
        <v>2706</v>
      </c>
      <c r="B53" s="16" t="s">
        <v>158</v>
      </c>
      <c r="C53" s="15">
        <v>211.8</v>
      </c>
      <c r="D53" s="16">
        <v>185</v>
      </c>
      <c r="E53" s="16">
        <v>160</v>
      </c>
      <c r="F53" s="9" t="s">
        <v>202</v>
      </c>
      <c r="G53" s="9" t="s">
        <v>203</v>
      </c>
      <c r="H53" s="2">
        <v>2040</v>
      </c>
      <c r="I53" s="16">
        <v>2039</v>
      </c>
      <c r="J53" s="9">
        <v>2000</v>
      </c>
      <c r="K53" s="14">
        <v>35.473100000000002</v>
      </c>
      <c r="L53" s="14">
        <v>-82.541700000000006</v>
      </c>
    </row>
    <row r="54" spans="1:12" ht="15.75" customHeight="1">
      <c r="A54" s="2">
        <v>7805</v>
      </c>
      <c r="B54" s="16" t="s">
        <v>162</v>
      </c>
      <c r="C54" s="15">
        <v>199.4</v>
      </c>
      <c r="D54" s="16">
        <v>192</v>
      </c>
      <c r="E54" s="16">
        <v>157</v>
      </c>
      <c r="F54" s="9" t="s">
        <v>202</v>
      </c>
      <c r="G54" s="9" t="s">
        <v>203</v>
      </c>
      <c r="H54" s="2">
        <v>2042</v>
      </c>
      <c r="I54" s="16">
        <v>2041</v>
      </c>
      <c r="J54" s="2">
        <v>2001</v>
      </c>
      <c r="K54" s="14">
        <v>34.839199999999998</v>
      </c>
      <c r="L54" s="14">
        <v>-79.740600000000001</v>
      </c>
    </row>
    <row r="55" spans="1:12" ht="15.75" customHeight="1">
      <c r="A55" s="2">
        <v>7805</v>
      </c>
      <c r="B55" s="16" t="s">
        <v>162</v>
      </c>
      <c r="C55" s="15">
        <v>199.4</v>
      </c>
      <c r="D55" s="16">
        <v>192</v>
      </c>
      <c r="E55" s="16">
        <v>156</v>
      </c>
      <c r="F55" s="9" t="s">
        <v>202</v>
      </c>
      <c r="G55" s="9" t="s">
        <v>203</v>
      </c>
      <c r="H55" s="2">
        <v>2042</v>
      </c>
      <c r="I55" s="16">
        <v>2041</v>
      </c>
      <c r="J55" s="2">
        <v>2001</v>
      </c>
      <c r="K55" s="14">
        <v>34.839199999999998</v>
      </c>
      <c r="L55" s="14">
        <v>-79.740600000000001</v>
      </c>
    </row>
    <row r="56" spans="1:12" ht="15.75" customHeight="1">
      <c r="A56" s="2">
        <v>7805</v>
      </c>
      <c r="B56" s="16" t="s">
        <v>162</v>
      </c>
      <c r="C56" s="15">
        <v>199.4</v>
      </c>
      <c r="D56" s="16">
        <v>192</v>
      </c>
      <c r="E56" s="16">
        <v>155</v>
      </c>
      <c r="F56" s="9" t="s">
        <v>202</v>
      </c>
      <c r="G56" s="9" t="s">
        <v>203</v>
      </c>
      <c r="H56" s="2">
        <v>2042</v>
      </c>
      <c r="I56" s="16">
        <v>2041</v>
      </c>
      <c r="J56" s="2">
        <v>2001</v>
      </c>
      <c r="K56" s="14">
        <v>34.839199999999998</v>
      </c>
      <c r="L56" s="14">
        <v>-79.740600000000001</v>
      </c>
    </row>
    <row r="57" spans="1:12" ht="15.75" customHeight="1">
      <c r="A57" s="2">
        <v>7805</v>
      </c>
      <c r="B57" s="16" t="s">
        <v>162</v>
      </c>
      <c r="C57" s="15">
        <v>199.4</v>
      </c>
      <c r="D57" s="16">
        <v>192</v>
      </c>
      <c r="E57" s="16">
        <v>159</v>
      </c>
      <c r="F57" s="9" t="s">
        <v>202</v>
      </c>
      <c r="G57" s="9" t="s">
        <v>203</v>
      </c>
      <c r="H57" s="2">
        <v>2042</v>
      </c>
      <c r="I57" s="16">
        <v>2041</v>
      </c>
      <c r="J57" s="2">
        <v>2001</v>
      </c>
      <c r="K57" s="14">
        <v>34.839199999999998</v>
      </c>
      <c r="L57" s="14">
        <v>-79.740600000000001</v>
      </c>
    </row>
    <row r="58" spans="1:12" ht="15.75" customHeight="1">
      <c r="A58" s="2">
        <v>7805</v>
      </c>
      <c r="B58" s="16" t="s">
        <v>162</v>
      </c>
      <c r="C58" s="15">
        <v>199.4</v>
      </c>
      <c r="D58" s="16">
        <v>192</v>
      </c>
      <c r="E58" s="16">
        <v>145</v>
      </c>
      <c r="F58" s="9" t="s">
        <v>202</v>
      </c>
      <c r="G58" s="9" t="s">
        <v>203</v>
      </c>
      <c r="H58" s="2">
        <v>2042</v>
      </c>
      <c r="I58" s="16">
        <v>2041</v>
      </c>
      <c r="J58" s="9">
        <v>2002</v>
      </c>
      <c r="K58" s="14">
        <v>34.839199999999998</v>
      </c>
      <c r="L58" s="14">
        <v>-79.740600000000001</v>
      </c>
    </row>
    <row r="59" spans="1:12" ht="15.75" customHeight="1">
      <c r="A59" s="2">
        <v>58697</v>
      </c>
      <c r="B59" s="16" t="s">
        <v>164</v>
      </c>
      <c r="C59" s="15">
        <v>60.5</v>
      </c>
      <c r="D59" s="16">
        <v>49</v>
      </c>
      <c r="E59" s="16">
        <v>42</v>
      </c>
      <c r="F59" s="9" t="s">
        <v>202</v>
      </c>
      <c r="G59" s="9" t="s">
        <v>203</v>
      </c>
      <c r="H59" s="2">
        <v>2058</v>
      </c>
      <c r="I59" s="16">
        <v>2057</v>
      </c>
      <c r="J59" s="2">
        <v>2017</v>
      </c>
      <c r="K59" s="14">
        <v>34.283056000000002</v>
      </c>
      <c r="L59" s="14">
        <v>-77.985280000000003</v>
      </c>
    </row>
    <row r="60" spans="1:12" ht="15.75" customHeight="1">
      <c r="A60" s="2">
        <v>58697</v>
      </c>
      <c r="B60" s="16" t="s">
        <v>164</v>
      </c>
      <c r="C60" s="15">
        <v>60.5</v>
      </c>
      <c r="D60" s="16">
        <v>48</v>
      </c>
      <c r="E60" s="16">
        <v>42</v>
      </c>
      <c r="F60" s="9" t="s">
        <v>202</v>
      </c>
      <c r="G60" s="9" t="s">
        <v>203</v>
      </c>
      <c r="H60" s="2">
        <v>2058</v>
      </c>
      <c r="I60" s="16">
        <v>2057</v>
      </c>
      <c r="J60" s="2">
        <v>2017</v>
      </c>
      <c r="K60" s="14">
        <v>34.283056000000002</v>
      </c>
      <c r="L60" s="14">
        <v>-77.985280000000003</v>
      </c>
    </row>
    <row r="61" spans="1:12" ht="15.75" customHeight="1">
      <c r="A61" s="2">
        <v>7538</v>
      </c>
      <c r="B61" s="16" t="s">
        <v>166</v>
      </c>
      <c r="C61" s="15">
        <v>195.2</v>
      </c>
      <c r="D61" s="16">
        <v>195</v>
      </c>
      <c r="E61" s="16">
        <v>169</v>
      </c>
      <c r="F61" s="9" t="s">
        <v>202</v>
      </c>
      <c r="G61" s="9" t="s">
        <v>203</v>
      </c>
      <c r="H61" s="2">
        <v>2041</v>
      </c>
      <c r="I61" s="16">
        <v>2040</v>
      </c>
      <c r="J61" s="9">
        <v>2000</v>
      </c>
      <c r="K61" s="14">
        <v>35.375788999999997</v>
      </c>
      <c r="L61" s="14">
        <v>-78.098050000000001</v>
      </c>
    </row>
    <row r="62" spans="1:12" ht="15.75" customHeight="1">
      <c r="A62" s="2">
        <v>7538</v>
      </c>
      <c r="B62" s="16" t="s">
        <v>166</v>
      </c>
      <c r="C62" s="15">
        <v>195.2</v>
      </c>
      <c r="D62" s="16">
        <v>195</v>
      </c>
      <c r="E62" s="16">
        <v>174</v>
      </c>
      <c r="F62" s="9" t="s">
        <v>202</v>
      </c>
      <c r="G62" s="9" t="s">
        <v>203</v>
      </c>
      <c r="H62" s="2">
        <v>2041</v>
      </c>
      <c r="I62" s="16">
        <v>2040</v>
      </c>
      <c r="J62" s="9">
        <v>2000</v>
      </c>
      <c r="K62" s="14">
        <v>35.375788999999997</v>
      </c>
      <c r="L62" s="14">
        <v>-78.098050000000001</v>
      </c>
    </row>
    <row r="63" spans="1:12" ht="15.75" customHeight="1">
      <c r="A63" s="2">
        <v>7538</v>
      </c>
      <c r="B63" s="16" t="s">
        <v>166</v>
      </c>
      <c r="C63" s="15">
        <v>195.2</v>
      </c>
      <c r="D63" s="16">
        <v>195</v>
      </c>
      <c r="E63" s="16">
        <v>164</v>
      </c>
      <c r="F63" s="9" t="s">
        <v>202</v>
      </c>
      <c r="G63" s="9" t="s">
        <v>203</v>
      </c>
      <c r="H63" s="2">
        <v>2041</v>
      </c>
      <c r="I63" s="16">
        <v>2040</v>
      </c>
      <c r="J63" s="9">
        <v>2000</v>
      </c>
      <c r="K63" s="14">
        <v>35.375788999999997</v>
      </c>
      <c r="L63" s="14">
        <v>-78.098050000000001</v>
      </c>
    </row>
    <row r="64" spans="1:12" ht="15.75" customHeight="1">
      <c r="A64" s="2">
        <v>7538</v>
      </c>
      <c r="B64" s="16" t="s">
        <v>166</v>
      </c>
      <c r="C64" s="15">
        <v>195.2</v>
      </c>
      <c r="D64" s="16">
        <v>195</v>
      </c>
      <c r="E64" s="16">
        <v>162</v>
      </c>
      <c r="F64" s="9" t="s">
        <v>202</v>
      </c>
      <c r="G64" s="9" t="s">
        <v>203</v>
      </c>
      <c r="H64" s="2">
        <v>2041</v>
      </c>
      <c r="I64" s="16">
        <v>2040</v>
      </c>
      <c r="J64" s="9">
        <v>2000</v>
      </c>
      <c r="K64" s="14">
        <v>35.375788999999997</v>
      </c>
      <c r="L64" s="14">
        <v>-78.098050000000001</v>
      </c>
    </row>
    <row r="65" spans="1:12" ht="15.75" customHeight="1">
      <c r="A65" s="2">
        <v>7538</v>
      </c>
      <c r="B65" s="16" t="s">
        <v>166</v>
      </c>
      <c r="C65" s="15">
        <v>198.9</v>
      </c>
      <c r="D65" s="16">
        <v>195</v>
      </c>
      <c r="E65" s="16">
        <v>153</v>
      </c>
      <c r="F65" s="9" t="s">
        <v>202</v>
      </c>
      <c r="G65" s="9" t="s">
        <v>203</v>
      </c>
      <c r="H65" s="2">
        <v>2050</v>
      </c>
      <c r="I65" s="16">
        <v>2049</v>
      </c>
      <c r="J65" s="9">
        <v>2009</v>
      </c>
      <c r="K65" s="14">
        <v>35.375788999999997</v>
      </c>
      <c r="L65" s="14">
        <v>-78.098050000000001</v>
      </c>
    </row>
    <row r="66" spans="1:12" ht="15.75" customHeight="1">
      <c r="A66" s="2">
        <v>2706</v>
      </c>
      <c r="B66" s="16" t="s">
        <v>158</v>
      </c>
      <c r="C66" s="15">
        <v>191.2</v>
      </c>
      <c r="D66" s="16">
        <v>190</v>
      </c>
      <c r="E66" s="16">
        <v>153</v>
      </c>
      <c r="F66" s="9" t="s">
        <v>202</v>
      </c>
      <c r="G66" s="9" t="s">
        <v>204</v>
      </c>
      <c r="H66" s="2">
        <v>2060</v>
      </c>
      <c r="I66" s="16">
        <v>2059</v>
      </c>
      <c r="J66" s="2">
        <v>2019</v>
      </c>
      <c r="K66" s="14">
        <v>35.473100000000002</v>
      </c>
      <c r="L66" s="14">
        <v>-82.541700000000006</v>
      </c>
    </row>
    <row r="67" spans="1:12" ht="15.75" customHeight="1">
      <c r="A67" s="2">
        <v>2706</v>
      </c>
      <c r="B67" s="16" t="s">
        <v>158</v>
      </c>
      <c r="C67" s="15">
        <v>102.8</v>
      </c>
      <c r="D67" s="16">
        <v>90</v>
      </c>
      <c r="E67" s="16">
        <v>85</v>
      </c>
      <c r="F67" s="9" t="s">
        <v>202</v>
      </c>
      <c r="G67" s="9" t="s">
        <v>205</v>
      </c>
      <c r="H67" s="2">
        <v>2060</v>
      </c>
      <c r="I67" s="16">
        <v>2059</v>
      </c>
      <c r="J67" s="2">
        <v>2019</v>
      </c>
      <c r="K67" s="14">
        <v>35.473100000000002</v>
      </c>
      <c r="L67" s="14">
        <v>-82.541700000000006</v>
      </c>
    </row>
    <row r="68" spans="1:12" ht="15.75" customHeight="1">
      <c r="A68" s="2">
        <v>2706</v>
      </c>
      <c r="B68" s="16" t="s">
        <v>158</v>
      </c>
      <c r="C68" s="15">
        <v>191.2</v>
      </c>
      <c r="D68" s="16">
        <v>190</v>
      </c>
      <c r="E68" s="16">
        <v>153</v>
      </c>
      <c r="F68" s="9" t="s">
        <v>202</v>
      </c>
      <c r="G68" s="9" t="s">
        <v>204</v>
      </c>
      <c r="H68" s="2">
        <v>2060</v>
      </c>
      <c r="I68" s="16">
        <v>2059</v>
      </c>
      <c r="J68" s="2">
        <v>2020</v>
      </c>
      <c r="K68" s="14">
        <v>35.473100000000002</v>
      </c>
      <c r="L68" s="14">
        <v>-82.541700000000006</v>
      </c>
    </row>
    <row r="69" spans="1:12" ht="15.75" customHeight="1">
      <c r="A69" s="2">
        <v>2706</v>
      </c>
      <c r="B69" s="16" t="s">
        <v>158</v>
      </c>
      <c r="C69" s="15">
        <v>102.8</v>
      </c>
      <c r="D69" s="16">
        <v>90</v>
      </c>
      <c r="E69" s="16">
        <v>85</v>
      </c>
      <c r="F69" s="9" t="s">
        <v>202</v>
      </c>
      <c r="G69" s="9" t="s">
        <v>205</v>
      </c>
      <c r="H69" s="2">
        <v>2060</v>
      </c>
      <c r="I69" s="16">
        <v>2059</v>
      </c>
      <c r="J69" s="2">
        <v>2020</v>
      </c>
      <c r="K69" s="14">
        <v>35.473100000000002</v>
      </c>
      <c r="L69" s="14">
        <v>-82.541700000000006</v>
      </c>
    </row>
    <row r="70" spans="1:12" ht="15.75" customHeight="1">
      <c r="A70" s="2">
        <v>58215</v>
      </c>
      <c r="B70" s="16" t="s">
        <v>120</v>
      </c>
      <c r="C70" s="16">
        <v>225</v>
      </c>
      <c r="D70" s="16">
        <v>225</v>
      </c>
      <c r="E70" s="16">
        <v>170</v>
      </c>
      <c r="F70" s="9" t="s">
        <v>202</v>
      </c>
      <c r="G70" s="9" t="s">
        <v>204</v>
      </c>
      <c r="H70" s="2">
        <v>2049</v>
      </c>
      <c r="I70" s="16">
        <v>2048</v>
      </c>
      <c r="J70" s="2">
        <v>2012</v>
      </c>
      <c r="K70" s="14">
        <v>35.373610999999997</v>
      </c>
      <c r="L70" s="14">
        <v>-78.089439999999996</v>
      </c>
    </row>
    <row r="71" spans="1:12" ht="15.75" customHeight="1">
      <c r="A71" s="2">
        <v>58215</v>
      </c>
      <c r="B71" s="16" t="s">
        <v>120</v>
      </c>
      <c r="C71" s="16">
        <v>225</v>
      </c>
      <c r="D71" s="16">
        <v>225</v>
      </c>
      <c r="E71" s="16">
        <v>170</v>
      </c>
      <c r="F71" s="9" t="s">
        <v>202</v>
      </c>
      <c r="G71" s="9" t="s">
        <v>204</v>
      </c>
      <c r="H71" s="2">
        <v>2049</v>
      </c>
      <c r="I71" s="16">
        <v>2048</v>
      </c>
      <c r="J71" s="2">
        <v>2012</v>
      </c>
      <c r="K71" s="14">
        <v>35.373610999999997</v>
      </c>
      <c r="L71" s="14">
        <v>-78.089439999999996</v>
      </c>
    </row>
    <row r="72" spans="1:12" ht="15.75" customHeight="1">
      <c r="A72" s="2">
        <v>58215</v>
      </c>
      <c r="B72" s="16" t="s">
        <v>120</v>
      </c>
      <c r="C72" s="16">
        <v>225</v>
      </c>
      <c r="D72" s="16">
        <v>225</v>
      </c>
      <c r="E72" s="16">
        <v>170</v>
      </c>
      <c r="F72" s="9" t="s">
        <v>202</v>
      </c>
      <c r="G72" s="9" t="s">
        <v>204</v>
      </c>
      <c r="H72" s="2">
        <v>2049</v>
      </c>
      <c r="I72" s="16">
        <v>2048</v>
      </c>
      <c r="J72" s="2">
        <v>2012</v>
      </c>
      <c r="K72" s="14">
        <v>35.373610999999997</v>
      </c>
      <c r="L72" s="14">
        <v>-78.089439999999996</v>
      </c>
    </row>
    <row r="73" spans="1:12" ht="15.75" customHeight="1">
      <c r="A73" s="2">
        <v>58215</v>
      </c>
      <c r="B73" s="16" t="s">
        <v>120</v>
      </c>
      <c r="C73" s="15">
        <v>405</v>
      </c>
      <c r="D73" s="16">
        <v>379</v>
      </c>
      <c r="E73" s="16">
        <v>378</v>
      </c>
      <c r="F73" s="9" t="s">
        <v>202</v>
      </c>
      <c r="G73" s="9" t="s">
        <v>205</v>
      </c>
      <c r="H73" s="2">
        <v>2049</v>
      </c>
      <c r="I73" s="16">
        <v>2048</v>
      </c>
      <c r="J73" s="2">
        <v>2012</v>
      </c>
      <c r="K73" s="14">
        <v>35.373610999999997</v>
      </c>
      <c r="L73" s="14">
        <v>-78.089439999999996</v>
      </c>
    </row>
    <row r="74" spans="1:12" ht="15.75" customHeight="1">
      <c r="A74" s="2">
        <v>7805</v>
      </c>
      <c r="B74" s="16" t="s">
        <v>162</v>
      </c>
      <c r="C74" s="15">
        <v>199.4</v>
      </c>
      <c r="D74" s="16">
        <v>193</v>
      </c>
      <c r="E74" s="16">
        <v>152</v>
      </c>
      <c r="F74" s="9" t="s">
        <v>202</v>
      </c>
      <c r="G74" s="9" t="s">
        <v>204</v>
      </c>
      <c r="H74" s="2">
        <v>2043</v>
      </c>
      <c r="I74" s="16">
        <v>2042</v>
      </c>
      <c r="J74" s="2">
        <v>2002</v>
      </c>
      <c r="K74" s="14">
        <v>34.839199999999998</v>
      </c>
      <c r="L74" s="14">
        <v>-79.740600000000001</v>
      </c>
    </row>
    <row r="75" spans="1:12" ht="15.75" customHeight="1">
      <c r="A75" s="2">
        <v>7805</v>
      </c>
      <c r="B75" s="16" t="s">
        <v>162</v>
      </c>
      <c r="C75" s="15">
        <v>199.4</v>
      </c>
      <c r="D75" s="16">
        <v>193</v>
      </c>
      <c r="E75" s="16">
        <v>152</v>
      </c>
      <c r="F75" s="9" t="s">
        <v>202</v>
      </c>
      <c r="G75" s="9" t="s">
        <v>204</v>
      </c>
      <c r="H75" s="2">
        <v>2043</v>
      </c>
      <c r="I75" s="16">
        <v>2042</v>
      </c>
      <c r="J75" s="2">
        <v>2002</v>
      </c>
      <c r="K75" s="14">
        <v>34.839199999999998</v>
      </c>
      <c r="L75" s="14">
        <v>-79.740600000000001</v>
      </c>
    </row>
    <row r="76" spans="1:12" ht="15.75" customHeight="1">
      <c r="A76" s="2">
        <v>7805</v>
      </c>
      <c r="B76" s="16" t="s">
        <v>162</v>
      </c>
      <c r="C76" s="15">
        <v>195.5</v>
      </c>
      <c r="D76" s="16">
        <v>184</v>
      </c>
      <c r="E76" s="16">
        <v>171</v>
      </c>
      <c r="F76" s="9" t="s">
        <v>202</v>
      </c>
      <c r="G76" s="9" t="s">
        <v>205</v>
      </c>
      <c r="H76" s="2">
        <v>2043</v>
      </c>
      <c r="I76" s="16">
        <v>2042</v>
      </c>
      <c r="J76" s="2">
        <v>2002</v>
      </c>
      <c r="K76" s="14">
        <v>34.839199999999998</v>
      </c>
      <c r="L76" s="14">
        <v>-79.740600000000001</v>
      </c>
    </row>
    <row r="77" spans="1:12" ht="15.75" customHeight="1">
      <c r="A77" s="2">
        <v>7805</v>
      </c>
      <c r="B77" s="16" t="s">
        <v>162</v>
      </c>
      <c r="C77" s="16">
        <v>215</v>
      </c>
      <c r="D77" s="16">
        <v>215</v>
      </c>
      <c r="E77" s="16">
        <v>178</v>
      </c>
      <c r="F77" s="9" t="s">
        <v>202</v>
      </c>
      <c r="G77" s="9" t="s">
        <v>204</v>
      </c>
      <c r="H77" s="2">
        <v>2048</v>
      </c>
      <c r="I77" s="16">
        <v>2047</v>
      </c>
      <c r="J77" s="2">
        <v>2011</v>
      </c>
      <c r="K77" s="14">
        <v>34.839199999999998</v>
      </c>
      <c r="L77" s="14">
        <v>-79.740600000000001</v>
      </c>
    </row>
    <row r="78" spans="1:12" ht="15.75" customHeight="1">
      <c r="A78" s="2">
        <v>7805</v>
      </c>
      <c r="B78" s="16" t="s">
        <v>162</v>
      </c>
      <c r="C78" s="16">
        <v>215</v>
      </c>
      <c r="D78" s="16">
        <v>215</v>
      </c>
      <c r="E78" s="16">
        <v>178</v>
      </c>
      <c r="F78" s="9" t="s">
        <v>202</v>
      </c>
      <c r="G78" s="9" t="s">
        <v>204</v>
      </c>
      <c r="H78" s="2">
        <v>2048</v>
      </c>
      <c r="I78" s="16">
        <v>2047</v>
      </c>
      <c r="J78" s="2">
        <v>2011</v>
      </c>
      <c r="K78" s="14">
        <v>34.839199999999998</v>
      </c>
      <c r="L78" s="14">
        <v>-79.740600000000001</v>
      </c>
    </row>
    <row r="79" spans="1:12" ht="15.75" customHeight="1">
      <c r="A79" s="2">
        <v>7805</v>
      </c>
      <c r="B79" s="16" t="s">
        <v>162</v>
      </c>
      <c r="C79" s="15">
        <v>271.10000000000002</v>
      </c>
      <c r="D79" s="16">
        <v>250</v>
      </c>
      <c r="E79" s="16">
        <v>252</v>
      </c>
      <c r="F79" s="9" t="s">
        <v>202</v>
      </c>
      <c r="G79" s="9" t="s">
        <v>205</v>
      </c>
      <c r="H79" s="2">
        <v>2048</v>
      </c>
      <c r="I79" s="16">
        <v>2047</v>
      </c>
      <c r="J79" s="2">
        <v>2011</v>
      </c>
      <c r="K79" s="14">
        <v>34.839199999999998</v>
      </c>
      <c r="L79" s="14">
        <v>-79.740600000000001</v>
      </c>
    </row>
    <row r="80" spans="1:12" ht="15.75" customHeight="1">
      <c r="A80" s="2">
        <v>58697</v>
      </c>
      <c r="B80" s="16" t="s">
        <v>164</v>
      </c>
      <c r="C80" s="16">
        <v>224</v>
      </c>
      <c r="D80" s="16">
        <v>224</v>
      </c>
      <c r="E80" s="16">
        <v>170</v>
      </c>
      <c r="F80" s="9" t="s">
        <v>202</v>
      </c>
      <c r="G80" s="9" t="s">
        <v>204</v>
      </c>
      <c r="H80" s="2">
        <v>2050</v>
      </c>
      <c r="I80" s="16">
        <v>2049</v>
      </c>
      <c r="J80" s="2">
        <v>2013</v>
      </c>
      <c r="K80" s="14">
        <v>34.283056000000002</v>
      </c>
      <c r="L80" s="14">
        <v>-77.985280000000003</v>
      </c>
    </row>
    <row r="81" spans="1:12" ht="15.75" customHeight="1">
      <c r="A81" s="2">
        <v>58697</v>
      </c>
      <c r="B81" s="16" t="s">
        <v>164</v>
      </c>
      <c r="C81" s="16">
        <v>224</v>
      </c>
      <c r="D81" s="16">
        <v>224</v>
      </c>
      <c r="E81" s="16">
        <v>171</v>
      </c>
      <c r="F81" s="9" t="s">
        <v>202</v>
      </c>
      <c r="G81" s="9" t="s">
        <v>204</v>
      </c>
      <c r="H81" s="2">
        <v>2050</v>
      </c>
      <c r="I81" s="16">
        <v>2049</v>
      </c>
      <c r="J81" s="2">
        <v>2013</v>
      </c>
      <c r="K81" s="14">
        <v>34.283056000000002</v>
      </c>
      <c r="L81" s="14">
        <v>-77.985280000000003</v>
      </c>
    </row>
    <row r="82" spans="1:12" ht="15.75" customHeight="1">
      <c r="A82" s="2">
        <v>58697</v>
      </c>
      <c r="B82" s="16" t="s">
        <v>164</v>
      </c>
      <c r="C82" s="15">
        <v>288</v>
      </c>
      <c r="D82" s="16">
        <v>271</v>
      </c>
      <c r="E82" s="16">
        <v>266</v>
      </c>
      <c r="F82" s="9" t="s">
        <v>202</v>
      </c>
      <c r="G82" s="9" t="s">
        <v>205</v>
      </c>
      <c r="H82" s="2">
        <v>2050</v>
      </c>
      <c r="I82" s="16">
        <v>2049</v>
      </c>
      <c r="J82" s="2">
        <v>2013</v>
      </c>
      <c r="K82" s="14">
        <v>34.283056000000002</v>
      </c>
      <c r="L82" s="14">
        <v>-77.985280000000003</v>
      </c>
    </row>
    <row r="83" spans="1:12" ht="15.75" customHeight="1">
      <c r="A83" s="2">
        <v>6014</v>
      </c>
      <c r="B83" s="16" t="s">
        <v>191</v>
      </c>
      <c r="C83" s="15">
        <v>1001.6</v>
      </c>
      <c r="D83" s="16">
        <v>975</v>
      </c>
      <c r="E83" s="16">
        <v>938</v>
      </c>
      <c r="F83" s="9" t="s">
        <v>209</v>
      </c>
      <c r="G83" s="9" t="s">
        <v>201</v>
      </c>
      <c r="H83" s="2">
        <v>2037</v>
      </c>
      <c r="I83" s="16">
        <v>2036</v>
      </c>
      <c r="J83" s="2">
        <v>1977</v>
      </c>
      <c r="K83" s="14">
        <v>33.959699999999998</v>
      </c>
      <c r="L83" s="14">
        <v>-78.011399999999995</v>
      </c>
    </row>
    <row r="84" spans="1:12" ht="15.75" customHeight="1">
      <c r="A84" s="2">
        <v>6014</v>
      </c>
      <c r="B84" s="16" t="s">
        <v>191</v>
      </c>
      <c r="C84" s="15">
        <v>1001.6</v>
      </c>
      <c r="D84" s="16">
        <v>953</v>
      </c>
      <c r="E84" s="16">
        <v>932</v>
      </c>
      <c r="F84" s="9" t="s">
        <v>209</v>
      </c>
      <c r="G84" s="9" t="s">
        <v>201</v>
      </c>
      <c r="H84" s="2">
        <v>2035</v>
      </c>
      <c r="I84" s="16">
        <v>2034</v>
      </c>
      <c r="J84" s="2">
        <v>1975</v>
      </c>
      <c r="K84" s="14">
        <v>33.959699999999998</v>
      </c>
      <c r="L84" s="14">
        <v>-78.011399999999995</v>
      </c>
    </row>
    <row r="85" spans="1:12" ht="15.75" customHeight="1">
      <c r="A85" s="2">
        <v>6015</v>
      </c>
      <c r="B85" s="16" t="s">
        <v>193</v>
      </c>
      <c r="C85" s="16">
        <v>1009</v>
      </c>
      <c r="D85" s="16">
        <v>1009</v>
      </c>
      <c r="E85" s="16">
        <v>964</v>
      </c>
      <c r="F85" s="9" t="s">
        <v>209</v>
      </c>
      <c r="G85" s="9" t="s">
        <v>201</v>
      </c>
      <c r="H85" s="2">
        <v>2047</v>
      </c>
      <c r="I85" s="16">
        <v>2046</v>
      </c>
      <c r="J85" s="2">
        <v>1987</v>
      </c>
      <c r="K85" s="14">
        <v>35.633400000000002</v>
      </c>
      <c r="L85" s="14">
        <v>-78.955600000000004</v>
      </c>
    </row>
    <row r="86" spans="1:12" ht="15.75" customHeight="1">
      <c r="A86" s="2">
        <v>2741</v>
      </c>
      <c r="B86" s="16" t="s">
        <v>145</v>
      </c>
      <c r="C86" s="16">
        <v>9.5</v>
      </c>
      <c r="D86" s="16">
        <v>9.5</v>
      </c>
      <c r="E86" s="16">
        <v>9.5</v>
      </c>
      <c r="F86" s="9" t="s">
        <v>206</v>
      </c>
      <c r="G86" s="9" t="s">
        <v>207</v>
      </c>
      <c r="H86" s="2">
        <v>2042</v>
      </c>
      <c r="I86" s="16">
        <v>2041</v>
      </c>
      <c r="J86" s="2">
        <v>1954</v>
      </c>
      <c r="K86" s="14">
        <v>35.242677</v>
      </c>
      <c r="L86" s="14">
        <v>-83.072010000000006</v>
      </c>
    </row>
    <row r="87" spans="1:12" ht="15.75" customHeight="1">
      <c r="A87" s="2">
        <v>2719</v>
      </c>
      <c r="B87" s="16" t="s">
        <v>40</v>
      </c>
      <c r="C87" s="16">
        <v>15</v>
      </c>
      <c r="D87" s="16">
        <v>15</v>
      </c>
      <c r="E87" s="16">
        <v>15</v>
      </c>
      <c r="F87" s="9" t="s">
        <v>206</v>
      </c>
      <c r="G87" s="9" t="s">
        <v>207</v>
      </c>
      <c r="H87" s="2">
        <v>2056</v>
      </c>
      <c r="I87" s="16">
        <v>2055</v>
      </c>
      <c r="J87" s="2">
        <v>1919</v>
      </c>
      <c r="K87" s="14">
        <v>35.742800000000003</v>
      </c>
      <c r="L87" s="14">
        <v>-81.837199999999996</v>
      </c>
    </row>
    <row r="88" spans="1:12" ht="15.75" customHeight="1">
      <c r="A88" s="2">
        <v>2719</v>
      </c>
      <c r="B88" s="16" t="s">
        <v>40</v>
      </c>
      <c r="C88" s="16">
        <v>15</v>
      </c>
      <c r="D88" s="16">
        <v>15</v>
      </c>
      <c r="E88" s="16">
        <v>15</v>
      </c>
      <c r="F88" s="9" t="s">
        <v>206</v>
      </c>
      <c r="G88" s="9" t="s">
        <v>207</v>
      </c>
      <c r="H88" s="2">
        <v>2056</v>
      </c>
      <c r="I88" s="16">
        <v>2055</v>
      </c>
      <c r="J88" s="2">
        <v>1919</v>
      </c>
      <c r="K88" s="14">
        <v>35.742800000000003</v>
      </c>
      <c r="L88" s="14">
        <v>-81.837199999999996</v>
      </c>
    </row>
    <row r="89" spans="1:12" ht="15.75" customHeight="1">
      <c r="A89" s="2">
        <v>2719</v>
      </c>
      <c r="B89" s="16" t="s">
        <v>40</v>
      </c>
      <c r="C89" s="15">
        <v>1.7</v>
      </c>
      <c r="D89" s="16">
        <v>1.5</v>
      </c>
      <c r="E89" s="16">
        <v>1.5</v>
      </c>
      <c r="F89" s="9" t="s">
        <v>206</v>
      </c>
      <c r="G89" s="9" t="s">
        <v>207</v>
      </c>
      <c r="H89" s="2">
        <v>2056</v>
      </c>
      <c r="I89" s="16">
        <v>2055</v>
      </c>
      <c r="J89" s="2">
        <v>2011</v>
      </c>
      <c r="K89" s="14">
        <v>35.742800000000003</v>
      </c>
      <c r="L89" s="14">
        <v>-81.837199999999996</v>
      </c>
    </row>
    <row r="90" spans="1:12" ht="15.75" customHeight="1">
      <c r="A90" s="2">
        <v>2743</v>
      </c>
      <c r="B90" s="16" t="s">
        <v>49</v>
      </c>
      <c r="C90" s="15">
        <v>6.4</v>
      </c>
      <c r="D90" s="16">
        <v>6.4</v>
      </c>
      <c r="E90" s="16">
        <v>6.4</v>
      </c>
      <c r="F90" s="9" t="s">
        <v>206</v>
      </c>
      <c r="G90" s="9" t="s">
        <v>207</v>
      </c>
      <c r="H90" s="2">
        <v>2042</v>
      </c>
      <c r="I90" s="16">
        <v>2041</v>
      </c>
      <c r="J90" s="2">
        <v>1952</v>
      </c>
      <c r="K90" s="14">
        <v>35.253100000000003</v>
      </c>
      <c r="L90" s="14">
        <v>-83.098299999999995</v>
      </c>
    </row>
    <row r="91" spans="1:12" ht="15.75" customHeight="1">
      <c r="A91" s="2">
        <v>2722</v>
      </c>
      <c r="B91" s="16" t="s">
        <v>41</v>
      </c>
      <c r="C91" s="15">
        <v>87.5</v>
      </c>
      <c r="D91" s="16">
        <v>81</v>
      </c>
      <c r="E91" s="16">
        <v>81</v>
      </c>
      <c r="F91" s="9" t="s">
        <v>206</v>
      </c>
      <c r="G91" s="9" t="s">
        <v>207</v>
      </c>
      <c r="H91" s="2">
        <v>2056</v>
      </c>
      <c r="I91" s="16">
        <v>2055</v>
      </c>
      <c r="J91" s="2">
        <v>1963</v>
      </c>
      <c r="K91" s="14">
        <v>35.434600000000003</v>
      </c>
      <c r="L91" s="14">
        <v>-80.958799999999997</v>
      </c>
    </row>
    <row r="92" spans="1:12" ht="15.75" customHeight="1">
      <c r="A92" s="2">
        <v>2722</v>
      </c>
      <c r="B92" s="16" t="s">
        <v>41</v>
      </c>
      <c r="C92" s="15">
        <v>87.5</v>
      </c>
      <c r="D92" s="16">
        <v>81</v>
      </c>
      <c r="E92" s="16">
        <v>81</v>
      </c>
      <c r="F92" s="9" t="s">
        <v>206</v>
      </c>
      <c r="G92" s="9" t="s">
        <v>207</v>
      </c>
      <c r="H92" s="2">
        <v>2056</v>
      </c>
      <c r="I92" s="16">
        <v>2055</v>
      </c>
      <c r="J92" s="2">
        <v>1963</v>
      </c>
      <c r="K92" s="14">
        <v>35.434600000000003</v>
      </c>
      <c r="L92" s="14">
        <v>-80.958799999999997</v>
      </c>
    </row>
    <row r="93" spans="1:12" ht="15.75" customHeight="1">
      <c r="A93" s="2">
        <v>2722</v>
      </c>
      <c r="B93" s="16" t="s">
        <v>41</v>
      </c>
      <c r="C93" s="15">
        <v>87.5</v>
      </c>
      <c r="D93" s="16">
        <v>81</v>
      </c>
      <c r="E93" s="16">
        <v>81</v>
      </c>
      <c r="F93" s="9" t="s">
        <v>206</v>
      </c>
      <c r="G93" s="9" t="s">
        <v>207</v>
      </c>
      <c r="H93" s="2">
        <v>2056</v>
      </c>
      <c r="I93" s="16">
        <v>2055</v>
      </c>
      <c r="J93" s="2">
        <v>1963</v>
      </c>
      <c r="K93" s="14">
        <v>35.434600000000003</v>
      </c>
      <c r="L93" s="14">
        <v>-80.958799999999997</v>
      </c>
    </row>
    <row r="94" spans="1:12" ht="15.75" customHeight="1">
      <c r="A94" s="2">
        <v>2722</v>
      </c>
      <c r="B94" s="16" t="s">
        <v>41</v>
      </c>
      <c r="C94" s="15">
        <v>87.5</v>
      </c>
      <c r="D94" s="16">
        <v>81</v>
      </c>
      <c r="E94" s="16">
        <v>81</v>
      </c>
      <c r="F94" s="9" t="s">
        <v>206</v>
      </c>
      <c r="G94" s="9" t="s">
        <v>207</v>
      </c>
      <c r="H94" s="2">
        <v>2056</v>
      </c>
      <c r="I94" s="16">
        <v>2055</v>
      </c>
      <c r="J94" s="2">
        <v>1967</v>
      </c>
      <c r="K94" s="14">
        <v>35.434600000000003</v>
      </c>
      <c r="L94" s="14">
        <v>-80.958799999999997</v>
      </c>
    </row>
    <row r="95" spans="1:12" ht="15.75" customHeight="1">
      <c r="A95" s="2">
        <v>2726</v>
      </c>
      <c r="B95" s="16" t="s">
        <v>42</v>
      </c>
      <c r="C95" s="15">
        <v>9</v>
      </c>
      <c r="D95" s="16">
        <v>9</v>
      </c>
      <c r="E95" s="16">
        <v>9</v>
      </c>
      <c r="F95" s="9" t="s">
        <v>206</v>
      </c>
      <c r="G95" s="9" t="s">
        <v>207</v>
      </c>
      <c r="H95" s="2">
        <v>2056</v>
      </c>
      <c r="I95" s="16">
        <v>2055</v>
      </c>
      <c r="J95" s="2">
        <v>1915</v>
      </c>
      <c r="K95" s="14">
        <v>35.7575</v>
      </c>
      <c r="L95" s="14">
        <v>-81.089399999999998</v>
      </c>
    </row>
    <row r="96" spans="1:12" ht="15.75" customHeight="1">
      <c r="A96" s="2">
        <v>2726</v>
      </c>
      <c r="B96" s="16" t="s">
        <v>42</v>
      </c>
      <c r="C96" s="15">
        <v>9</v>
      </c>
      <c r="D96" s="16">
        <v>9</v>
      </c>
      <c r="E96" s="16">
        <v>9</v>
      </c>
      <c r="F96" s="9" t="s">
        <v>206</v>
      </c>
      <c r="G96" s="9" t="s">
        <v>207</v>
      </c>
      <c r="H96" s="2">
        <v>2056</v>
      </c>
      <c r="I96" s="16">
        <v>2055</v>
      </c>
      <c r="J96" s="2">
        <v>1915</v>
      </c>
      <c r="K96" s="14">
        <v>35.7575</v>
      </c>
      <c r="L96" s="14">
        <v>-81.089399999999998</v>
      </c>
    </row>
    <row r="97" spans="1:12" ht="15.75" customHeight="1">
      <c r="A97" s="2">
        <v>2726</v>
      </c>
      <c r="B97" s="16" t="s">
        <v>42</v>
      </c>
      <c r="C97" s="15">
        <v>9</v>
      </c>
      <c r="D97" s="16">
        <v>9</v>
      </c>
      <c r="E97" s="16">
        <v>9</v>
      </c>
      <c r="F97" s="9" t="s">
        <v>206</v>
      </c>
      <c r="G97" s="9" t="s">
        <v>207</v>
      </c>
      <c r="H97" s="2">
        <v>2056</v>
      </c>
      <c r="I97" s="16">
        <v>2055</v>
      </c>
      <c r="J97" s="2">
        <v>1915</v>
      </c>
      <c r="K97" s="14">
        <v>35.7575</v>
      </c>
      <c r="L97" s="14">
        <v>-81.089399999999998</v>
      </c>
    </row>
    <row r="98" spans="1:12" ht="15.75" customHeight="1">
      <c r="A98" s="2">
        <v>2728</v>
      </c>
      <c r="B98" s="16" t="s">
        <v>43</v>
      </c>
      <c r="C98" s="16">
        <v>14</v>
      </c>
      <c r="D98" s="16">
        <v>14</v>
      </c>
      <c r="E98" s="16">
        <v>14</v>
      </c>
      <c r="F98" s="9" t="s">
        <v>206</v>
      </c>
      <c r="G98" s="9" t="s">
        <v>207</v>
      </c>
      <c r="H98" s="2">
        <v>2056</v>
      </c>
      <c r="I98" s="16">
        <v>2055</v>
      </c>
      <c r="J98" s="2">
        <v>1923</v>
      </c>
      <c r="K98" s="14">
        <v>35.7575</v>
      </c>
      <c r="L98" s="14">
        <v>-81.089399999999998</v>
      </c>
    </row>
    <row r="99" spans="1:12" ht="15.75" customHeight="1">
      <c r="A99" s="2">
        <v>2728</v>
      </c>
      <c r="B99" s="16" t="s">
        <v>43</v>
      </c>
      <c r="C99" s="16">
        <v>14</v>
      </c>
      <c r="D99" s="16">
        <v>14</v>
      </c>
      <c r="E99" s="16">
        <v>14</v>
      </c>
      <c r="F99" s="9" t="s">
        <v>206</v>
      </c>
      <c r="G99" s="9" t="s">
        <v>207</v>
      </c>
      <c r="H99" s="2">
        <v>2056</v>
      </c>
      <c r="I99" s="16">
        <v>2055</v>
      </c>
      <c r="J99" s="2">
        <v>1923</v>
      </c>
      <c r="K99" s="14">
        <v>35.3339</v>
      </c>
      <c r="L99" s="14">
        <v>-80.986699999999999</v>
      </c>
    </row>
    <row r="100" spans="1:12" ht="15.75" customHeight="1">
      <c r="A100" s="2">
        <v>2728</v>
      </c>
      <c r="B100" s="16" t="s">
        <v>43</v>
      </c>
      <c r="C100" s="16">
        <v>17</v>
      </c>
      <c r="D100" s="16">
        <v>17</v>
      </c>
      <c r="E100" s="16">
        <v>17</v>
      </c>
      <c r="F100" s="9" t="s">
        <v>206</v>
      </c>
      <c r="G100" s="9" t="s">
        <v>207</v>
      </c>
      <c r="H100" s="2">
        <v>2056</v>
      </c>
      <c r="I100" s="16">
        <v>2055</v>
      </c>
      <c r="J100" s="2">
        <v>1923</v>
      </c>
      <c r="K100" s="14">
        <v>35.3339</v>
      </c>
      <c r="L100" s="14">
        <v>-80.986699999999999</v>
      </c>
    </row>
    <row r="101" spans="1:12" ht="15.75" customHeight="1">
      <c r="A101" s="2">
        <v>2728</v>
      </c>
      <c r="B101" s="16" t="s">
        <v>43</v>
      </c>
      <c r="C101" s="16">
        <v>17</v>
      </c>
      <c r="D101" s="16">
        <v>17</v>
      </c>
      <c r="E101" s="16">
        <v>17</v>
      </c>
      <c r="F101" s="9" t="s">
        <v>206</v>
      </c>
      <c r="G101" s="9" t="s">
        <v>207</v>
      </c>
      <c r="H101" s="2">
        <v>2056</v>
      </c>
      <c r="I101" s="16">
        <v>2055</v>
      </c>
      <c r="J101" s="2">
        <v>1923</v>
      </c>
      <c r="K101" s="14">
        <v>35.3339</v>
      </c>
      <c r="L101" s="14">
        <v>-80.986699999999999</v>
      </c>
    </row>
    <row r="102" spans="1:12" ht="15.75" customHeight="1">
      <c r="A102" s="2">
        <v>2747</v>
      </c>
      <c r="B102" s="16" t="s">
        <v>52</v>
      </c>
      <c r="C102" s="16">
        <v>45</v>
      </c>
      <c r="D102" s="16">
        <v>45</v>
      </c>
      <c r="E102" s="16">
        <v>45</v>
      </c>
      <c r="F102" s="9" t="s">
        <v>206</v>
      </c>
      <c r="G102" s="9" t="s">
        <v>207</v>
      </c>
      <c r="H102" s="2">
        <v>2043</v>
      </c>
      <c r="I102" s="16">
        <v>2042</v>
      </c>
      <c r="J102" s="2">
        <v>1942</v>
      </c>
      <c r="K102" s="14">
        <v>35.271500000000003</v>
      </c>
      <c r="L102" s="14">
        <v>-83.676199999999994</v>
      </c>
    </row>
    <row r="103" spans="1:12" ht="15.75" customHeight="1">
      <c r="A103" s="2">
        <v>2729</v>
      </c>
      <c r="B103" s="16" t="s">
        <v>151</v>
      </c>
      <c r="C103" s="16">
        <v>20</v>
      </c>
      <c r="D103" s="16">
        <v>20</v>
      </c>
      <c r="E103" s="16">
        <v>20</v>
      </c>
      <c r="F103" s="9" t="s">
        <v>206</v>
      </c>
      <c r="G103" s="9" t="s">
        <v>207</v>
      </c>
      <c r="H103" s="2">
        <v>2056</v>
      </c>
      <c r="I103" s="16">
        <v>2055</v>
      </c>
      <c r="J103" s="2">
        <v>1928</v>
      </c>
      <c r="K103" s="14">
        <v>35.821399999999997</v>
      </c>
      <c r="L103" s="14">
        <v>-81.1922</v>
      </c>
    </row>
    <row r="104" spans="1:12" ht="15.75" customHeight="1">
      <c r="A104" s="2">
        <v>2729</v>
      </c>
      <c r="B104" s="16" t="s">
        <v>151</v>
      </c>
      <c r="C104" s="16">
        <v>20</v>
      </c>
      <c r="D104" s="16">
        <v>20</v>
      </c>
      <c r="E104" s="16">
        <v>20</v>
      </c>
      <c r="F104" s="9" t="s">
        <v>206</v>
      </c>
      <c r="G104" s="9" t="s">
        <v>207</v>
      </c>
      <c r="H104" s="2">
        <v>2056</v>
      </c>
      <c r="I104" s="16">
        <v>2055</v>
      </c>
      <c r="J104" s="2">
        <v>1928</v>
      </c>
      <c r="K104" s="14">
        <v>35.821399999999997</v>
      </c>
      <c r="L104" s="14">
        <v>-81.1922</v>
      </c>
    </row>
    <row r="105" spans="1:12" ht="15.75" customHeight="1">
      <c r="A105" s="2">
        <v>6438</v>
      </c>
      <c r="B105" s="16" t="s">
        <v>62</v>
      </c>
      <c r="C105" s="16">
        <v>1.4</v>
      </c>
      <c r="D105" s="16">
        <v>1.4</v>
      </c>
      <c r="E105" s="16">
        <v>1.4</v>
      </c>
      <c r="F105" s="9" t="s">
        <v>206</v>
      </c>
      <c r="G105" s="9" t="s">
        <v>207</v>
      </c>
      <c r="H105" s="2">
        <v>2033</v>
      </c>
      <c r="I105" s="16">
        <v>2032</v>
      </c>
      <c r="J105" s="2">
        <v>1949</v>
      </c>
      <c r="K105" s="14">
        <v>35.271270000000001</v>
      </c>
      <c r="L105" s="14">
        <v>-83.676019999999994</v>
      </c>
    </row>
    <row r="106" spans="1:12" ht="15.75" customHeight="1">
      <c r="A106" s="2">
        <v>2730</v>
      </c>
      <c r="B106" s="16" t="s">
        <v>45</v>
      </c>
      <c r="C106" s="16">
        <v>9.5</v>
      </c>
      <c r="D106" s="16">
        <v>9.5</v>
      </c>
      <c r="E106" s="16">
        <v>9.5</v>
      </c>
      <c r="F106" s="9" t="s">
        <v>206</v>
      </c>
      <c r="G106" s="9" t="s">
        <v>207</v>
      </c>
      <c r="H106" s="2">
        <v>2056</v>
      </c>
      <c r="I106" s="16">
        <v>2055</v>
      </c>
      <c r="J106" s="2">
        <v>1925</v>
      </c>
      <c r="K106" s="14">
        <v>35.774234</v>
      </c>
      <c r="L106" s="14">
        <v>-81.43777</v>
      </c>
    </row>
    <row r="107" spans="1:12" ht="15.75" customHeight="1">
      <c r="A107" s="2">
        <v>2730</v>
      </c>
      <c r="B107" s="16" t="s">
        <v>45</v>
      </c>
      <c r="C107" s="16">
        <v>11.5</v>
      </c>
      <c r="D107" s="16">
        <v>11.5</v>
      </c>
      <c r="E107" s="16">
        <v>11.5</v>
      </c>
      <c r="F107" s="9" t="s">
        <v>206</v>
      </c>
      <c r="G107" s="9" t="s">
        <v>207</v>
      </c>
      <c r="H107" s="2">
        <v>2056</v>
      </c>
      <c r="I107" s="16">
        <v>2055</v>
      </c>
      <c r="J107" s="2">
        <v>1925</v>
      </c>
      <c r="K107" s="14">
        <v>35.774234</v>
      </c>
      <c r="L107" s="14">
        <v>-81.43777</v>
      </c>
    </row>
    <row r="108" spans="1:12" ht="15.75" customHeight="1">
      <c r="A108" s="2">
        <v>2730</v>
      </c>
      <c r="B108" s="16" t="s">
        <v>45</v>
      </c>
      <c r="C108" s="16">
        <v>12.4</v>
      </c>
      <c r="D108" s="16">
        <v>12.4</v>
      </c>
      <c r="E108" s="16">
        <v>12.4</v>
      </c>
      <c r="F108" s="9" t="s">
        <v>206</v>
      </c>
      <c r="G108" s="9" t="s">
        <v>207</v>
      </c>
      <c r="H108" s="2">
        <v>2056</v>
      </c>
      <c r="I108" s="16">
        <v>2055</v>
      </c>
      <c r="J108" s="2">
        <v>1925</v>
      </c>
      <c r="K108" s="14">
        <v>35.774234</v>
      </c>
      <c r="L108" s="14">
        <v>-81.43777</v>
      </c>
    </row>
    <row r="109" spans="1:12" ht="15.75" customHeight="1">
      <c r="A109" s="2">
        <v>2749</v>
      </c>
      <c r="B109" s="16" t="s">
        <v>53</v>
      </c>
      <c r="C109" s="16">
        <v>11.5</v>
      </c>
      <c r="D109" s="16">
        <v>11.5</v>
      </c>
      <c r="E109" s="16">
        <v>11.5</v>
      </c>
      <c r="F109" s="9" t="s">
        <v>206</v>
      </c>
      <c r="G109" s="9" t="s">
        <v>207</v>
      </c>
      <c r="H109" s="2">
        <v>2042</v>
      </c>
      <c r="I109" s="16">
        <v>2041</v>
      </c>
      <c r="J109" s="2">
        <v>1955</v>
      </c>
      <c r="K109" s="14">
        <v>35.213900000000002</v>
      </c>
      <c r="L109" s="14">
        <v>-83.002799999999993</v>
      </c>
    </row>
    <row r="110" spans="1:12" ht="15.75" customHeight="1">
      <c r="A110" s="2">
        <v>2750</v>
      </c>
      <c r="B110" s="16" t="s">
        <v>54</v>
      </c>
      <c r="C110" s="15">
        <v>21.6</v>
      </c>
      <c r="D110" s="16">
        <v>19.7</v>
      </c>
      <c r="E110" s="16">
        <v>19.7</v>
      </c>
      <c r="F110" s="9" t="s">
        <v>206</v>
      </c>
      <c r="G110" s="9" t="s">
        <v>207</v>
      </c>
      <c r="H110" s="2">
        <v>2042</v>
      </c>
      <c r="I110" s="16">
        <v>2041</v>
      </c>
      <c r="J110" s="2">
        <v>1941</v>
      </c>
      <c r="K110" s="14">
        <v>35.233987999999997</v>
      </c>
      <c r="L110" s="14">
        <v>-83.125399999999999</v>
      </c>
    </row>
    <row r="111" spans="1:12" ht="15.75" customHeight="1">
      <c r="A111" s="2">
        <v>2751</v>
      </c>
      <c r="B111" s="16" t="s">
        <v>55</v>
      </c>
      <c r="C111" s="16">
        <v>3</v>
      </c>
      <c r="D111" s="16">
        <v>2.5</v>
      </c>
      <c r="E111" s="16">
        <v>2.5</v>
      </c>
      <c r="F111" s="9" t="s">
        <v>206</v>
      </c>
      <c r="G111" s="9" t="s">
        <v>207</v>
      </c>
      <c r="H111" s="2">
        <v>2042</v>
      </c>
      <c r="I111" s="16">
        <v>2041</v>
      </c>
      <c r="J111" s="2">
        <v>1950</v>
      </c>
      <c r="K111" s="14">
        <v>35.247011000000001</v>
      </c>
      <c r="L111" s="14">
        <v>-83.128110000000007</v>
      </c>
    </row>
    <row r="112" spans="1:12" ht="15.75" customHeight="1">
      <c r="A112" s="2">
        <v>2707</v>
      </c>
      <c r="B112" s="16" t="s">
        <v>36</v>
      </c>
      <c r="C112" s="16">
        <v>4</v>
      </c>
      <c r="D112" s="16">
        <v>4</v>
      </c>
      <c r="E112" s="16">
        <v>4</v>
      </c>
      <c r="F112" s="9" t="s">
        <v>206</v>
      </c>
      <c r="G112" s="9" t="s">
        <v>207</v>
      </c>
      <c r="H112" s="2">
        <v>2056</v>
      </c>
      <c r="I112" s="16">
        <v>2055</v>
      </c>
      <c r="J112" s="2">
        <v>1912</v>
      </c>
      <c r="K112" s="14">
        <v>34.9833</v>
      </c>
      <c r="L112" s="14">
        <v>-79.877499999999998</v>
      </c>
    </row>
    <row r="113" spans="1:12" ht="15.75" customHeight="1">
      <c r="A113" s="2">
        <v>2707</v>
      </c>
      <c r="B113" s="16" t="s">
        <v>36</v>
      </c>
      <c r="C113" s="16">
        <v>4</v>
      </c>
      <c r="D113" s="16">
        <v>4</v>
      </c>
      <c r="E113" s="16">
        <v>4</v>
      </c>
      <c r="F113" s="9" t="s">
        <v>206</v>
      </c>
      <c r="G113" s="9" t="s">
        <v>207</v>
      </c>
      <c r="H113" s="2">
        <v>2056</v>
      </c>
      <c r="I113" s="16">
        <v>2055</v>
      </c>
      <c r="J113" s="2">
        <v>1912</v>
      </c>
      <c r="K113" s="14">
        <v>34.9833</v>
      </c>
      <c r="L113" s="14">
        <v>-79.877499999999998</v>
      </c>
    </row>
    <row r="114" spans="1:12" ht="15.75" customHeight="1">
      <c r="A114" s="2">
        <v>2707</v>
      </c>
      <c r="B114" s="16" t="s">
        <v>36</v>
      </c>
      <c r="C114" s="16">
        <v>4</v>
      </c>
      <c r="D114" s="16">
        <v>4</v>
      </c>
      <c r="E114" s="16">
        <v>4</v>
      </c>
      <c r="F114" s="9" t="s">
        <v>206</v>
      </c>
      <c r="G114" s="9" t="s">
        <v>207</v>
      </c>
      <c r="H114" s="2">
        <v>2056</v>
      </c>
      <c r="I114" s="16">
        <v>2055</v>
      </c>
      <c r="J114" s="2">
        <v>1912</v>
      </c>
      <c r="K114" s="14">
        <v>34.9833</v>
      </c>
      <c r="L114" s="14">
        <v>-79.877499999999998</v>
      </c>
    </row>
    <row r="115" spans="1:12" ht="15.75" customHeight="1">
      <c r="A115" s="2">
        <v>2707</v>
      </c>
      <c r="B115" s="16" t="s">
        <v>36</v>
      </c>
      <c r="C115" s="16">
        <v>5</v>
      </c>
      <c r="D115" s="16">
        <v>5</v>
      </c>
      <c r="E115" s="16">
        <v>5</v>
      </c>
      <c r="F115" s="9" t="s">
        <v>206</v>
      </c>
      <c r="G115" s="9" t="s">
        <v>207</v>
      </c>
      <c r="H115" s="2">
        <v>2056</v>
      </c>
      <c r="I115" s="16">
        <v>2055</v>
      </c>
      <c r="J115" s="2">
        <v>1912</v>
      </c>
      <c r="K115" s="14">
        <v>34.9833</v>
      </c>
      <c r="L115" s="14">
        <v>-79.877499999999998</v>
      </c>
    </row>
    <row r="116" spans="1:12" ht="15.75" customHeight="1">
      <c r="A116" s="2">
        <v>2707</v>
      </c>
      <c r="B116" s="16" t="s">
        <v>36</v>
      </c>
      <c r="C116" s="16">
        <v>5</v>
      </c>
      <c r="D116" s="16">
        <v>5</v>
      </c>
      <c r="E116" s="16">
        <v>5</v>
      </c>
      <c r="F116" s="9" t="s">
        <v>206</v>
      </c>
      <c r="G116" s="9" t="s">
        <v>207</v>
      </c>
      <c r="H116" s="2">
        <v>2056</v>
      </c>
      <c r="I116" s="16">
        <v>2055</v>
      </c>
      <c r="J116" s="2">
        <v>1912</v>
      </c>
      <c r="K116" s="14">
        <v>34.9833</v>
      </c>
      <c r="L116" s="14">
        <v>-79.877499999999998</v>
      </c>
    </row>
    <row r="117" spans="1:12" ht="15.75" customHeight="1">
      <c r="A117" s="2">
        <v>2707</v>
      </c>
      <c r="B117" s="16" t="s">
        <v>36</v>
      </c>
      <c r="C117" s="16">
        <v>5</v>
      </c>
      <c r="D117" s="16">
        <v>5</v>
      </c>
      <c r="E117" s="16">
        <v>5</v>
      </c>
      <c r="F117" s="9" t="s">
        <v>206</v>
      </c>
      <c r="G117" s="9" t="s">
        <v>207</v>
      </c>
      <c r="H117" s="2">
        <v>2056</v>
      </c>
      <c r="I117" s="16">
        <v>2055</v>
      </c>
      <c r="J117" s="2">
        <v>1912</v>
      </c>
      <c r="K117" s="14">
        <v>34.9833</v>
      </c>
      <c r="L117" s="14">
        <v>-79.877499999999998</v>
      </c>
    </row>
    <row r="118" spans="1:12" ht="15.75" customHeight="1">
      <c r="A118" s="2">
        <v>2714</v>
      </c>
      <c r="B118" s="16" t="s">
        <v>38</v>
      </c>
      <c r="C118" s="15">
        <v>22</v>
      </c>
      <c r="D118" s="16">
        <v>21</v>
      </c>
      <c r="E118" s="16">
        <v>21</v>
      </c>
      <c r="F118" s="9" t="s">
        <v>206</v>
      </c>
      <c r="G118" s="9" t="s">
        <v>207</v>
      </c>
      <c r="H118" s="2">
        <v>2056</v>
      </c>
      <c r="I118" s="16">
        <v>2055</v>
      </c>
      <c r="J118" s="9">
        <v>1928</v>
      </c>
      <c r="K118" s="14">
        <v>35.206741000000001</v>
      </c>
      <c r="L118" s="14">
        <v>-80.064830000000001</v>
      </c>
    </row>
    <row r="119" spans="1:12" ht="15.75" customHeight="1">
      <c r="A119" s="2">
        <v>2714</v>
      </c>
      <c r="B119" s="16" t="s">
        <v>38</v>
      </c>
      <c r="C119" s="16">
        <v>18</v>
      </c>
      <c r="D119" s="16">
        <v>18</v>
      </c>
      <c r="E119" s="16">
        <v>18</v>
      </c>
      <c r="F119" s="9" t="s">
        <v>206</v>
      </c>
      <c r="G119" s="9" t="s">
        <v>207</v>
      </c>
      <c r="H119" s="2">
        <v>2056</v>
      </c>
      <c r="I119" s="16">
        <v>2055</v>
      </c>
      <c r="J119" s="9">
        <v>1928</v>
      </c>
      <c r="K119" s="14">
        <v>35.206741000000001</v>
      </c>
      <c r="L119" s="14">
        <v>-80.064830000000001</v>
      </c>
    </row>
    <row r="120" spans="1:12" ht="15.75" customHeight="1">
      <c r="A120" s="2">
        <v>2714</v>
      </c>
      <c r="B120" s="16" t="s">
        <v>38</v>
      </c>
      <c r="C120" s="15">
        <v>22</v>
      </c>
      <c r="D120" s="16">
        <v>21</v>
      </c>
      <c r="E120" s="16">
        <v>21</v>
      </c>
      <c r="F120" s="9" t="s">
        <v>206</v>
      </c>
      <c r="G120" s="9" t="s">
        <v>207</v>
      </c>
      <c r="H120" s="2">
        <v>2056</v>
      </c>
      <c r="I120" s="16">
        <v>2055</v>
      </c>
      <c r="J120" s="9">
        <v>1928</v>
      </c>
      <c r="K120" s="14">
        <v>35.206741000000001</v>
      </c>
      <c r="L120" s="14">
        <v>-80.064830000000001</v>
      </c>
    </row>
    <row r="121" spans="1:12" ht="15.75" customHeight="1">
      <c r="A121" s="2">
        <v>2714</v>
      </c>
      <c r="B121" s="16" t="s">
        <v>38</v>
      </c>
      <c r="C121" s="16">
        <v>25</v>
      </c>
      <c r="D121" s="16">
        <v>25</v>
      </c>
      <c r="E121" s="16">
        <v>25</v>
      </c>
      <c r="F121" s="9" t="s">
        <v>206</v>
      </c>
      <c r="G121" s="9" t="s">
        <v>207</v>
      </c>
      <c r="H121" s="2">
        <v>2056</v>
      </c>
      <c r="I121" s="16">
        <v>2055</v>
      </c>
      <c r="J121" s="9">
        <v>1960</v>
      </c>
      <c r="K121" s="14">
        <v>35.206741000000001</v>
      </c>
      <c r="L121" s="14">
        <v>-80.064830000000001</v>
      </c>
    </row>
    <row r="122" spans="1:12" ht="15.75" customHeight="1">
      <c r="A122" s="2">
        <v>2715</v>
      </c>
      <c r="B122" s="16" t="s">
        <v>39</v>
      </c>
      <c r="C122" s="16">
        <v>36</v>
      </c>
      <c r="D122" s="16">
        <v>36</v>
      </c>
      <c r="E122" s="16">
        <v>36</v>
      </c>
      <c r="F122" s="9" t="s">
        <v>206</v>
      </c>
      <c r="G122" s="9" t="s">
        <v>207</v>
      </c>
      <c r="H122" s="2">
        <v>2035</v>
      </c>
      <c r="I122" s="16">
        <v>2034</v>
      </c>
      <c r="J122" s="2">
        <v>1930</v>
      </c>
      <c r="K122" s="14">
        <v>35.694600000000001</v>
      </c>
      <c r="L122" s="14">
        <v>-83.050299999999993</v>
      </c>
    </row>
    <row r="123" spans="1:12" ht="15.75" customHeight="1">
      <c r="A123" s="2">
        <v>2715</v>
      </c>
      <c r="B123" s="16" t="s">
        <v>39</v>
      </c>
      <c r="C123" s="16">
        <v>40</v>
      </c>
      <c r="D123" s="16">
        <v>40</v>
      </c>
      <c r="E123" s="16">
        <v>40</v>
      </c>
      <c r="F123" s="9" t="s">
        <v>206</v>
      </c>
      <c r="G123" s="9" t="s">
        <v>207</v>
      </c>
      <c r="H123" s="2">
        <v>2035</v>
      </c>
      <c r="I123" s="16">
        <v>2034</v>
      </c>
      <c r="J123" s="2">
        <v>1930</v>
      </c>
      <c r="K123" s="14">
        <v>35.694600000000001</v>
      </c>
      <c r="L123" s="14">
        <v>-83.050299999999993</v>
      </c>
    </row>
    <row r="124" spans="1:12" ht="15.75" customHeight="1">
      <c r="A124" s="2">
        <v>2715</v>
      </c>
      <c r="B124" s="16" t="s">
        <v>39</v>
      </c>
      <c r="C124" s="16">
        <v>36</v>
      </c>
      <c r="D124" s="16">
        <v>36</v>
      </c>
      <c r="E124" s="16">
        <v>36</v>
      </c>
      <c r="F124" s="9" t="s">
        <v>206</v>
      </c>
      <c r="G124" s="9" t="s">
        <v>207</v>
      </c>
      <c r="H124" s="2">
        <v>2035</v>
      </c>
      <c r="I124" s="16">
        <v>2034</v>
      </c>
      <c r="J124" s="2">
        <v>1930</v>
      </c>
      <c r="K124" s="14">
        <v>35.694600000000001</v>
      </c>
      <c r="L124" s="14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56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t="s">
        <v>98</v>
      </c>
      <c r="G1" t="s">
        <v>99</v>
      </c>
      <c r="H1" s="3" t="s">
        <v>100</v>
      </c>
      <c r="I1" t="s">
        <v>101</v>
      </c>
      <c r="J1" t="s">
        <v>197</v>
      </c>
      <c r="K1" s="8" t="s">
        <v>198</v>
      </c>
      <c r="L1" s="8" t="s">
        <v>199</v>
      </c>
      <c r="M1" s="1" t="s">
        <v>218</v>
      </c>
      <c r="N1" t="s">
        <v>370</v>
      </c>
      <c r="P1" s="17" t="s">
        <v>219</v>
      </c>
      <c r="Q1" s="17" t="s">
        <v>371</v>
      </c>
      <c r="R1" s="17" t="s">
        <v>372</v>
      </c>
    </row>
    <row r="2" spans="1:18" ht="15.75" customHeight="1">
      <c r="A2" t="s">
        <v>102</v>
      </c>
      <c r="B2" t="s">
        <v>103</v>
      </c>
      <c r="C2">
        <v>167</v>
      </c>
      <c r="D2">
        <v>162</v>
      </c>
      <c r="E2" t="s">
        <v>104</v>
      </c>
      <c r="F2" t="s">
        <v>92</v>
      </c>
      <c r="G2" t="s">
        <v>105</v>
      </c>
      <c r="H2">
        <v>65</v>
      </c>
      <c r="I2">
        <v>1</v>
      </c>
      <c r="J2">
        <f t="shared" ref="J2:J33" si="0">H2+I2</f>
        <v>66</v>
      </c>
      <c r="K2" s="2" t="s">
        <v>200</v>
      </c>
      <c r="L2" s="2" t="s">
        <v>201</v>
      </c>
      <c r="M2" t="str">
        <f t="shared" ref="M2:M33" si="1">_xlfn.CONCAT(K2, "_",L2)</f>
        <v>BIT_ST</v>
      </c>
      <c r="N2">
        <f>J2*C2</f>
        <v>11022</v>
      </c>
      <c r="P2" s="17" t="s">
        <v>220</v>
      </c>
      <c r="Q2" s="17">
        <f>SUMIF($M$2:$M$125, P2, $C$2:$C$125)</f>
        <v>9294</v>
      </c>
      <c r="R2" s="17">
        <f>SUMIF($M$2:$M$125, P2, $N$2:$N$125)/Q2</f>
        <v>55.796858188078332</v>
      </c>
    </row>
    <row r="3" spans="1:18" ht="15.75" customHeight="1">
      <c r="A3" t="s">
        <v>102</v>
      </c>
      <c r="B3" t="s">
        <v>106</v>
      </c>
      <c r="C3">
        <v>259</v>
      </c>
      <c r="D3">
        <v>259</v>
      </c>
      <c r="E3" t="s">
        <v>104</v>
      </c>
      <c r="F3" t="s">
        <v>92</v>
      </c>
      <c r="G3" t="s">
        <v>105</v>
      </c>
      <c r="H3">
        <v>61</v>
      </c>
      <c r="I3">
        <v>1</v>
      </c>
      <c r="J3">
        <f t="shared" si="0"/>
        <v>62</v>
      </c>
      <c r="K3" s="2" t="s">
        <v>200</v>
      </c>
      <c r="L3" s="2" t="s">
        <v>201</v>
      </c>
      <c r="M3" t="str">
        <f t="shared" si="1"/>
        <v>BIT_ST</v>
      </c>
      <c r="N3">
        <f t="shared" ref="N3:N66" si="2">J3*C3</f>
        <v>16058</v>
      </c>
      <c r="P3" s="17" t="s">
        <v>222</v>
      </c>
      <c r="Q3" s="17">
        <f t="shared" ref="Q3:Q8" si="3">SUMIF($M$2:$M$125, P3, $C$2:$C$125)</f>
        <v>5184</v>
      </c>
      <c r="R3" s="17">
        <f t="shared" ref="R3:R8" si="4">SUMIF($M$2:$M$125, P3, $N$2:$N$125)/Q3</f>
        <v>41.582754629629626</v>
      </c>
    </row>
    <row r="4" spans="1:18" ht="15.75" customHeight="1">
      <c r="A4" s="7" t="s">
        <v>158</v>
      </c>
      <c r="B4" s="7" t="s">
        <v>113</v>
      </c>
      <c r="C4" s="7">
        <v>185</v>
      </c>
      <c r="D4" s="7">
        <v>160</v>
      </c>
      <c r="E4" s="7" t="s">
        <v>159</v>
      </c>
      <c r="F4" s="7" t="s">
        <v>121</v>
      </c>
      <c r="G4" s="7" t="s">
        <v>105</v>
      </c>
      <c r="H4" s="7">
        <v>23</v>
      </c>
      <c r="I4" s="7">
        <v>17</v>
      </c>
      <c r="J4">
        <f t="shared" si="0"/>
        <v>40</v>
      </c>
      <c r="K4" s="9" t="s">
        <v>202</v>
      </c>
      <c r="L4" s="9" t="s">
        <v>203</v>
      </c>
      <c r="M4" t="str">
        <f t="shared" si="1"/>
        <v>NG_GT</v>
      </c>
      <c r="N4">
        <f t="shared" si="2"/>
        <v>7400</v>
      </c>
      <c r="P4" s="17" t="s">
        <v>224</v>
      </c>
      <c r="Q4" s="17">
        <f t="shared" si="3"/>
        <v>1876</v>
      </c>
      <c r="R4" s="17">
        <f t="shared" si="4"/>
        <v>37.380597014925371</v>
      </c>
    </row>
    <row r="5" spans="1:18" ht="15.75" customHeight="1">
      <c r="A5" s="7" t="s">
        <v>158</v>
      </c>
      <c r="B5" s="7" t="s">
        <v>119</v>
      </c>
      <c r="C5" s="7">
        <v>185</v>
      </c>
      <c r="D5" s="7">
        <v>160</v>
      </c>
      <c r="E5" s="7" t="s">
        <v>159</v>
      </c>
      <c r="F5" s="7" t="s">
        <v>121</v>
      </c>
      <c r="G5" s="7" t="s">
        <v>105</v>
      </c>
      <c r="H5" s="7">
        <v>23</v>
      </c>
      <c r="I5" s="7">
        <v>17</v>
      </c>
      <c r="J5">
        <f t="shared" si="0"/>
        <v>40</v>
      </c>
      <c r="K5" s="9" t="s">
        <v>202</v>
      </c>
      <c r="L5" s="9" t="s">
        <v>203</v>
      </c>
      <c r="M5" t="str">
        <f t="shared" si="1"/>
        <v>NG_GT</v>
      </c>
      <c r="N5">
        <f t="shared" si="2"/>
        <v>7400</v>
      </c>
      <c r="P5" s="17" t="s">
        <v>226</v>
      </c>
      <c r="Q5" s="17">
        <f t="shared" si="3"/>
        <v>838.3</v>
      </c>
      <c r="R5" s="17">
        <f t="shared" si="4"/>
        <v>108.87677442443039</v>
      </c>
    </row>
    <row r="6" spans="1:18" ht="15.75" customHeight="1">
      <c r="A6" s="7" t="s">
        <v>158</v>
      </c>
      <c r="B6" s="7" t="s">
        <v>176</v>
      </c>
      <c r="C6" s="7">
        <v>190</v>
      </c>
      <c r="D6" s="7">
        <v>153</v>
      </c>
      <c r="E6" s="7" t="s">
        <v>159</v>
      </c>
      <c r="F6" s="7" t="s">
        <v>121</v>
      </c>
      <c r="G6" s="7" t="s">
        <v>109</v>
      </c>
      <c r="H6" s="7">
        <v>3</v>
      </c>
      <c r="I6" s="7">
        <v>37</v>
      </c>
      <c r="J6">
        <f t="shared" si="0"/>
        <v>40</v>
      </c>
      <c r="K6" s="9" t="s">
        <v>202</v>
      </c>
      <c r="L6" s="9" t="s">
        <v>203</v>
      </c>
      <c r="M6" t="str">
        <f t="shared" si="1"/>
        <v>NG_GT</v>
      </c>
      <c r="N6">
        <f t="shared" si="2"/>
        <v>7600</v>
      </c>
      <c r="P6" s="17" t="s">
        <v>221</v>
      </c>
      <c r="Q6" s="17">
        <f t="shared" si="3"/>
        <v>232</v>
      </c>
      <c r="R6" s="17">
        <f t="shared" si="4"/>
        <v>68.706896551724142</v>
      </c>
    </row>
    <row r="7" spans="1:18" ht="15.75" customHeight="1">
      <c r="A7" s="7" t="s">
        <v>158</v>
      </c>
      <c r="B7" s="7" t="s">
        <v>177</v>
      </c>
      <c r="C7" s="7">
        <v>90</v>
      </c>
      <c r="D7" s="7">
        <v>85</v>
      </c>
      <c r="E7" s="7" t="s">
        <v>159</v>
      </c>
      <c r="F7" s="7" t="s">
        <v>121</v>
      </c>
      <c r="G7" s="7" t="s">
        <v>109</v>
      </c>
      <c r="H7" s="7">
        <v>3</v>
      </c>
      <c r="I7" s="7">
        <v>37</v>
      </c>
      <c r="J7">
        <f t="shared" si="0"/>
        <v>40</v>
      </c>
      <c r="K7" s="9" t="s">
        <v>202</v>
      </c>
      <c r="L7" s="9" t="s">
        <v>205</v>
      </c>
      <c r="M7" t="str">
        <f t="shared" si="1"/>
        <v>NG_CA</v>
      </c>
      <c r="N7">
        <f t="shared" si="2"/>
        <v>3600</v>
      </c>
      <c r="P7" s="17" t="s">
        <v>225</v>
      </c>
      <c r="Q7" s="17">
        <f t="shared" si="3"/>
        <v>2937</v>
      </c>
      <c r="R7" s="17">
        <f t="shared" si="4"/>
        <v>59.343547837929862</v>
      </c>
    </row>
    <row r="8" spans="1:18" ht="15.75" customHeight="1">
      <c r="A8" s="7" t="s">
        <v>158</v>
      </c>
      <c r="B8" s="7" t="s">
        <v>178</v>
      </c>
      <c r="C8" s="7">
        <v>190</v>
      </c>
      <c r="D8" s="7">
        <v>153</v>
      </c>
      <c r="E8" s="7" t="s">
        <v>159</v>
      </c>
      <c r="F8" s="7" t="s">
        <v>121</v>
      </c>
      <c r="G8" s="7" t="s">
        <v>109</v>
      </c>
      <c r="H8" s="7">
        <v>2</v>
      </c>
      <c r="I8" s="7">
        <v>37</v>
      </c>
      <c r="J8">
        <f t="shared" si="0"/>
        <v>39</v>
      </c>
      <c r="K8" s="9" t="s">
        <v>202</v>
      </c>
      <c r="L8" s="9" t="s">
        <v>203</v>
      </c>
      <c r="M8" t="str">
        <f t="shared" si="1"/>
        <v>NG_GT</v>
      </c>
      <c r="N8">
        <f t="shared" si="2"/>
        <v>7410</v>
      </c>
      <c r="P8" s="17" t="s">
        <v>223</v>
      </c>
      <c r="Q8" s="17">
        <f t="shared" si="3"/>
        <v>2763</v>
      </c>
      <c r="R8" s="17">
        <f t="shared" si="4"/>
        <v>37.155266015200866</v>
      </c>
    </row>
    <row r="9" spans="1:18" ht="15.75" customHeight="1">
      <c r="A9" s="7" t="s">
        <v>158</v>
      </c>
      <c r="B9" s="7" t="s">
        <v>179</v>
      </c>
      <c r="C9" s="7">
        <v>90</v>
      </c>
      <c r="D9" s="7">
        <v>85</v>
      </c>
      <c r="E9" s="7" t="s">
        <v>159</v>
      </c>
      <c r="F9" s="7" t="s">
        <v>121</v>
      </c>
      <c r="G9" s="7" t="s">
        <v>109</v>
      </c>
      <c r="H9" s="7">
        <v>2</v>
      </c>
      <c r="I9" s="7">
        <v>37</v>
      </c>
      <c r="J9">
        <f t="shared" si="0"/>
        <v>39</v>
      </c>
      <c r="K9" s="9" t="s">
        <v>202</v>
      </c>
      <c r="L9" s="9" t="s">
        <v>205</v>
      </c>
      <c r="M9" t="str">
        <f t="shared" si="1"/>
        <v>NG_CA</v>
      </c>
      <c r="N9">
        <f t="shared" si="2"/>
        <v>3510</v>
      </c>
    </row>
    <row r="10" spans="1:18" ht="15.75" customHeight="1">
      <c r="A10" s="7" t="s">
        <v>145</v>
      </c>
      <c r="B10" s="7" t="s">
        <v>103</v>
      </c>
      <c r="C10" s="7">
        <v>9.5</v>
      </c>
      <c r="D10" s="7">
        <v>9.5</v>
      </c>
      <c r="E10" s="7" t="s">
        <v>146</v>
      </c>
      <c r="F10" s="7" t="s">
        <v>144</v>
      </c>
      <c r="G10" s="7" t="s">
        <v>105</v>
      </c>
      <c r="H10" s="7">
        <v>68</v>
      </c>
      <c r="I10" s="7">
        <v>19</v>
      </c>
      <c r="J10">
        <f t="shared" si="0"/>
        <v>87</v>
      </c>
      <c r="K10" s="9" t="s">
        <v>206</v>
      </c>
      <c r="L10" s="9" t="s">
        <v>207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195</v>
      </c>
      <c r="B11" t="s">
        <v>103</v>
      </c>
      <c r="C11">
        <v>1110</v>
      </c>
      <c r="D11">
        <v>1110</v>
      </c>
      <c r="E11" t="s">
        <v>107</v>
      </c>
      <c r="F11" t="s">
        <v>108</v>
      </c>
      <c r="G11" t="s">
        <v>109</v>
      </c>
      <c r="H11">
        <v>48</v>
      </c>
      <c r="I11">
        <v>16</v>
      </c>
      <c r="J11">
        <f t="shared" si="0"/>
        <v>64</v>
      </c>
      <c r="K11" s="9" t="s">
        <v>200</v>
      </c>
      <c r="L11" s="9" t="s">
        <v>201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195</v>
      </c>
      <c r="B12" t="s">
        <v>111</v>
      </c>
      <c r="C12">
        <v>1110</v>
      </c>
      <c r="D12">
        <v>1110</v>
      </c>
      <c r="E12" t="s">
        <v>107</v>
      </c>
      <c r="F12" t="s">
        <v>108</v>
      </c>
      <c r="G12" t="s">
        <v>109</v>
      </c>
      <c r="H12">
        <v>47</v>
      </c>
      <c r="I12">
        <v>16</v>
      </c>
      <c r="J12">
        <f t="shared" si="0"/>
        <v>63</v>
      </c>
      <c r="K12" s="9" t="s">
        <v>200</v>
      </c>
      <c r="L12" s="9" t="s">
        <v>201</v>
      </c>
      <c r="M12" t="str">
        <f t="shared" si="1"/>
        <v>BIT_ST</v>
      </c>
      <c r="N12">
        <f t="shared" si="2"/>
        <v>69930</v>
      </c>
    </row>
    <row r="13" spans="1:18" ht="15.75" customHeight="1">
      <c r="A13" s="7" t="s">
        <v>36</v>
      </c>
      <c r="B13" s="7" t="s">
        <v>103</v>
      </c>
      <c r="C13" s="7">
        <v>17</v>
      </c>
      <c r="D13" s="7">
        <v>13</v>
      </c>
      <c r="E13" s="7" t="s">
        <v>160</v>
      </c>
      <c r="F13" s="7" t="s">
        <v>161</v>
      </c>
      <c r="G13" s="7" t="s">
        <v>105</v>
      </c>
      <c r="H13" s="7">
        <v>51</v>
      </c>
      <c r="I13" s="7">
        <v>17</v>
      </c>
      <c r="J13">
        <f t="shared" si="0"/>
        <v>68</v>
      </c>
      <c r="K13" s="9" t="s">
        <v>208</v>
      </c>
      <c r="L13" s="9" t="s">
        <v>203</v>
      </c>
      <c r="M13" t="str">
        <f t="shared" si="1"/>
        <v>DFO_GT</v>
      </c>
      <c r="N13">
        <f t="shared" si="2"/>
        <v>1156</v>
      </c>
    </row>
    <row r="14" spans="1:18" ht="15.75" customHeight="1">
      <c r="A14" s="7" t="s">
        <v>36</v>
      </c>
      <c r="B14" s="7" t="s">
        <v>111</v>
      </c>
      <c r="C14" s="7">
        <v>17</v>
      </c>
      <c r="D14" s="7">
        <v>13</v>
      </c>
      <c r="E14" s="7" t="s">
        <v>160</v>
      </c>
      <c r="F14" s="7" t="s">
        <v>161</v>
      </c>
      <c r="G14" s="7" t="s">
        <v>105</v>
      </c>
      <c r="H14" s="7">
        <v>51</v>
      </c>
      <c r="I14" s="7">
        <v>17</v>
      </c>
      <c r="J14">
        <f t="shared" si="0"/>
        <v>68</v>
      </c>
      <c r="K14" s="9" t="s">
        <v>208</v>
      </c>
      <c r="L14" s="9" t="s">
        <v>203</v>
      </c>
      <c r="M14" t="str">
        <f t="shared" si="1"/>
        <v>DFO_GT</v>
      </c>
      <c r="N14">
        <f t="shared" si="2"/>
        <v>1156</v>
      </c>
    </row>
    <row r="15" spans="1:18" ht="15.75" customHeight="1">
      <c r="A15" s="7" t="s">
        <v>36</v>
      </c>
      <c r="B15" s="7" t="s">
        <v>113</v>
      </c>
      <c r="C15" s="7">
        <v>17</v>
      </c>
      <c r="D15" s="7">
        <v>13</v>
      </c>
      <c r="E15" s="7" t="s">
        <v>160</v>
      </c>
      <c r="F15" s="7" t="s">
        <v>161</v>
      </c>
      <c r="G15" s="7" t="s">
        <v>105</v>
      </c>
      <c r="H15" s="7">
        <v>51</v>
      </c>
      <c r="I15" s="7">
        <v>17</v>
      </c>
      <c r="J15">
        <f t="shared" si="0"/>
        <v>68</v>
      </c>
      <c r="K15" s="9" t="s">
        <v>208</v>
      </c>
      <c r="L15" s="9" t="s">
        <v>203</v>
      </c>
      <c r="M15" t="str">
        <f t="shared" si="1"/>
        <v>DFO_GT</v>
      </c>
      <c r="N15">
        <f t="shared" si="2"/>
        <v>1156</v>
      </c>
    </row>
    <row r="16" spans="1:18" ht="15.75" customHeight="1">
      <c r="A16" s="7" t="s">
        <v>36</v>
      </c>
      <c r="B16" s="7" t="s">
        <v>119</v>
      </c>
      <c r="C16" s="7">
        <v>17</v>
      </c>
      <c r="D16" s="7">
        <v>13</v>
      </c>
      <c r="E16" s="7" t="s">
        <v>160</v>
      </c>
      <c r="F16" s="7" t="s">
        <v>161</v>
      </c>
      <c r="G16" s="7" t="s">
        <v>105</v>
      </c>
      <c r="H16" s="7">
        <v>51</v>
      </c>
      <c r="I16" s="7">
        <v>17</v>
      </c>
      <c r="J16">
        <f t="shared" si="0"/>
        <v>68</v>
      </c>
      <c r="K16" s="9" t="s">
        <v>208</v>
      </c>
      <c r="L16" s="9" t="s">
        <v>203</v>
      </c>
      <c r="M16" t="str">
        <f t="shared" si="1"/>
        <v>DFO_GT</v>
      </c>
      <c r="N16">
        <f t="shared" si="2"/>
        <v>1156</v>
      </c>
    </row>
    <row r="17" spans="1:14" ht="15.75" customHeight="1">
      <c r="A17" s="7" t="s">
        <v>36</v>
      </c>
      <c r="B17" s="7" t="s">
        <v>103</v>
      </c>
      <c r="C17" s="7">
        <v>4</v>
      </c>
      <c r="D17" s="7">
        <v>4</v>
      </c>
      <c r="E17" s="7" t="s">
        <v>160</v>
      </c>
      <c r="F17" s="7" t="s">
        <v>187</v>
      </c>
      <c r="G17" s="7" t="s">
        <v>115</v>
      </c>
      <c r="H17" s="7">
        <v>110</v>
      </c>
      <c r="I17" s="7">
        <v>33</v>
      </c>
      <c r="J17">
        <f t="shared" si="0"/>
        <v>143</v>
      </c>
      <c r="K17" s="9" t="s">
        <v>206</v>
      </c>
      <c r="L17" s="9" t="s">
        <v>207</v>
      </c>
      <c r="M17" t="str">
        <f t="shared" si="1"/>
        <v>WAT_HY</v>
      </c>
      <c r="N17">
        <f t="shared" si="2"/>
        <v>572</v>
      </c>
    </row>
    <row r="18" spans="1:14" ht="15.75" customHeight="1">
      <c r="A18" s="7" t="s">
        <v>36</v>
      </c>
      <c r="B18" s="7" t="s">
        <v>111</v>
      </c>
      <c r="C18" s="7">
        <v>4</v>
      </c>
      <c r="D18" s="7">
        <v>4</v>
      </c>
      <c r="E18" s="7" t="s">
        <v>160</v>
      </c>
      <c r="F18" s="7" t="s">
        <v>187</v>
      </c>
      <c r="G18" s="7" t="s">
        <v>115</v>
      </c>
      <c r="H18" s="7">
        <v>110</v>
      </c>
      <c r="I18" s="7">
        <v>33</v>
      </c>
      <c r="J18">
        <f t="shared" si="0"/>
        <v>143</v>
      </c>
      <c r="K18" s="9" t="s">
        <v>206</v>
      </c>
      <c r="L18" s="9" t="s">
        <v>207</v>
      </c>
      <c r="M18" t="str">
        <f t="shared" si="1"/>
        <v>WAT_HY</v>
      </c>
      <c r="N18">
        <f t="shared" si="2"/>
        <v>572</v>
      </c>
    </row>
    <row r="19" spans="1:14" ht="15.75" customHeight="1">
      <c r="A19" s="7" t="s">
        <v>36</v>
      </c>
      <c r="B19" s="7" t="s">
        <v>113</v>
      </c>
      <c r="C19" s="7">
        <v>4</v>
      </c>
      <c r="D19" s="7">
        <v>4</v>
      </c>
      <c r="E19" s="7" t="s">
        <v>160</v>
      </c>
      <c r="F19" s="7" t="s">
        <v>187</v>
      </c>
      <c r="G19" s="7" t="s">
        <v>115</v>
      </c>
      <c r="H19" s="7">
        <v>110</v>
      </c>
      <c r="I19" s="7">
        <v>33</v>
      </c>
      <c r="J19">
        <f t="shared" si="0"/>
        <v>143</v>
      </c>
      <c r="K19" s="9" t="s">
        <v>206</v>
      </c>
      <c r="L19" s="9" t="s">
        <v>207</v>
      </c>
      <c r="M19" t="str">
        <f t="shared" si="1"/>
        <v>WAT_HY</v>
      </c>
      <c r="N19">
        <f t="shared" si="2"/>
        <v>572</v>
      </c>
    </row>
    <row r="20" spans="1:14" ht="15.75" customHeight="1">
      <c r="A20" s="7" t="s">
        <v>36</v>
      </c>
      <c r="B20" s="7" t="s">
        <v>119</v>
      </c>
      <c r="C20" s="7">
        <v>5</v>
      </c>
      <c r="D20" s="7">
        <v>5</v>
      </c>
      <c r="E20" s="7" t="s">
        <v>160</v>
      </c>
      <c r="F20" s="7" t="s">
        <v>187</v>
      </c>
      <c r="G20" s="7" t="s">
        <v>115</v>
      </c>
      <c r="H20" s="7">
        <v>110</v>
      </c>
      <c r="I20" s="7">
        <v>33</v>
      </c>
      <c r="J20">
        <f t="shared" si="0"/>
        <v>143</v>
      </c>
      <c r="K20" s="9" t="s">
        <v>206</v>
      </c>
      <c r="L20" s="9" t="s">
        <v>207</v>
      </c>
      <c r="M20" t="str">
        <f t="shared" si="1"/>
        <v>WAT_HY</v>
      </c>
      <c r="N20">
        <f t="shared" si="2"/>
        <v>715</v>
      </c>
    </row>
    <row r="21" spans="1:14" ht="15.75" customHeight="1">
      <c r="A21" s="7" t="s">
        <v>36</v>
      </c>
      <c r="B21" s="7" t="s">
        <v>106</v>
      </c>
      <c r="C21" s="7">
        <v>5</v>
      </c>
      <c r="D21" s="7">
        <v>5</v>
      </c>
      <c r="E21" s="7" t="s">
        <v>160</v>
      </c>
      <c r="F21" s="7" t="s">
        <v>187</v>
      </c>
      <c r="G21" s="7" t="s">
        <v>115</v>
      </c>
      <c r="H21" s="7">
        <v>110</v>
      </c>
      <c r="I21" s="7">
        <v>33</v>
      </c>
      <c r="J21">
        <f t="shared" si="0"/>
        <v>143</v>
      </c>
      <c r="K21" s="9" t="s">
        <v>206</v>
      </c>
      <c r="L21" s="9" t="s">
        <v>207</v>
      </c>
      <c r="M21" t="str">
        <f t="shared" si="1"/>
        <v>WAT_HY</v>
      </c>
      <c r="N21">
        <f t="shared" si="2"/>
        <v>715</v>
      </c>
    </row>
    <row r="22" spans="1:14" ht="15.75" customHeight="1">
      <c r="A22" s="7" t="s">
        <v>36</v>
      </c>
      <c r="B22" s="7" t="s">
        <v>114</v>
      </c>
      <c r="C22" s="7">
        <v>5</v>
      </c>
      <c r="D22" s="7">
        <v>5</v>
      </c>
      <c r="E22" s="7" t="s">
        <v>160</v>
      </c>
      <c r="F22" s="7" t="s">
        <v>187</v>
      </c>
      <c r="G22" s="7" t="s">
        <v>115</v>
      </c>
      <c r="H22" s="7">
        <v>110</v>
      </c>
      <c r="I22" s="7">
        <v>33</v>
      </c>
      <c r="J22">
        <f t="shared" si="0"/>
        <v>143</v>
      </c>
      <c r="K22" s="9" t="s">
        <v>206</v>
      </c>
      <c r="L22" s="9" t="s">
        <v>207</v>
      </c>
      <c r="M22" t="str">
        <f t="shared" si="1"/>
        <v>WAT_HY</v>
      </c>
      <c r="N22">
        <f t="shared" si="2"/>
        <v>715</v>
      </c>
    </row>
    <row r="23" spans="1:14" ht="15.75" customHeight="1">
      <c r="A23" s="7" t="s">
        <v>40</v>
      </c>
      <c r="B23" s="7" t="s">
        <v>103</v>
      </c>
      <c r="C23" s="7">
        <v>15</v>
      </c>
      <c r="D23" s="7">
        <v>15</v>
      </c>
      <c r="E23" s="7" t="s">
        <v>147</v>
      </c>
      <c r="F23" s="7" t="s">
        <v>144</v>
      </c>
      <c r="G23" s="7" t="s">
        <v>105</v>
      </c>
      <c r="H23" s="7">
        <v>103</v>
      </c>
      <c r="I23" s="7">
        <v>33</v>
      </c>
      <c r="J23">
        <f t="shared" si="0"/>
        <v>136</v>
      </c>
      <c r="K23" s="9" t="s">
        <v>206</v>
      </c>
      <c r="L23" s="9" t="s">
        <v>207</v>
      </c>
      <c r="M23" t="str">
        <f t="shared" si="1"/>
        <v>WAT_HY</v>
      </c>
      <c r="N23">
        <f t="shared" si="2"/>
        <v>2040</v>
      </c>
    </row>
    <row r="24" spans="1:14" ht="15.75" customHeight="1">
      <c r="A24" s="7" t="s">
        <v>40</v>
      </c>
      <c r="B24" s="7" t="s">
        <v>111</v>
      </c>
      <c r="C24" s="7">
        <v>15</v>
      </c>
      <c r="D24" s="7">
        <v>15</v>
      </c>
      <c r="E24" s="7" t="s">
        <v>147</v>
      </c>
      <c r="F24" s="7" t="s">
        <v>144</v>
      </c>
      <c r="G24" s="7" t="s">
        <v>105</v>
      </c>
      <c r="H24" s="7">
        <v>103</v>
      </c>
      <c r="I24" s="7">
        <v>33</v>
      </c>
      <c r="J24">
        <f t="shared" si="0"/>
        <v>136</v>
      </c>
      <c r="K24" s="9" t="s">
        <v>206</v>
      </c>
      <c r="L24" s="9" t="s">
        <v>207</v>
      </c>
      <c r="M24" t="str">
        <f t="shared" si="1"/>
        <v>WAT_HY</v>
      </c>
      <c r="N24">
        <f t="shared" si="2"/>
        <v>2040</v>
      </c>
    </row>
    <row r="25" spans="1:14" ht="15.75" customHeight="1">
      <c r="A25" s="7" t="s">
        <v>40</v>
      </c>
      <c r="B25" s="7" t="s">
        <v>113</v>
      </c>
      <c r="C25" s="7">
        <v>1.5</v>
      </c>
      <c r="D25" s="7">
        <v>1.5</v>
      </c>
      <c r="E25" s="7" t="s">
        <v>147</v>
      </c>
      <c r="F25" s="7" t="s">
        <v>144</v>
      </c>
      <c r="G25" s="7" t="s">
        <v>105</v>
      </c>
      <c r="H25" s="7">
        <v>103</v>
      </c>
      <c r="I25" s="7">
        <v>33</v>
      </c>
      <c r="J25">
        <f t="shared" si="0"/>
        <v>136</v>
      </c>
      <c r="K25" s="9" t="s">
        <v>206</v>
      </c>
      <c r="L25" s="9" t="s">
        <v>207</v>
      </c>
      <c r="M25" t="str">
        <f t="shared" si="1"/>
        <v>WAT_HY</v>
      </c>
      <c r="N25">
        <f t="shared" si="2"/>
        <v>204</v>
      </c>
    </row>
    <row r="26" spans="1:14" ht="15.75" customHeight="1">
      <c r="A26" s="7" t="s">
        <v>191</v>
      </c>
      <c r="B26" s="7" t="s">
        <v>103</v>
      </c>
      <c r="C26" s="7">
        <v>975</v>
      </c>
      <c r="D26" s="7">
        <v>938</v>
      </c>
      <c r="E26" s="7" t="s">
        <v>192</v>
      </c>
      <c r="F26" s="7" t="s">
        <v>4</v>
      </c>
      <c r="G26" s="7" t="s">
        <v>109</v>
      </c>
      <c r="H26" s="7">
        <v>45</v>
      </c>
      <c r="I26" s="7">
        <v>14</v>
      </c>
      <c r="J26">
        <f t="shared" si="0"/>
        <v>59</v>
      </c>
      <c r="K26" s="9" t="s">
        <v>209</v>
      </c>
      <c r="L26" s="9" t="s">
        <v>201</v>
      </c>
      <c r="M26" t="str">
        <f t="shared" si="1"/>
        <v>NUC_ST</v>
      </c>
      <c r="N26">
        <f t="shared" si="2"/>
        <v>57525</v>
      </c>
    </row>
    <row r="27" spans="1:14" ht="15.75" customHeight="1">
      <c r="A27" s="7" t="s">
        <v>191</v>
      </c>
      <c r="B27" s="7" t="s">
        <v>111</v>
      </c>
      <c r="C27" s="7">
        <v>953</v>
      </c>
      <c r="D27" s="7">
        <v>932</v>
      </c>
      <c r="E27" s="7" t="s">
        <v>192</v>
      </c>
      <c r="F27" s="7" t="s">
        <v>4</v>
      </c>
      <c r="G27" s="7" t="s">
        <v>109</v>
      </c>
      <c r="H27" s="7">
        <v>47</v>
      </c>
      <c r="I27" s="7">
        <v>12</v>
      </c>
      <c r="J27">
        <f t="shared" si="0"/>
        <v>59</v>
      </c>
      <c r="K27" s="9" t="s">
        <v>209</v>
      </c>
      <c r="L27" s="9" t="s">
        <v>201</v>
      </c>
      <c r="M27" t="str">
        <f t="shared" si="1"/>
        <v>NUC_ST</v>
      </c>
      <c r="N27">
        <f t="shared" si="2"/>
        <v>56227</v>
      </c>
    </row>
    <row r="28" spans="1:14" ht="15.75" customHeight="1">
      <c r="A28" s="7" t="s">
        <v>133</v>
      </c>
      <c r="B28" s="7" t="s">
        <v>134</v>
      </c>
      <c r="C28" s="7">
        <v>206</v>
      </c>
      <c r="D28" s="7">
        <v>182</v>
      </c>
      <c r="E28" s="7" t="s">
        <v>135</v>
      </c>
      <c r="F28" s="7" t="s">
        <v>136</v>
      </c>
      <c r="G28" s="7" t="s">
        <v>109</v>
      </c>
      <c r="H28" s="7">
        <v>11</v>
      </c>
      <c r="I28" s="7">
        <v>25</v>
      </c>
      <c r="J28">
        <f t="shared" si="0"/>
        <v>36</v>
      </c>
      <c r="K28" s="9" t="s">
        <v>202</v>
      </c>
      <c r="L28" s="9" t="s">
        <v>204</v>
      </c>
      <c r="M28" t="str">
        <f t="shared" si="1"/>
        <v>NG_CT</v>
      </c>
      <c r="N28">
        <f t="shared" si="2"/>
        <v>7416</v>
      </c>
    </row>
    <row r="29" spans="1:14" ht="15.75" customHeight="1">
      <c r="A29" s="7" t="s">
        <v>133</v>
      </c>
      <c r="B29" s="7" t="s">
        <v>137</v>
      </c>
      <c r="C29" s="7">
        <v>206</v>
      </c>
      <c r="D29" s="7">
        <v>182</v>
      </c>
      <c r="E29" s="7" t="s">
        <v>135</v>
      </c>
      <c r="F29" s="7" t="s">
        <v>136</v>
      </c>
      <c r="G29" s="7" t="s">
        <v>109</v>
      </c>
      <c r="H29" s="7">
        <v>11</v>
      </c>
      <c r="I29" s="7">
        <v>25</v>
      </c>
      <c r="J29">
        <f t="shared" si="0"/>
        <v>36</v>
      </c>
      <c r="K29" s="9" t="s">
        <v>202</v>
      </c>
      <c r="L29" s="9" t="s">
        <v>204</v>
      </c>
      <c r="M29" t="str">
        <f t="shared" si="1"/>
        <v>NG_CT</v>
      </c>
      <c r="N29">
        <f t="shared" si="2"/>
        <v>7416</v>
      </c>
    </row>
    <row r="30" spans="1:14" ht="15.75" customHeight="1">
      <c r="A30" s="7" t="s">
        <v>133</v>
      </c>
      <c r="B30" s="7" t="s">
        <v>138</v>
      </c>
      <c r="C30" s="7">
        <v>306</v>
      </c>
      <c r="D30" s="7">
        <v>304</v>
      </c>
      <c r="E30" s="7" t="s">
        <v>135</v>
      </c>
      <c r="F30" s="7" t="s">
        <v>136</v>
      </c>
      <c r="G30" s="7" t="s">
        <v>109</v>
      </c>
      <c r="H30" s="7">
        <v>11</v>
      </c>
      <c r="I30" s="7">
        <v>25</v>
      </c>
      <c r="J30">
        <f t="shared" si="0"/>
        <v>36</v>
      </c>
      <c r="K30" s="9" t="s">
        <v>202</v>
      </c>
      <c r="L30" s="9" t="s">
        <v>205</v>
      </c>
      <c r="M30" t="str">
        <f t="shared" si="1"/>
        <v>NG_CA</v>
      </c>
      <c r="N30">
        <f t="shared" si="2"/>
        <v>11016</v>
      </c>
    </row>
    <row r="31" spans="1:14" ht="15.75" customHeight="1">
      <c r="A31" s="7" t="s">
        <v>49</v>
      </c>
      <c r="B31" s="7" t="s">
        <v>103</v>
      </c>
      <c r="C31" s="7">
        <v>6.4</v>
      </c>
      <c r="D31" s="7">
        <v>6.4</v>
      </c>
      <c r="E31" s="7" t="s">
        <v>146</v>
      </c>
      <c r="F31" s="7" t="s">
        <v>144</v>
      </c>
      <c r="G31" s="7" t="s">
        <v>105</v>
      </c>
      <c r="H31" s="7">
        <v>70</v>
      </c>
      <c r="I31" s="7">
        <v>19</v>
      </c>
      <c r="J31">
        <f t="shared" si="0"/>
        <v>89</v>
      </c>
      <c r="K31" s="9" t="s">
        <v>206</v>
      </c>
      <c r="L31" s="9" t="s">
        <v>207</v>
      </c>
      <c r="M31" t="str">
        <f t="shared" si="1"/>
        <v>WAT_HY</v>
      </c>
      <c r="N31">
        <f t="shared" si="2"/>
        <v>569.6</v>
      </c>
    </row>
    <row r="32" spans="1:14" ht="15.75" customHeight="1">
      <c r="A32" s="7" t="s">
        <v>49</v>
      </c>
      <c r="B32" s="7" t="s">
        <v>111</v>
      </c>
      <c r="C32" s="7">
        <v>0.4</v>
      </c>
      <c r="D32" s="7">
        <v>0.4</v>
      </c>
      <c r="E32" s="7" t="s">
        <v>146</v>
      </c>
      <c r="F32" s="7" t="s">
        <v>144</v>
      </c>
      <c r="G32" s="7" t="s">
        <v>105</v>
      </c>
      <c r="H32" s="7">
        <v>70</v>
      </c>
      <c r="I32" s="7">
        <v>19</v>
      </c>
      <c r="J32">
        <f t="shared" si="0"/>
        <v>89</v>
      </c>
      <c r="K32" s="9" t="s">
        <v>206</v>
      </c>
      <c r="L32" s="9" t="s">
        <v>207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196</v>
      </c>
      <c r="B33" t="s">
        <v>106</v>
      </c>
      <c r="C33">
        <v>546</v>
      </c>
      <c r="D33">
        <v>544</v>
      </c>
      <c r="E33" t="s">
        <v>112</v>
      </c>
      <c r="F33" t="s">
        <v>108</v>
      </c>
      <c r="G33" t="s">
        <v>105</v>
      </c>
      <c r="H33">
        <v>50</v>
      </c>
      <c r="I33">
        <v>3</v>
      </c>
      <c r="J33">
        <f t="shared" si="0"/>
        <v>53</v>
      </c>
      <c r="K33" s="9" t="s">
        <v>200</v>
      </c>
      <c r="L33" s="9" t="s">
        <v>201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196</v>
      </c>
      <c r="B34" t="s">
        <v>114</v>
      </c>
      <c r="C34">
        <v>849</v>
      </c>
      <c r="D34">
        <v>844</v>
      </c>
      <c r="E34" t="s">
        <v>112</v>
      </c>
      <c r="F34" t="s">
        <v>108</v>
      </c>
      <c r="G34" t="s">
        <v>115</v>
      </c>
      <c r="H34">
        <v>10</v>
      </c>
      <c r="I34">
        <v>26</v>
      </c>
      <c r="J34">
        <f t="shared" ref="J34:J65" si="5">H34+I34</f>
        <v>36</v>
      </c>
      <c r="K34" s="9" t="s">
        <v>200</v>
      </c>
      <c r="L34" s="9" t="s">
        <v>201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7" t="s">
        <v>41</v>
      </c>
      <c r="B35" s="7" t="s">
        <v>103</v>
      </c>
      <c r="C35" s="7">
        <v>81</v>
      </c>
      <c r="D35" s="7">
        <v>81</v>
      </c>
      <c r="E35" s="7" t="s">
        <v>124</v>
      </c>
      <c r="F35" s="7" t="s">
        <v>144</v>
      </c>
      <c r="G35" s="7" t="s">
        <v>105</v>
      </c>
      <c r="H35" s="7">
        <v>59</v>
      </c>
      <c r="I35" s="7">
        <v>33</v>
      </c>
      <c r="J35">
        <f t="shared" si="5"/>
        <v>92</v>
      </c>
      <c r="K35" s="9" t="s">
        <v>206</v>
      </c>
      <c r="L35" s="9" t="s">
        <v>207</v>
      </c>
      <c r="M35" t="str">
        <f t="shared" si="6"/>
        <v>WAT_HY</v>
      </c>
      <c r="N35">
        <f t="shared" si="2"/>
        <v>7452</v>
      </c>
    </row>
    <row r="36" spans="1:14" ht="15.75" customHeight="1">
      <c r="A36" s="7" t="s">
        <v>41</v>
      </c>
      <c r="B36" s="7" t="s">
        <v>111</v>
      </c>
      <c r="C36" s="7">
        <v>81</v>
      </c>
      <c r="D36" s="7">
        <v>81</v>
      </c>
      <c r="E36" s="7" t="s">
        <v>124</v>
      </c>
      <c r="F36" s="7" t="s">
        <v>144</v>
      </c>
      <c r="G36" s="7" t="s">
        <v>105</v>
      </c>
      <c r="H36" s="7">
        <v>59</v>
      </c>
      <c r="I36" s="7">
        <v>33</v>
      </c>
      <c r="J36">
        <f t="shared" si="5"/>
        <v>92</v>
      </c>
      <c r="K36" s="9" t="s">
        <v>206</v>
      </c>
      <c r="L36" s="9" t="s">
        <v>207</v>
      </c>
      <c r="M36" t="str">
        <f t="shared" si="6"/>
        <v>WAT_HY</v>
      </c>
      <c r="N36">
        <f t="shared" si="2"/>
        <v>7452</v>
      </c>
    </row>
    <row r="37" spans="1:14" ht="15.75" customHeight="1">
      <c r="A37" s="7" t="s">
        <v>41</v>
      </c>
      <c r="B37" s="7" t="s">
        <v>113</v>
      </c>
      <c r="C37" s="7">
        <v>81</v>
      </c>
      <c r="D37" s="7">
        <v>81</v>
      </c>
      <c r="E37" s="7" t="s">
        <v>124</v>
      </c>
      <c r="F37" s="7" t="s">
        <v>144</v>
      </c>
      <c r="G37" s="7" t="s">
        <v>105</v>
      </c>
      <c r="H37" s="7">
        <v>59</v>
      </c>
      <c r="I37" s="7">
        <v>33</v>
      </c>
      <c r="J37">
        <f t="shared" si="5"/>
        <v>92</v>
      </c>
      <c r="K37" s="9" t="s">
        <v>206</v>
      </c>
      <c r="L37" s="9" t="s">
        <v>207</v>
      </c>
      <c r="M37" t="str">
        <f t="shared" si="6"/>
        <v>WAT_HY</v>
      </c>
      <c r="N37">
        <f t="shared" si="2"/>
        <v>7452</v>
      </c>
    </row>
    <row r="38" spans="1:14" ht="15.75" customHeight="1">
      <c r="A38" s="7" t="s">
        <v>41</v>
      </c>
      <c r="B38" s="7" t="s">
        <v>119</v>
      </c>
      <c r="C38" s="7">
        <v>81</v>
      </c>
      <c r="D38" s="7">
        <v>81</v>
      </c>
      <c r="E38" s="7" t="s">
        <v>124</v>
      </c>
      <c r="F38" s="7" t="s">
        <v>144</v>
      </c>
      <c r="G38" s="7" t="s">
        <v>105</v>
      </c>
      <c r="H38" s="7">
        <v>59</v>
      </c>
      <c r="I38" s="7">
        <v>33</v>
      </c>
      <c r="J38">
        <f t="shared" si="5"/>
        <v>92</v>
      </c>
      <c r="K38" s="9" t="s">
        <v>206</v>
      </c>
      <c r="L38" s="9" t="s">
        <v>207</v>
      </c>
      <c r="M38" t="str">
        <f t="shared" si="6"/>
        <v>WAT_HY</v>
      </c>
      <c r="N38">
        <f t="shared" si="2"/>
        <v>7452</v>
      </c>
    </row>
    <row r="39" spans="1:14" ht="15.75" customHeight="1">
      <c r="A39" s="7" t="s">
        <v>139</v>
      </c>
      <c r="B39" s="7" t="s">
        <v>140</v>
      </c>
      <c r="C39" s="7">
        <v>206</v>
      </c>
      <c r="D39" s="7">
        <v>177</v>
      </c>
      <c r="E39" s="7" t="s">
        <v>141</v>
      </c>
      <c r="F39" s="7" t="s">
        <v>136</v>
      </c>
      <c r="G39" s="7" t="s">
        <v>109</v>
      </c>
      <c r="H39" s="7">
        <v>10</v>
      </c>
      <c r="I39" s="7">
        <v>30</v>
      </c>
      <c r="J39">
        <f t="shared" si="5"/>
        <v>40</v>
      </c>
      <c r="K39" s="9" t="s">
        <v>202</v>
      </c>
      <c r="L39" s="9" t="s">
        <v>204</v>
      </c>
      <c r="M39" t="str">
        <f t="shared" si="6"/>
        <v>NG_CT</v>
      </c>
      <c r="N39">
        <f t="shared" si="2"/>
        <v>8240</v>
      </c>
    </row>
    <row r="40" spans="1:14" ht="15.75" customHeight="1">
      <c r="A40" s="7" t="s">
        <v>139</v>
      </c>
      <c r="B40" s="7" t="s">
        <v>142</v>
      </c>
      <c r="C40" s="7">
        <v>206</v>
      </c>
      <c r="D40" s="7">
        <v>177</v>
      </c>
      <c r="E40" s="7" t="s">
        <v>141</v>
      </c>
      <c r="F40" s="7" t="s">
        <v>136</v>
      </c>
      <c r="G40" s="7" t="s">
        <v>109</v>
      </c>
      <c r="H40" s="7">
        <v>10</v>
      </c>
      <c r="I40" s="7">
        <v>30</v>
      </c>
      <c r="J40">
        <f t="shared" si="5"/>
        <v>40</v>
      </c>
      <c r="K40" s="9" t="s">
        <v>202</v>
      </c>
      <c r="L40" s="9" t="s">
        <v>204</v>
      </c>
      <c r="M40" t="str">
        <f t="shared" si="6"/>
        <v>NG_CT</v>
      </c>
      <c r="N40">
        <f t="shared" si="2"/>
        <v>8240</v>
      </c>
    </row>
    <row r="41" spans="1:14" ht="15.75" customHeight="1">
      <c r="A41" s="7" t="s">
        <v>139</v>
      </c>
      <c r="B41" s="7" t="s">
        <v>143</v>
      </c>
      <c r="C41" s="7">
        <v>306</v>
      </c>
      <c r="D41" s="7">
        <v>308</v>
      </c>
      <c r="E41" s="7" t="s">
        <v>141</v>
      </c>
      <c r="F41" s="7" t="s">
        <v>136</v>
      </c>
      <c r="G41" s="7" t="s">
        <v>109</v>
      </c>
      <c r="H41" s="7">
        <v>10</v>
      </c>
      <c r="I41" s="7">
        <v>30</v>
      </c>
      <c r="J41">
        <f t="shared" si="5"/>
        <v>40</v>
      </c>
      <c r="K41" s="9" t="s">
        <v>202</v>
      </c>
      <c r="L41" s="9" t="s">
        <v>205</v>
      </c>
      <c r="M41" t="str">
        <f t="shared" si="6"/>
        <v>NG_CA</v>
      </c>
      <c r="N41">
        <f t="shared" si="2"/>
        <v>12240</v>
      </c>
    </row>
    <row r="42" spans="1:14" ht="15.75" customHeight="1">
      <c r="A42" s="7" t="s">
        <v>193</v>
      </c>
      <c r="B42" s="7" t="s">
        <v>103</v>
      </c>
      <c r="C42" s="7">
        <v>1009</v>
      </c>
      <c r="D42" s="7">
        <v>964</v>
      </c>
      <c r="E42" s="7" t="s">
        <v>194</v>
      </c>
      <c r="F42" s="7" t="s">
        <v>4</v>
      </c>
      <c r="G42" s="7" t="s">
        <v>109</v>
      </c>
      <c r="H42" s="7">
        <v>36</v>
      </c>
      <c r="I42" s="7">
        <v>24</v>
      </c>
      <c r="J42">
        <f t="shared" si="5"/>
        <v>60</v>
      </c>
      <c r="K42" s="9" t="s">
        <v>209</v>
      </c>
      <c r="L42" s="9" t="s">
        <v>201</v>
      </c>
      <c r="M42" t="str">
        <f t="shared" si="6"/>
        <v>NUC_ST</v>
      </c>
      <c r="N42">
        <f t="shared" si="2"/>
        <v>60540</v>
      </c>
    </row>
    <row r="43" spans="1:14" ht="15.75" customHeight="1">
      <c r="A43" s="7" t="s">
        <v>120</v>
      </c>
      <c r="B43" s="7" t="s">
        <v>180</v>
      </c>
      <c r="C43" s="7">
        <v>225</v>
      </c>
      <c r="D43" s="7">
        <v>170</v>
      </c>
      <c r="E43" s="7" t="s">
        <v>168</v>
      </c>
      <c r="F43" s="7" t="s">
        <v>121</v>
      </c>
      <c r="G43" s="7" t="s">
        <v>109</v>
      </c>
      <c r="H43" s="7">
        <v>10</v>
      </c>
      <c r="I43" s="7">
        <v>26</v>
      </c>
      <c r="J43">
        <f t="shared" si="5"/>
        <v>36</v>
      </c>
      <c r="K43" s="9" t="s">
        <v>202</v>
      </c>
      <c r="L43" s="9" t="s">
        <v>204</v>
      </c>
      <c r="M43" t="str">
        <f t="shared" si="6"/>
        <v>NG_CT</v>
      </c>
      <c r="N43">
        <f t="shared" si="2"/>
        <v>8100</v>
      </c>
    </row>
    <row r="44" spans="1:14" ht="15.75" customHeight="1">
      <c r="A44" s="7" t="s">
        <v>120</v>
      </c>
      <c r="B44" s="7" t="s">
        <v>181</v>
      </c>
      <c r="C44" s="7">
        <v>225</v>
      </c>
      <c r="D44" s="7">
        <v>170</v>
      </c>
      <c r="E44" s="7" t="s">
        <v>168</v>
      </c>
      <c r="F44" s="7" t="s">
        <v>121</v>
      </c>
      <c r="G44" s="7" t="s">
        <v>109</v>
      </c>
      <c r="H44" s="7">
        <v>10</v>
      </c>
      <c r="I44" s="7">
        <v>26</v>
      </c>
      <c r="J44">
        <f t="shared" si="5"/>
        <v>36</v>
      </c>
      <c r="K44" s="9" t="s">
        <v>202</v>
      </c>
      <c r="L44" s="9" t="s">
        <v>204</v>
      </c>
      <c r="M44" t="str">
        <f t="shared" si="6"/>
        <v>NG_CT</v>
      </c>
      <c r="N44">
        <f t="shared" si="2"/>
        <v>8100</v>
      </c>
    </row>
    <row r="45" spans="1:14" ht="15.75" customHeight="1">
      <c r="A45" s="7" t="s">
        <v>120</v>
      </c>
      <c r="B45" s="7" t="s">
        <v>182</v>
      </c>
      <c r="C45" s="7">
        <v>225</v>
      </c>
      <c r="D45" s="7">
        <v>170</v>
      </c>
      <c r="E45" s="7" t="s">
        <v>168</v>
      </c>
      <c r="F45" s="7" t="s">
        <v>121</v>
      </c>
      <c r="G45" s="7" t="s">
        <v>109</v>
      </c>
      <c r="H45" s="7">
        <v>10</v>
      </c>
      <c r="I45" s="7">
        <v>26</v>
      </c>
      <c r="J45">
        <f t="shared" si="5"/>
        <v>36</v>
      </c>
      <c r="K45" s="9" t="s">
        <v>202</v>
      </c>
      <c r="L45" s="9" t="s">
        <v>204</v>
      </c>
      <c r="M45" t="str">
        <f t="shared" si="6"/>
        <v>NG_CT</v>
      </c>
      <c r="N45">
        <f t="shared" si="2"/>
        <v>8100</v>
      </c>
    </row>
    <row r="46" spans="1:14" ht="15.75" customHeight="1">
      <c r="A46" s="7" t="s">
        <v>120</v>
      </c>
      <c r="B46" s="7" t="s">
        <v>183</v>
      </c>
      <c r="C46" s="7">
        <v>379</v>
      </c>
      <c r="D46" s="7">
        <v>378</v>
      </c>
      <c r="E46" s="7" t="s">
        <v>168</v>
      </c>
      <c r="F46" s="7" t="s">
        <v>121</v>
      </c>
      <c r="G46" s="7" t="s">
        <v>109</v>
      </c>
      <c r="H46" s="7">
        <v>10</v>
      </c>
      <c r="I46" s="7">
        <v>26</v>
      </c>
      <c r="J46">
        <f t="shared" si="5"/>
        <v>36</v>
      </c>
      <c r="K46" s="9" t="s">
        <v>202</v>
      </c>
      <c r="L46" s="9" t="s">
        <v>205</v>
      </c>
      <c r="M46" t="str">
        <f t="shared" si="6"/>
        <v>NG_CA</v>
      </c>
      <c r="N46">
        <f t="shared" si="2"/>
        <v>13644</v>
      </c>
    </row>
    <row r="47" spans="1:14" ht="15.75" customHeight="1">
      <c r="A47" s="7" t="s">
        <v>123</v>
      </c>
      <c r="B47" s="7" t="s">
        <v>103</v>
      </c>
      <c r="C47" s="7">
        <v>94</v>
      </c>
      <c r="D47" s="7">
        <v>73</v>
      </c>
      <c r="E47" s="7" t="s">
        <v>124</v>
      </c>
      <c r="F47" s="7" t="s">
        <v>121</v>
      </c>
      <c r="G47" s="7" t="s">
        <v>105</v>
      </c>
      <c r="H47" s="7">
        <v>27</v>
      </c>
      <c r="I47" s="7">
        <v>18</v>
      </c>
      <c r="J47">
        <f t="shared" si="5"/>
        <v>45</v>
      </c>
      <c r="K47" s="9" t="s">
        <v>202</v>
      </c>
      <c r="L47" s="9" t="s">
        <v>203</v>
      </c>
      <c r="M47" t="str">
        <f t="shared" si="6"/>
        <v>NG_GT</v>
      </c>
      <c r="N47">
        <f t="shared" si="2"/>
        <v>4230</v>
      </c>
    </row>
    <row r="48" spans="1:14" ht="15.75" customHeight="1">
      <c r="A48" s="7" t="s">
        <v>123</v>
      </c>
      <c r="B48" s="7" t="s">
        <v>111</v>
      </c>
      <c r="C48" s="7">
        <v>96</v>
      </c>
      <c r="D48" s="7">
        <v>74</v>
      </c>
      <c r="E48" s="7" t="s">
        <v>124</v>
      </c>
      <c r="F48" s="7" t="s">
        <v>121</v>
      </c>
      <c r="G48" s="7" t="s">
        <v>105</v>
      </c>
      <c r="H48" s="7">
        <v>27</v>
      </c>
      <c r="I48" s="7">
        <v>18</v>
      </c>
      <c r="J48">
        <f t="shared" si="5"/>
        <v>45</v>
      </c>
      <c r="K48" s="9" t="s">
        <v>202</v>
      </c>
      <c r="L48" s="9" t="s">
        <v>203</v>
      </c>
      <c r="M48" t="str">
        <f t="shared" si="6"/>
        <v>NG_GT</v>
      </c>
      <c r="N48">
        <f t="shared" si="2"/>
        <v>4320</v>
      </c>
    </row>
    <row r="49" spans="1:14" ht="15.75" customHeight="1">
      <c r="A49" s="7" t="s">
        <v>123</v>
      </c>
      <c r="B49" s="7" t="s">
        <v>113</v>
      </c>
      <c r="C49" s="7">
        <v>95</v>
      </c>
      <c r="D49" s="7">
        <v>73</v>
      </c>
      <c r="E49" s="7" t="s">
        <v>124</v>
      </c>
      <c r="F49" s="7" t="s">
        <v>121</v>
      </c>
      <c r="G49" s="7" t="s">
        <v>105</v>
      </c>
      <c r="H49" s="7">
        <v>27</v>
      </c>
      <c r="I49" s="7">
        <v>18</v>
      </c>
      <c r="J49">
        <f t="shared" si="5"/>
        <v>45</v>
      </c>
      <c r="K49" s="9" t="s">
        <v>202</v>
      </c>
      <c r="L49" s="9" t="s">
        <v>203</v>
      </c>
      <c r="M49" t="str">
        <f t="shared" si="6"/>
        <v>NG_GT</v>
      </c>
      <c r="N49">
        <f t="shared" si="2"/>
        <v>4275</v>
      </c>
    </row>
    <row r="50" spans="1:14" ht="15.75" customHeight="1">
      <c r="A50" s="7" t="s">
        <v>123</v>
      </c>
      <c r="B50" s="7" t="s">
        <v>119</v>
      </c>
      <c r="C50" s="7">
        <v>94</v>
      </c>
      <c r="D50" s="7">
        <v>73</v>
      </c>
      <c r="E50" s="7" t="s">
        <v>124</v>
      </c>
      <c r="F50" s="7" t="s">
        <v>121</v>
      </c>
      <c r="G50" s="7" t="s">
        <v>105</v>
      </c>
      <c r="H50" s="7">
        <v>27</v>
      </c>
      <c r="I50" s="7">
        <v>18</v>
      </c>
      <c r="J50">
        <f t="shared" si="5"/>
        <v>45</v>
      </c>
      <c r="K50" s="9" t="s">
        <v>202</v>
      </c>
      <c r="L50" s="9" t="s">
        <v>203</v>
      </c>
      <c r="M50" t="str">
        <f t="shared" si="6"/>
        <v>NG_GT</v>
      </c>
      <c r="N50">
        <f t="shared" si="2"/>
        <v>4230</v>
      </c>
    </row>
    <row r="51" spans="1:14" ht="15.75" customHeight="1">
      <c r="A51" s="7" t="s">
        <v>123</v>
      </c>
      <c r="B51" s="7" t="s">
        <v>106</v>
      </c>
      <c r="C51" s="7">
        <v>93</v>
      </c>
      <c r="D51" s="7">
        <v>72</v>
      </c>
      <c r="E51" s="7" t="s">
        <v>124</v>
      </c>
      <c r="F51" s="7" t="s">
        <v>121</v>
      </c>
      <c r="G51" s="7" t="s">
        <v>105</v>
      </c>
      <c r="H51" s="7">
        <v>27</v>
      </c>
      <c r="I51" s="7">
        <v>18</v>
      </c>
      <c r="J51">
        <f t="shared" si="5"/>
        <v>45</v>
      </c>
      <c r="K51" s="9" t="s">
        <v>202</v>
      </c>
      <c r="L51" s="9" t="s">
        <v>203</v>
      </c>
      <c r="M51" t="str">
        <f t="shared" si="6"/>
        <v>NG_GT</v>
      </c>
      <c r="N51">
        <f t="shared" si="2"/>
        <v>4185</v>
      </c>
    </row>
    <row r="52" spans="1:14" ht="15.75" customHeight="1">
      <c r="A52" s="7" t="s">
        <v>123</v>
      </c>
      <c r="B52" s="7" t="s">
        <v>114</v>
      </c>
      <c r="C52" s="7">
        <v>93</v>
      </c>
      <c r="D52" s="7">
        <v>72</v>
      </c>
      <c r="E52" s="7" t="s">
        <v>124</v>
      </c>
      <c r="F52" s="7" t="s">
        <v>121</v>
      </c>
      <c r="G52" s="7" t="s">
        <v>105</v>
      </c>
      <c r="H52" s="7">
        <v>27</v>
      </c>
      <c r="I52" s="7">
        <v>18</v>
      </c>
      <c r="J52">
        <f t="shared" si="5"/>
        <v>45</v>
      </c>
      <c r="K52" s="9" t="s">
        <v>202</v>
      </c>
      <c r="L52" s="9" t="s">
        <v>203</v>
      </c>
      <c r="M52" t="str">
        <f t="shared" si="6"/>
        <v>NG_GT</v>
      </c>
      <c r="N52">
        <f t="shared" si="2"/>
        <v>4185</v>
      </c>
    </row>
    <row r="53" spans="1:14" ht="15.75" customHeight="1">
      <c r="A53" s="7" t="s">
        <v>123</v>
      </c>
      <c r="B53" s="7" t="s">
        <v>125</v>
      </c>
      <c r="C53" s="7">
        <v>95</v>
      </c>
      <c r="D53" s="7">
        <v>72</v>
      </c>
      <c r="E53" s="7" t="s">
        <v>124</v>
      </c>
      <c r="F53" s="7" t="s">
        <v>121</v>
      </c>
      <c r="G53" s="7" t="s">
        <v>105</v>
      </c>
      <c r="H53" s="7">
        <v>27</v>
      </c>
      <c r="I53" s="7">
        <v>18</v>
      </c>
      <c r="J53">
        <f t="shared" si="5"/>
        <v>45</v>
      </c>
      <c r="K53" s="9" t="s">
        <v>202</v>
      </c>
      <c r="L53" s="9" t="s">
        <v>203</v>
      </c>
      <c r="M53" t="str">
        <f t="shared" si="6"/>
        <v>NG_GT</v>
      </c>
      <c r="N53">
        <f t="shared" si="2"/>
        <v>4275</v>
      </c>
    </row>
    <row r="54" spans="1:14" ht="15.75" customHeight="1">
      <c r="A54" s="7" t="s">
        <v>123</v>
      </c>
      <c r="B54" s="7" t="s">
        <v>126</v>
      </c>
      <c r="C54" s="7">
        <v>94</v>
      </c>
      <c r="D54" s="7">
        <v>72</v>
      </c>
      <c r="E54" s="7" t="s">
        <v>124</v>
      </c>
      <c r="F54" s="7" t="s">
        <v>121</v>
      </c>
      <c r="G54" s="7" t="s">
        <v>105</v>
      </c>
      <c r="H54" s="7">
        <v>27</v>
      </c>
      <c r="I54" s="7">
        <v>18</v>
      </c>
      <c r="J54">
        <f t="shared" si="5"/>
        <v>45</v>
      </c>
      <c r="K54" s="9" t="s">
        <v>202</v>
      </c>
      <c r="L54" s="9" t="s">
        <v>203</v>
      </c>
      <c r="M54" t="str">
        <f t="shared" si="6"/>
        <v>NG_GT</v>
      </c>
      <c r="N54">
        <f t="shared" si="2"/>
        <v>4230</v>
      </c>
    </row>
    <row r="55" spans="1:14" ht="15.75" customHeight="1">
      <c r="A55" s="7" t="s">
        <v>123</v>
      </c>
      <c r="B55" s="7" t="s">
        <v>127</v>
      </c>
      <c r="C55" s="7">
        <v>94</v>
      </c>
      <c r="D55" s="7">
        <v>71</v>
      </c>
      <c r="E55" s="7" t="s">
        <v>124</v>
      </c>
      <c r="F55" s="7" t="s">
        <v>121</v>
      </c>
      <c r="G55" s="7" t="s">
        <v>105</v>
      </c>
      <c r="H55" s="7">
        <v>27</v>
      </c>
      <c r="I55" s="7">
        <v>18</v>
      </c>
      <c r="J55">
        <f t="shared" si="5"/>
        <v>45</v>
      </c>
      <c r="K55" s="9" t="s">
        <v>202</v>
      </c>
      <c r="L55" s="9" t="s">
        <v>203</v>
      </c>
      <c r="M55" t="str">
        <f t="shared" si="6"/>
        <v>NG_GT</v>
      </c>
      <c r="N55">
        <f t="shared" si="2"/>
        <v>4230</v>
      </c>
    </row>
    <row r="56" spans="1:14" ht="15.75" customHeight="1">
      <c r="A56" s="7" t="s">
        <v>123</v>
      </c>
      <c r="B56" s="7" t="s">
        <v>116</v>
      </c>
      <c r="C56" s="7">
        <v>96</v>
      </c>
      <c r="D56" s="7">
        <v>73</v>
      </c>
      <c r="E56" s="7" t="s">
        <v>124</v>
      </c>
      <c r="F56" s="7" t="s">
        <v>121</v>
      </c>
      <c r="G56" s="7" t="s">
        <v>105</v>
      </c>
      <c r="H56" s="7">
        <v>27</v>
      </c>
      <c r="I56" s="7">
        <v>18</v>
      </c>
      <c r="J56">
        <f t="shared" si="5"/>
        <v>45</v>
      </c>
      <c r="K56" s="9" t="s">
        <v>202</v>
      </c>
      <c r="L56" s="9" t="s">
        <v>203</v>
      </c>
      <c r="M56" t="str">
        <f t="shared" si="6"/>
        <v>NG_GT</v>
      </c>
      <c r="N56">
        <f t="shared" si="2"/>
        <v>4320</v>
      </c>
    </row>
    <row r="57" spans="1:14" ht="15.75" customHeight="1">
      <c r="A57" s="7" t="s">
        <v>123</v>
      </c>
      <c r="B57" s="7" t="s">
        <v>128</v>
      </c>
      <c r="C57" s="7">
        <v>95</v>
      </c>
      <c r="D57" s="7">
        <v>73</v>
      </c>
      <c r="E57" s="7" t="s">
        <v>124</v>
      </c>
      <c r="F57" s="7" t="s">
        <v>121</v>
      </c>
      <c r="G57" s="7" t="s">
        <v>105</v>
      </c>
      <c r="H57" s="7">
        <v>27</v>
      </c>
      <c r="I57" s="7">
        <v>18</v>
      </c>
      <c r="J57">
        <f t="shared" si="5"/>
        <v>45</v>
      </c>
      <c r="K57" s="9" t="s">
        <v>202</v>
      </c>
      <c r="L57" s="9" t="s">
        <v>203</v>
      </c>
      <c r="M57" t="str">
        <f t="shared" si="6"/>
        <v>NG_GT</v>
      </c>
      <c r="N57">
        <f t="shared" si="2"/>
        <v>4275</v>
      </c>
    </row>
    <row r="58" spans="1:14" ht="15.75" customHeight="1">
      <c r="A58" s="7" t="s">
        <v>123</v>
      </c>
      <c r="B58" s="7" t="s">
        <v>118</v>
      </c>
      <c r="C58" s="7">
        <v>94</v>
      </c>
      <c r="D58" s="7">
        <v>73</v>
      </c>
      <c r="E58" s="7" t="s">
        <v>124</v>
      </c>
      <c r="F58" s="7" t="s">
        <v>121</v>
      </c>
      <c r="G58" s="7" t="s">
        <v>105</v>
      </c>
      <c r="H58" s="7">
        <v>27</v>
      </c>
      <c r="I58" s="7">
        <v>18</v>
      </c>
      <c r="J58">
        <f t="shared" si="5"/>
        <v>45</v>
      </c>
      <c r="K58" s="9" t="s">
        <v>202</v>
      </c>
      <c r="L58" s="9" t="s">
        <v>203</v>
      </c>
      <c r="M58" t="str">
        <f t="shared" si="6"/>
        <v>NG_GT</v>
      </c>
      <c r="N58">
        <f t="shared" si="2"/>
        <v>4230</v>
      </c>
    </row>
    <row r="59" spans="1:14" ht="15.75" customHeight="1">
      <c r="A59" s="7" t="s">
        <v>123</v>
      </c>
      <c r="B59" s="7" t="s">
        <v>129</v>
      </c>
      <c r="C59" s="7">
        <v>93</v>
      </c>
      <c r="D59" s="7">
        <v>72</v>
      </c>
      <c r="E59" s="7" t="s">
        <v>124</v>
      </c>
      <c r="F59" s="7" t="s">
        <v>121</v>
      </c>
      <c r="G59" s="7" t="s">
        <v>105</v>
      </c>
      <c r="H59" s="7">
        <v>27</v>
      </c>
      <c r="I59" s="7">
        <v>18</v>
      </c>
      <c r="J59">
        <f t="shared" si="5"/>
        <v>45</v>
      </c>
      <c r="K59" s="9" t="s">
        <v>202</v>
      </c>
      <c r="L59" s="9" t="s">
        <v>203</v>
      </c>
      <c r="M59" t="str">
        <f t="shared" si="6"/>
        <v>NG_GT</v>
      </c>
      <c r="N59">
        <f t="shared" si="2"/>
        <v>4185</v>
      </c>
    </row>
    <row r="60" spans="1:14" ht="15.75" customHeight="1">
      <c r="A60" s="7" t="s">
        <v>123</v>
      </c>
      <c r="B60" s="7" t="s">
        <v>130</v>
      </c>
      <c r="C60" s="7">
        <v>94</v>
      </c>
      <c r="D60" s="7">
        <v>72</v>
      </c>
      <c r="E60" s="7" t="s">
        <v>124</v>
      </c>
      <c r="F60" s="7" t="s">
        <v>121</v>
      </c>
      <c r="G60" s="7" t="s">
        <v>105</v>
      </c>
      <c r="H60" s="7">
        <v>27</v>
      </c>
      <c r="I60" s="7">
        <v>18</v>
      </c>
      <c r="J60">
        <f t="shared" si="5"/>
        <v>45</v>
      </c>
      <c r="K60" s="9" t="s">
        <v>202</v>
      </c>
      <c r="L60" s="9" t="s">
        <v>203</v>
      </c>
      <c r="M60" t="str">
        <f t="shared" si="6"/>
        <v>NG_GT</v>
      </c>
      <c r="N60">
        <f t="shared" si="2"/>
        <v>4230</v>
      </c>
    </row>
    <row r="61" spans="1:14" ht="15.75" customHeight="1">
      <c r="A61" s="7" t="s">
        <v>123</v>
      </c>
      <c r="B61" s="7" t="s">
        <v>122</v>
      </c>
      <c r="C61" s="7">
        <v>94</v>
      </c>
      <c r="D61" s="7">
        <v>73</v>
      </c>
      <c r="E61" s="7" t="s">
        <v>124</v>
      </c>
      <c r="F61" s="7" t="s">
        <v>121</v>
      </c>
      <c r="G61" s="7" t="s">
        <v>105</v>
      </c>
      <c r="H61" s="7">
        <v>27</v>
      </c>
      <c r="I61" s="7">
        <v>18</v>
      </c>
      <c r="J61">
        <f t="shared" si="5"/>
        <v>45</v>
      </c>
      <c r="K61" s="9" t="s">
        <v>202</v>
      </c>
      <c r="L61" s="9" t="s">
        <v>203</v>
      </c>
      <c r="M61" t="str">
        <f t="shared" si="6"/>
        <v>NG_GT</v>
      </c>
      <c r="N61">
        <f t="shared" si="2"/>
        <v>4230</v>
      </c>
    </row>
    <row r="62" spans="1:14" ht="15.75" customHeight="1">
      <c r="A62" s="7" t="s">
        <v>123</v>
      </c>
      <c r="B62" s="7" t="s">
        <v>110</v>
      </c>
      <c r="C62" s="7">
        <v>93</v>
      </c>
      <c r="D62" s="7">
        <v>73</v>
      </c>
      <c r="E62" s="7" t="s">
        <v>124</v>
      </c>
      <c r="F62" s="7" t="s">
        <v>121</v>
      </c>
      <c r="G62" s="7" t="s">
        <v>105</v>
      </c>
      <c r="H62" s="7">
        <v>27</v>
      </c>
      <c r="I62" s="7">
        <v>18</v>
      </c>
      <c r="J62">
        <f t="shared" si="5"/>
        <v>45</v>
      </c>
      <c r="K62" s="9" t="s">
        <v>202</v>
      </c>
      <c r="L62" s="9" t="s">
        <v>203</v>
      </c>
      <c r="M62" t="str">
        <f t="shared" si="6"/>
        <v>NG_GT</v>
      </c>
      <c r="N62">
        <f t="shared" si="2"/>
        <v>4185</v>
      </c>
    </row>
    <row r="63" spans="1:14" ht="15.75" customHeight="1">
      <c r="A63" s="7" t="s">
        <v>42</v>
      </c>
      <c r="B63" s="7" t="s">
        <v>103</v>
      </c>
      <c r="C63" s="7">
        <v>9</v>
      </c>
      <c r="D63" s="7">
        <v>9</v>
      </c>
      <c r="E63" s="7" t="s">
        <v>148</v>
      </c>
      <c r="F63" s="7" t="s">
        <v>144</v>
      </c>
      <c r="G63" s="7" t="s">
        <v>105</v>
      </c>
      <c r="H63" s="7">
        <v>107</v>
      </c>
      <c r="I63" s="7">
        <v>33</v>
      </c>
      <c r="J63">
        <f t="shared" si="5"/>
        <v>140</v>
      </c>
      <c r="K63" s="9" t="s">
        <v>206</v>
      </c>
      <c r="L63" s="9" t="s">
        <v>207</v>
      </c>
      <c r="M63" t="str">
        <f t="shared" si="6"/>
        <v>WAT_HY</v>
      </c>
      <c r="N63">
        <f t="shared" si="2"/>
        <v>1260</v>
      </c>
    </row>
    <row r="64" spans="1:14" ht="15.75" customHeight="1">
      <c r="A64" s="7" t="s">
        <v>42</v>
      </c>
      <c r="B64" s="7" t="s">
        <v>111</v>
      </c>
      <c r="C64" s="7">
        <v>9</v>
      </c>
      <c r="D64" s="7">
        <v>9</v>
      </c>
      <c r="E64" s="7" t="s">
        <v>148</v>
      </c>
      <c r="F64" s="7" t="s">
        <v>144</v>
      </c>
      <c r="G64" s="7" t="s">
        <v>105</v>
      </c>
      <c r="H64" s="7">
        <v>107</v>
      </c>
      <c r="I64" s="7">
        <v>33</v>
      </c>
      <c r="J64">
        <f t="shared" si="5"/>
        <v>140</v>
      </c>
      <c r="K64" s="9" t="s">
        <v>206</v>
      </c>
      <c r="L64" s="9" t="s">
        <v>207</v>
      </c>
      <c r="M64" t="str">
        <f t="shared" si="6"/>
        <v>WAT_HY</v>
      </c>
      <c r="N64">
        <f t="shared" si="2"/>
        <v>1260</v>
      </c>
    </row>
    <row r="65" spans="1:14" ht="15.75" customHeight="1">
      <c r="A65" s="7" t="s">
        <v>42</v>
      </c>
      <c r="B65" s="7" t="s">
        <v>113</v>
      </c>
      <c r="C65" s="7">
        <v>9</v>
      </c>
      <c r="D65" s="7">
        <v>9</v>
      </c>
      <c r="E65" s="7" t="s">
        <v>148</v>
      </c>
      <c r="F65" s="7" t="s">
        <v>144</v>
      </c>
      <c r="G65" s="7" t="s">
        <v>105</v>
      </c>
      <c r="H65" s="7">
        <v>107</v>
      </c>
      <c r="I65" s="7">
        <v>33</v>
      </c>
      <c r="J65">
        <f t="shared" si="5"/>
        <v>140</v>
      </c>
      <c r="K65" s="9" t="s">
        <v>206</v>
      </c>
      <c r="L65" s="9" t="s">
        <v>207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188</v>
      </c>
      <c r="B66" t="s">
        <v>103</v>
      </c>
      <c r="C66">
        <v>380</v>
      </c>
      <c r="D66">
        <v>370</v>
      </c>
      <c r="E66" t="s">
        <v>117</v>
      </c>
      <c r="F66" t="s">
        <v>108</v>
      </c>
      <c r="G66" t="s">
        <v>115</v>
      </c>
      <c r="H66">
        <v>57</v>
      </c>
      <c r="I66">
        <v>12</v>
      </c>
      <c r="J66">
        <f t="shared" ref="J66:J97" si="7">H66+I66</f>
        <v>69</v>
      </c>
      <c r="K66" s="9" t="s">
        <v>200</v>
      </c>
      <c r="L66" s="9" t="s">
        <v>201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188</v>
      </c>
      <c r="B67" t="s">
        <v>111</v>
      </c>
      <c r="C67">
        <v>380</v>
      </c>
      <c r="D67">
        <v>370</v>
      </c>
      <c r="E67" t="s">
        <v>117</v>
      </c>
      <c r="F67" t="s">
        <v>108</v>
      </c>
      <c r="G67" t="s">
        <v>115</v>
      </c>
      <c r="H67">
        <v>56</v>
      </c>
      <c r="I67">
        <v>12</v>
      </c>
      <c r="J67">
        <f t="shared" si="7"/>
        <v>68</v>
      </c>
      <c r="K67" s="9" t="s">
        <v>200</v>
      </c>
      <c r="L67" s="9" t="s">
        <v>201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188</v>
      </c>
      <c r="B68" t="s">
        <v>113</v>
      </c>
      <c r="C68">
        <v>658</v>
      </c>
      <c r="D68">
        <v>658</v>
      </c>
      <c r="E68" t="s">
        <v>117</v>
      </c>
      <c r="F68" t="s">
        <v>108</v>
      </c>
      <c r="G68" t="s">
        <v>109</v>
      </c>
      <c r="H68">
        <v>53</v>
      </c>
      <c r="I68">
        <v>2</v>
      </c>
      <c r="J68">
        <f t="shared" si="7"/>
        <v>55</v>
      </c>
      <c r="K68" s="9" t="s">
        <v>200</v>
      </c>
      <c r="L68" s="9" t="s">
        <v>201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188</v>
      </c>
      <c r="B69" t="s">
        <v>119</v>
      </c>
      <c r="C69">
        <v>660</v>
      </c>
      <c r="D69">
        <v>660</v>
      </c>
      <c r="E69" t="s">
        <v>117</v>
      </c>
      <c r="F69" t="s">
        <v>108</v>
      </c>
      <c r="G69" t="s">
        <v>109</v>
      </c>
      <c r="H69">
        <v>52</v>
      </c>
      <c r="I69">
        <v>2</v>
      </c>
      <c r="J69">
        <f t="shared" si="7"/>
        <v>54</v>
      </c>
      <c r="K69" s="9" t="s">
        <v>200</v>
      </c>
      <c r="L69" s="9" t="s">
        <v>201</v>
      </c>
      <c r="M69" t="str">
        <f t="shared" si="8"/>
        <v>BIT_ST</v>
      </c>
      <c r="N69">
        <f t="shared" si="9"/>
        <v>35640</v>
      </c>
    </row>
    <row r="70" spans="1:14" ht="15.75" customHeight="1">
      <c r="A70" s="7" t="s">
        <v>154</v>
      </c>
      <c r="B70" s="7">
        <v>1</v>
      </c>
      <c r="C70" s="7">
        <v>713</v>
      </c>
      <c r="D70" s="7">
        <v>704</v>
      </c>
      <c r="E70" s="7" t="s">
        <v>155</v>
      </c>
      <c r="F70" s="7" t="s">
        <v>92</v>
      </c>
      <c r="G70" s="7" t="s">
        <v>115</v>
      </c>
      <c r="H70" s="7">
        <v>39</v>
      </c>
      <c r="I70" s="7">
        <v>6</v>
      </c>
      <c r="J70">
        <f t="shared" si="7"/>
        <v>45</v>
      </c>
      <c r="K70" s="9" t="s">
        <v>200</v>
      </c>
      <c r="L70" s="9" t="s">
        <v>201</v>
      </c>
      <c r="M70" t="str">
        <f t="shared" si="8"/>
        <v>BIT_ST</v>
      </c>
      <c r="N70">
        <f t="shared" si="9"/>
        <v>32085</v>
      </c>
    </row>
    <row r="71" spans="1:14" ht="15.75" customHeight="1">
      <c r="A71" s="7" t="s">
        <v>43</v>
      </c>
      <c r="B71" s="7" t="s">
        <v>103</v>
      </c>
      <c r="C71" s="7">
        <v>14</v>
      </c>
      <c r="D71" s="7">
        <v>14</v>
      </c>
      <c r="E71" s="7" t="s">
        <v>149</v>
      </c>
      <c r="F71" s="7" t="s">
        <v>144</v>
      </c>
      <c r="G71" s="7" t="s">
        <v>105</v>
      </c>
      <c r="H71" s="7">
        <v>99</v>
      </c>
      <c r="I71" s="7">
        <v>33</v>
      </c>
      <c r="J71">
        <f t="shared" si="7"/>
        <v>132</v>
      </c>
      <c r="K71" s="9" t="s">
        <v>206</v>
      </c>
      <c r="L71" s="9" t="s">
        <v>207</v>
      </c>
      <c r="M71" t="str">
        <f t="shared" si="8"/>
        <v>WAT_HY</v>
      </c>
      <c r="N71">
        <f t="shared" si="9"/>
        <v>1848</v>
      </c>
    </row>
    <row r="72" spans="1:14" ht="15.75" customHeight="1">
      <c r="A72" s="7" t="s">
        <v>43</v>
      </c>
      <c r="B72" s="7" t="s">
        <v>111</v>
      </c>
      <c r="C72" s="7">
        <v>14</v>
      </c>
      <c r="D72" s="7">
        <v>14</v>
      </c>
      <c r="E72" s="7" t="s">
        <v>149</v>
      </c>
      <c r="F72" s="7" t="s">
        <v>144</v>
      </c>
      <c r="G72" s="7" t="s">
        <v>105</v>
      </c>
      <c r="H72" s="7">
        <v>99</v>
      </c>
      <c r="I72" s="7">
        <v>33</v>
      </c>
      <c r="J72">
        <f t="shared" si="7"/>
        <v>132</v>
      </c>
      <c r="K72" s="9" t="s">
        <v>206</v>
      </c>
      <c r="L72" s="9" t="s">
        <v>207</v>
      </c>
      <c r="M72" t="str">
        <f t="shared" si="8"/>
        <v>WAT_HY</v>
      </c>
      <c r="N72">
        <f t="shared" si="9"/>
        <v>1848</v>
      </c>
    </row>
    <row r="73" spans="1:14" ht="15.75" customHeight="1">
      <c r="A73" s="7" t="s">
        <v>43</v>
      </c>
      <c r="B73" s="7" t="s">
        <v>113</v>
      </c>
      <c r="C73" s="7">
        <v>17</v>
      </c>
      <c r="D73" s="7">
        <v>17</v>
      </c>
      <c r="E73" s="7" t="s">
        <v>149</v>
      </c>
      <c r="F73" s="7" t="s">
        <v>144</v>
      </c>
      <c r="G73" s="7" t="s">
        <v>105</v>
      </c>
      <c r="H73" s="7">
        <v>99</v>
      </c>
      <c r="I73" s="7">
        <v>33</v>
      </c>
      <c r="J73">
        <f t="shared" si="7"/>
        <v>132</v>
      </c>
      <c r="K73" s="9" t="s">
        <v>206</v>
      </c>
      <c r="L73" s="9" t="s">
        <v>207</v>
      </c>
      <c r="M73" t="str">
        <f t="shared" si="8"/>
        <v>WAT_HY</v>
      </c>
      <c r="N73">
        <f t="shared" si="9"/>
        <v>2244</v>
      </c>
    </row>
    <row r="74" spans="1:14" ht="15.75" customHeight="1">
      <c r="A74" s="7" t="s">
        <v>43</v>
      </c>
      <c r="B74" s="7" t="s">
        <v>119</v>
      </c>
      <c r="C74" s="7">
        <v>17</v>
      </c>
      <c r="D74" s="7">
        <v>17</v>
      </c>
      <c r="E74" s="7" t="s">
        <v>149</v>
      </c>
      <c r="F74" s="7" t="s">
        <v>144</v>
      </c>
      <c r="G74" s="7" t="s">
        <v>105</v>
      </c>
      <c r="H74" s="7">
        <v>99</v>
      </c>
      <c r="I74" s="7">
        <v>33</v>
      </c>
      <c r="J74">
        <f t="shared" si="7"/>
        <v>132</v>
      </c>
      <c r="K74" s="9" t="s">
        <v>206</v>
      </c>
      <c r="L74" s="9" t="s">
        <v>207</v>
      </c>
      <c r="M74" t="str">
        <f t="shared" si="8"/>
        <v>WAT_HY</v>
      </c>
      <c r="N74">
        <f t="shared" si="9"/>
        <v>2244</v>
      </c>
    </row>
    <row r="75" spans="1:14" ht="15.75" customHeight="1">
      <c r="A75" s="7" t="s">
        <v>52</v>
      </c>
      <c r="B75" s="7" t="s">
        <v>103</v>
      </c>
      <c r="C75" s="7">
        <v>45</v>
      </c>
      <c r="D75" s="7">
        <v>45</v>
      </c>
      <c r="E75" s="7" t="s">
        <v>150</v>
      </c>
      <c r="F75" s="7" t="s">
        <v>144</v>
      </c>
      <c r="G75" s="7" t="s">
        <v>105</v>
      </c>
      <c r="H75" s="7">
        <v>80</v>
      </c>
      <c r="I75" s="7">
        <v>20</v>
      </c>
      <c r="J75">
        <f t="shared" si="7"/>
        <v>100</v>
      </c>
      <c r="K75" s="9" t="s">
        <v>206</v>
      </c>
      <c r="L75" s="9" t="s">
        <v>207</v>
      </c>
      <c r="M75" t="str">
        <f t="shared" si="8"/>
        <v>WAT_HY</v>
      </c>
      <c r="N75">
        <f t="shared" si="9"/>
        <v>4500</v>
      </c>
    </row>
    <row r="76" spans="1:14" ht="15.75" customHeight="1">
      <c r="A76" s="7" t="s">
        <v>151</v>
      </c>
      <c r="B76" s="7" t="s">
        <v>103</v>
      </c>
      <c r="C76" s="7">
        <v>20</v>
      </c>
      <c r="D76" s="7">
        <v>20</v>
      </c>
      <c r="E76" s="7" t="s">
        <v>152</v>
      </c>
      <c r="F76" s="7" t="s">
        <v>144</v>
      </c>
      <c r="G76" s="7" t="s">
        <v>105</v>
      </c>
      <c r="H76" s="7">
        <v>94</v>
      </c>
      <c r="I76" s="7">
        <v>33</v>
      </c>
      <c r="J76">
        <f t="shared" si="7"/>
        <v>127</v>
      </c>
      <c r="K76" s="9" t="s">
        <v>206</v>
      </c>
      <c r="L76" s="9" t="s">
        <v>207</v>
      </c>
      <c r="M76" t="str">
        <f t="shared" si="8"/>
        <v>WAT_HY</v>
      </c>
      <c r="N76">
        <f t="shared" si="9"/>
        <v>2540</v>
      </c>
    </row>
    <row r="77" spans="1:14" ht="15.75" customHeight="1">
      <c r="A77" s="7" t="s">
        <v>151</v>
      </c>
      <c r="B77" s="7" t="s">
        <v>111</v>
      </c>
      <c r="C77" s="7">
        <v>20</v>
      </c>
      <c r="D77" s="7">
        <v>20</v>
      </c>
      <c r="E77" s="7" t="s">
        <v>152</v>
      </c>
      <c r="F77" s="7" t="s">
        <v>144</v>
      </c>
      <c r="G77" s="7" t="s">
        <v>105</v>
      </c>
      <c r="H77" s="7">
        <v>94</v>
      </c>
      <c r="I77" s="7">
        <v>33</v>
      </c>
      <c r="J77">
        <f t="shared" si="7"/>
        <v>127</v>
      </c>
      <c r="K77" s="9" t="s">
        <v>206</v>
      </c>
      <c r="L77" s="9" t="s">
        <v>207</v>
      </c>
      <c r="M77" t="str">
        <f t="shared" si="8"/>
        <v>WAT_HY</v>
      </c>
      <c r="N77">
        <f t="shared" si="9"/>
        <v>2540</v>
      </c>
    </row>
    <row r="78" spans="1:14" ht="15.75" customHeight="1">
      <c r="A78" s="7" t="s">
        <v>62</v>
      </c>
      <c r="B78" s="7" t="s">
        <v>103</v>
      </c>
      <c r="C78" s="7">
        <v>1.4</v>
      </c>
      <c r="D78" s="7">
        <v>1.4</v>
      </c>
      <c r="E78" s="7" t="s">
        <v>150</v>
      </c>
      <c r="F78" s="7" t="s">
        <v>144</v>
      </c>
      <c r="G78" s="7" t="s">
        <v>105</v>
      </c>
      <c r="H78" s="7">
        <v>73</v>
      </c>
      <c r="I78" s="7">
        <v>10</v>
      </c>
      <c r="J78">
        <f t="shared" si="7"/>
        <v>83</v>
      </c>
      <c r="K78" s="9" t="s">
        <v>206</v>
      </c>
      <c r="L78" s="9" t="s">
        <v>207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7" t="s">
        <v>45</v>
      </c>
      <c r="B79" s="7" t="s">
        <v>103</v>
      </c>
      <c r="C79" s="7">
        <v>9.5</v>
      </c>
      <c r="D79" s="7">
        <v>9.5</v>
      </c>
      <c r="E79" s="7" t="s">
        <v>153</v>
      </c>
      <c r="F79" s="7" t="s">
        <v>144</v>
      </c>
      <c r="G79" s="7" t="s">
        <v>105</v>
      </c>
      <c r="H79" s="7">
        <v>97</v>
      </c>
      <c r="I79" s="7">
        <v>33</v>
      </c>
      <c r="J79">
        <f t="shared" si="7"/>
        <v>130</v>
      </c>
      <c r="K79" s="9" t="s">
        <v>206</v>
      </c>
      <c r="L79" s="9" t="s">
        <v>207</v>
      </c>
      <c r="M79" t="str">
        <f t="shared" si="8"/>
        <v>WAT_HY</v>
      </c>
      <c r="N79">
        <f t="shared" si="9"/>
        <v>1235</v>
      </c>
    </row>
    <row r="80" spans="1:14" ht="15.75" customHeight="1">
      <c r="A80" s="7" t="s">
        <v>45</v>
      </c>
      <c r="B80" s="7" t="s">
        <v>111</v>
      </c>
      <c r="C80" s="7">
        <v>11.5</v>
      </c>
      <c r="D80" s="7">
        <v>11.5</v>
      </c>
      <c r="E80" s="7" t="s">
        <v>153</v>
      </c>
      <c r="F80" s="7" t="s">
        <v>144</v>
      </c>
      <c r="G80" s="7" t="s">
        <v>105</v>
      </c>
      <c r="H80" s="7">
        <v>97</v>
      </c>
      <c r="I80" s="7">
        <v>33</v>
      </c>
      <c r="J80">
        <f t="shared" si="7"/>
        <v>130</v>
      </c>
      <c r="K80" s="9" t="s">
        <v>206</v>
      </c>
      <c r="L80" s="9" t="s">
        <v>207</v>
      </c>
      <c r="M80" t="str">
        <f t="shared" si="8"/>
        <v>WAT_HY</v>
      </c>
      <c r="N80">
        <f t="shared" si="9"/>
        <v>1495</v>
      </c>
    </row>
    <row r="81" spans="1:14" ht="15.75" customHeight="1">
      <c r="A81" s="7" t="s">
        <v>45</v>
      </c>
      <c r="B81" s="7" t="s">
        <v>113</v>
      </c>
      <c r="C81" s="7">
        <v>12.4</v>
      </c>
      <c r="D81" s="7">
        <v>12.4</v>
      </c>
      <c r="E81" s="7" t="s">
        <v>153</v>
      </c>
      <c r="F81" s="7" t="s">
        <v>144</v>
      </c>
      <c r="G81" s="7" t="s">
        <v>105</v>
      </c>
      <c r="H81" s="7">
        <v>97</v>
      </c>
      <c r="I81" s="7">
        <v>33</v>
      </c>
      <c r="J81">
        <f t="shared" si="7"/>
        <v>130</v>
      </c>
      <c r="K81" s="9" t="s">
        <v>206</v>
      </c>
      <c r="L81" s="9" t="s">
        <v>207</v>
      </c>
      <c r="M81" t="str">
        <f t="shared" si="8"/>
        <v>WAT_HY</v>
      </c>
      <c r="N81">
        <f t="shared" si="9"/>
        <v>1612</v>
      </c>
    </row>
    <row r="82" spans="1:14" ht="15.75" customHeight="1">
      <c r="A82" s="7" t="s">
        <v>131</v>
      </c>
      <c r="B82" s="7" t="s">
        <v>103</v>
      </c>
      <c r="C82" s="7">
        <v>179</v>
      </c>
      <c r="D82" s="7">
        <v>165</v>
      </c>
      <c r="E82" s="7" t="s">
        <v>132</v>
      </c>
      <c r="F82" s="7" t="s">
        <v>121</v>
      </c>
      <c r="G82" s="7" t="s">
        <v>105</v>
      </c>
      <c r="H82" s="7">
        <v>21</v>
      </c>
      <c r="I82" s="7">
        <v>18</v>
      </c>
      <c r="J82">
        <f t="shared" si="7"/>
        <v>39</v>
      </c>
      <c r="K82" s="9" t="s">
        <v>202</v>
      </c>
      <c r="L82" s="9" t="s">
        <v>203</v>
      </c>
      <c r="M82" t="str">
        <f t="shared" si="8"/>
        <v>NG_GT</v>
      </c>
      <c r="N82">
        <f t="shared" si="9"/>
        <v>6981</v>
      </c>
    </row>
    <row r="83" spans="1:14" ht="15.75" customHeight="1">
      <c r="A83" s="7" t="s">
        <v>131</v>
      </c>
      <c r="B83" s="7" t="s">
        <v>111</v>
      </c>
      <c r="C83" s="7">
        <v>179</v>
      </c>
      <c r="D83" s="7">
        <v>165</v>
      </c>
      <c r="E83" s="7" t="s">
        <v>132</v>
      </c>
      <c r="F83" s="7" t="s">
        <v>121</v>
      </c>
      <c r="G83" s="7" t="s">
        <v>105</v>
      </c>
      <c r="H83" s="7">
        <v>21</v>
      </c>
      <c r="I83" s="7">
        <v>18</v>
      </c>
      <c r="J83">
        <f t="shared" si="7"/>
        <v>39</v>
      </c>
      <c r="K83" s="9" t="s">
        <v>202</v>
      </c>
      <c r="L83" s="9" t="s">
        <v>203</v>
      </c>
      <c r="M83" t="str">
        <f t="shared" si="8"/>
        <v>NG_GT</v>
      </c>
      <c r="N83">
        <f t="shared" si="9"/>
        <v>6981</v>
      </c>
    </row>
    <row r="84" spans="1:14" ht="15.75" customHeight="1">
      <c r="A84" s="7" t="s">
        <v>131</v>
      </c>
      <c r="B84" s="7" t="s">
        <v>113</v>
      </c>
      <c r="C84" s="7">
        <v>179</v>
      </c>
      <c r="D84" s="7">
        <v>165</v>
      </c>
      <c r="E84" s="7" t="s">
        <v>132</v>
      </c>
      <c r="F84" s="7" t="s">
        <v>121</v>
      </c>
      <c r="G84" s="7" t="s">
        <v>105</v>
      </c>
      <c r="H84" s="7">
        <v>21</v>
      </c>
      <c r="I84" s="7">
        <v>18</v>
      </c>
      <c r="J84">
        <f t="shared" si="7"/>
        <v>39</v>
      </c>
      <c r="K84" s="9" t="s">
        <v>202</v>
      </c>
      <c r="L84" s="9" t="s">
        <v>203</v>
      </c>
      <c r="M84" t="str">
        <f t="shared" si="8"/>
        <v>NG_GT</v>
      </c>
      <c r="N84">
        <f t="shared" si="9"/>
        <v>6981</v>
      </c>
    </row>
    <row r="85" spans="1:14" ht="15.75" customHeight="1">
      <c r="A85" s="7" t="s">
        <v>131</v>
      </c>
      <c r="B85" s="7" t="s">
        <v>119</v>
      </c>
      <c r="C85" s="7">
        <v>179</v>
      </c>
      <c r="D85" s="7">
        <v>165</v>
      </c>
      <c r="E85" s="7" t="s">
        <v>132</v>
      </c>
      <c r="F85" s="7" t="s">
        <v>121</v>
      </c>
      <c r="G85" s="7" t="s">
        <v>105</v>
      </c>
      <c r="H85" s="7">
        <v>21</v>
      </c>
      <c r="I85" s="7">
        <v>18</v>
      </c>
      <c r="J85">
        <f t="shared" si="7"/>
        <v>39</v>
      </c>
      <c r="K85" s="9" t="s">
        <v>202</v>
      </c>
      <c r="L85" s="9" t="s">
        <v>203</v>
      </c>
      <c r="M85" t="str">
        <f t="shared" si="8"/>
        <v>NG_GT</v>
      </c>
      <c r="N85">
        <f t="shared" si="9"/>
        <v>6981</v>
      </c>
    </row>
    <row r="86" spans="1:14" ht="15.75" customHeight="1">
      <c r="A86" s="7" t="s">
        <v>131</v>
      </c>
      <c r="B86" s="7" t="s">
        <v>106</v>
      </c>
      <c r="C86" s="7">
        <v>179</v>
      </c>
      <c r="D86" s="7">
        <v>165</v>
      </c>
      <c r="E86" s="7" t="s">
        <v>132</v>
      </c>
      <c r="F86" s="7" t="s">
        <v>121</v>
      </c>
      <c r="G86" s="7" t="s">
        <v>105</v>
      </c>
      <c r="H86" s="7">
        <v>21</v>
      </c>
      <c r="I86" s="7">
        <v>18</v>
      </c>
      <c r="J86">
        <f t="shared" si="7"/>
        <v>39</v>
      </c>
      <c r="K86" s="9" t="s">
        <v>202</v>
      </c>
      <c r="L86" s="9" t="s">
        <v>203</v>
      </c>
      <c r="M86" t="str">
        <f t="shared" si="8"/>
        <v>NG_GT</v>
      </c>
      <c r="N86">
        <f t="shared" si="9"/>
        <v>6981</v>
      </c>
    </row>
    <row r="87" spans="1:14" ht="15.75" customHeight="1">
      <c r="A87" s="7" t="s">
        <v>156</v>
      </c>
      <c r="B87" s="7">
        <v>1</v>
      </c>
      <c r="C87" s="7">
        <v>380</v>
      </c>
      <c r="D87" s="7">
        <v>379</v>
      </c>
      <c r="E87" s="7" t="s">
        <v>157</v>
      </c>
      <c r="F87" s="7" t="s">
        <v>92</v>
      </c>
      <c r="G87" s="7" t="s">
        <v>115</v>
      </c>
      <c r="H87" s="7">
        <v>56</v>
      </c>
      <c r="I87" s="7">
        <v>6</v>
      </c>
      <c r="J87">
        <f t="shared" si="7"/>
        <v>62</v>
      </c>
      <c r="K87" s="9" t="s">
        <v>200</v>
      </c>
      <c r="L87" s="9" t="s">
        <v>201</v>
      </c>
      <c r="M87" t="str">
        <f t="shared" si="8"/>
        <v>BIT_ST</v>
      </c>
      <c r="N87">
        <f t="shared" si="9"/>
        <v>23560</v>
      </c>
    </row>
    <row r="88" spans="1:14" ht="15.75" customHeight="1">
      <c r="A88" s="7" t="s">
        <v>156</v>
      </c>
      <c r="B88" s="7">
        <v>2</v>
      </c>
      <c r="C88" s="7">
        <v>673</v>
      </c>
      <c r="D88" s="7">
        <v>668</v>
      </c>
      <c r="E88" s="7" t="s">
        <v>157</v>
      </c>
      <c r="F88" s="7" t="s">
        <v>92</v>
      </c>
      <c r="G88" s="7" t="s">
        <v>115</v>
      </c>
      <c r="H88" s="7">
        <v>54</v>
      </c>
      <c r="I88" s="7">
        <v>6</v>
      </c>
      <c r="J88">
        <f t="shared" si="7"/>
        <v>60</v>
      </c>
      <c r="K88" s="9" t="s">
        <v>200</v>
      </c>
      <c r="L88" s="9" t="s">
        <v>201</v>
      </c>
      <c r="M88" t="str">
        <f t="shared" si="8"/>
        <v>BIT_ST</v>
      </c>
      <c r="N88">
        <f t="shared" si="9"/>
        <v>40380</v>
      </c>
    </row>
    <row r="89" spans="1:14" ht="15.75" customHeight="1">
      <c r="A89" s="7" t="s">
        <v>156</v>
      </c>
      <c r="B89" s="7">
        <v>3</v>
      </c>
      <c r="C89" s="7">
        <v>698</v>
      </c>
      <c r="D89" s="7">
        <v>694</v>
      </c>
      <c r="E89" s="7" t="s">
        <v>157</v>
      </c>
      <c r="F89" s="7" t="s">
        <v>92</v>
      </c>
      <c r="G89" s="7" t="s">
        <v>115</v>
      </c>
      <c r="H89" s="7">
        <v>49</v>
      </c>
      <c r="I89" s="7">
        <v>5</v>
      </c>
      <c r="J89">
        <f t="shared" si="7"/>
        <v>54</v>
      </c>
      <c r="K89" s="9" t="s">
        <v>200</v>
      </c>
      <c r="L89" s="9" t="s">
        <v>201</v>
      </c>
      <c r="M89" t="str">
        <f t="shared" si="8"/>
        <v>BIT_ST</v>
      </c>
      <c r="N89">
        <f t="shared" si="9"/>
        <v>37692</v>
      </c>
    </row>
    <row r="90" spans="1:14" ht="15.75" customHeight="1">
      <c r="A90" s="7" t="s">
        <v>156</v>
      </c>
      <c r="B90" s="7">
        <v>4</v>
      </c>
      <c r="C90" s="7">
        <v>711</v>
      </c>
      <c r="D90" s="7">
        <v>698</v>
      </c>
      <c r="E90" s="7" t="s">
        <v>157</v>
      </c>
      <c r="F90" s="7" t="s">
        <v>92</v>
      </c>
      <c r="G90" s="7" t="s">
        <v>115</v>
      </c>
      <c r="H90" s="7">
        <v>42</v>
      </c>
      <c r="I90" s="7">
        <v>5</v>
      </c>
      <c r="J90">
        <f t="shared" si="7"/>
        <v>47</v>
      </c>
      <c r="K90" s="9" t="s">
        <v>200</v>
      </c>
      <c r="L90" s="9" t="s">
        <v>201</v>
      </c>
      <c r="M90" t="str">
        <f t="shared" si="8"/>
        <v>BIT_ST</v>
      </c>
      <c r="N90">
        <f t="shared" si="9"/>
        <v>33417</v>
      </c>
    </row>
    <row r="91" spans="1:14" ht="15.75" customHeight="1">
      <c r="A91" s="7" t="s">
        <v>162</v>
      </c>
      <c r="B91" s="7" t="s">
        <v>103</v>
      </c>
      <c r="C91" s="7">
        <v>192</v>
      </c>
      <c r="D91" s="7">
        <v>157</v>
      </c>
      <c r="E91" s="7" t="s">
        <v>163</v>
      </c>
      <c r="F91" s="7" t="s">
        <v>121</v>
      </c>
      <c r="G91" s="7" t="s">
        <v>105</v>
      </c>
      <c r="H91" s="7">
        <v>21</v>
      </c>
      <c r="I91" s="7">
        <v>19</v>
      </c>
      <c r="J91">
        <f t="shared" si="7"/>
        <v>40</v>
      </c>
      <c r="K91" s="9" t="s">
        <v>202</v>
      </c>
      <c r="L91" s="9" t="s">
        <v>203</v>
      </c>
      <c r="M91" t="str">
        <f t="shared" si="8"/>
        <v>NG_GT</v>
      </c>
      <c r="N91">
        <f t="shared" si="9"/>
        <v>7680</v>
      </c>
    </row>
    <row r="92" spans="1:14" ht="15.75" customHeight="1">
      <c r="A92" s="7" t="s">
        <v>162</v>
      </c>
      <c r="B92" s="7" t="s">
        <v>111</v>
      </c>
      <c r="C92" s="7">
        <v>192</v>
      </c>
      <c r="D92" s="7">
        <v>156</v>
      </c>
      <c r="E92" s="7" t="s">
        <v>163</v>
      </c>
      <c r="F92" s="7" t="s">
        <v>121</v>
      </c>
      <c r="G92" s="7" t="s">
        <v>105</v>
      </c>
      <c r="H92" s="7">
        <v>21</v>
      </c>
      <c r="I92" s="7">
        <v>19</v>
      </c>
      <c r="J92">
        <f t="shared" si="7"/>
        <v>40</v>
      </c>
      <c r="K92" s="9" t="s">
        <v>202</v>
      </c>
      <c r="L92" s="9" t="s">
        <v>203</v>
      </c>
      <c r="M92" t="str">
        <f t="shared" si="8"/>
        <v>NG_GT</v>
      </c>
      <c r="N92">
        <f t="shared" si="9"/>
        <v>7680</v>
      </c>
    </row>
    <row r="93" spans="1:14" ht="15.75" customHeight="1">
      <c r="A93" s="7" t="s">
        <v>162</v>
      </c>
      <c r="B93" s="7" t="s">
        <v>113</v>
      </c>
      <c r="C93" s="7">
        <v>192</v>
      </c>
      <c r="D93" s="7">
        <v>155</v>
      </c>
      <c r="E93" s="7" t="s">
        <v>163</v>
      </c>
      <c r="F93" s="7" t="s">
        <v>121</v>
      </c>
      <c r="G93" s="7" t="s">
        <v>105</v>
      </c>
      <c r="H93" s="7">
        <v>21</v>
      </c>
      <c r="I93" s="7">
        <v>19</v>
      </c>
      <c r="J93">
        <f t="shared" si="7"/>
        <v>40</v>
      </c>
      <c r="K93" s="9" t="s">
        <v>202</v>
      </c>
      <c r="L93" s="9" t="s">
        <v>203</v>
      </c>
      <c r="M93" t="str">
        <f t="shared" si="8"/>
        <v>NG_GT</v>
      </c>
      <c r="N93">
        <f t="shared" si="9"/>
        <v>7680</v>
      </c>
    </row>
    <row r="94" spans="1:14" ht="15.75" customHeight="1">
      <c r="A94" s="7" t="s">
        <v>162</v>
      </c>
      <c r="B94" s="7" t="s">
        <v>119</v>
      </c>
      <c r="C94" s="7">
        <v>192</v>
      </c>
      <c r="D94" s="7">
        <v>159</v>
      </c>
      <c r="E94" s="7" t="s">
        <v>163</v>
      </c>
      <c r="F94" s="7" t="s">
        <v>121</v>
      </c>
      <c r="G94" s="7" t="s">
        <v>105</v>
      </c>
      <c r="H94" s="7">
        <v>21</v>
      </c>
      <c r="I94" s="7">
        <v>19</v>
      </c>
      <c r="J94">
        <f t="shared" si="7"/>
        <v>40</v>
      </c>
      <c r="K94" s="9" t="s">
        <v>202</v>
      </c>
      <c r="L94" s="9" t="s">
        <v>203</v>
      </c>
      <c r="M94" t="str">
        <f t="shared" si="8"/>
        <v>NG_GT</v>
      </c>
      <c r="N94">
        <f t="shared" si="9"/>
        <v>7680</v>
      </c>
    </row>
    <row r="95" spans="1:14" ht="15.75" customHeight="1">
      <c r="A95" s="7" t="s">
        <v>162</v>
      </c>
      <c r="B95" s="7" t="s">
        <v>114</v>
      </c>
      <c r="C95" s="7">
        <v>192</v>
      </c>
      <c r="D95" s="7">
        <v>145</v>
      </c>
      <c r="E95" s="7" t="s">
        <v>163</v>
      </c>
      <c r="F95" s="7" t="s">
        <v>121</v>
      </c>
      <c r="G95" s="7" t="s">
        <v>105</v>
      </c>
      <c r="H95" s="7">
        <v>21</v>
      </c>
      <c r="I95" s="7">
        <v>19</v>
      </c>
      <c r="J95">
        <f t="shared" si="7"/>
        <v>40</v>
      </c>
      <c r="K95" s="9" t="s">
        <v>202</v>
      </c>
      <c r="L95" s="9" t="s">
        <v>203</v>
      </c>
      <c r="M95" t="str">
        <f t="shared" si="8"/>
        <v>NG_GT</v>
      </c>
      <c r="N95">
        <f t="shared" si="9"/>
        <v>7680</v>
      </c>
    </row>
    <row r="96" spans="1:14" ht="15.75" customHeight="1">
      <c r="A96" s="7" t="s">
        <v>162</v>
      </c>
      <c r="B96" s="7" t="s">
        <v>178</v>
      </c>
      <c r="C96" s="7">
        <v>193</v>
      </c>
      <c r="D96" s="7">
        <v>152</v>
      </c>
      <c r="E96" s="7" t="s">
        <v>163</v>
      </c>
      <c r="F96" s="7" t="s">
        <v>121</v>
      </c>
      <c r="G96" s="7" t="s">
        <v>109</v>
      </c>
      <c r="H96" s="7">
        <v>20</v>
      </c>
      <c r="I96" s="7">
        <v>20</v>
      </c>
      <c r="J96">
        <f t="shared" si="7"/>
        <v>40</v>
      </c>
      <c r="K96" s="9" t="s">
        <v>202</v>
      </c>
      <c r="L96" s="9" t="s">
        <v>204</v>
      </c>
      <c r="M96" t="str">
        <f t="shared" si="8"/>
        <v>NG_CT</v>
      </c>
      <c r="N96">
        <f t="shared" si="9"/>
        <v>7720</v>
      </c>
    </row>
    <row r="97" spans="1:14" ht="15.75" customHeight="1">
      <c r="A97" s="7" t="s">
        <v>162</v>
      </c>
      <c r="B97" s="7" t="s">
        <v>140</v>
      </c>
      <c r="C97" s="7">
        <v>193</v>
      </c>
      <c r="D97" s="7">
        <v>152</v>
      </c>
      <c r="E97" s="7" t="s">
        <v>163</v>
      </c>
      <c r="F97" s="7" t="s">
        <v>121</v>
      </c>
      <c r="G97" s="7" t="s">
        <v>109</v>
      </c>
      <c r="H97" s="7">
        <v>20</v>
      </c>
      <c r="I97" s="7">
        <v>20</v>
      </c>
      <c r="J97">
        <f t="shared" si="7"/>
        <v>40</v>
      </c>
      <c r="K97" s="9" t="s">
        <v>202</v>
      </c>
      <c r="L97" s="9" t="s">
        <v>204</v>
      </c>
      <c r="M97" t="str">
        <f t="shared" si="8"/>
        <v>NG_CT</v>
      </c>
      <c r="N97">
        <f t="shared" si="9"/>
        <v>7720</v>
      </c>
    </row>
    <row r="98" spans="1:14" ht="15.75" customHeight="1">
      <c r="A98" s="7" t="s">
        <v>162</v>
      </c>
      <c r="B98" s="7" t="s">
        <v>184</v>
      </c>
      <c r="C98" s="7">
        <v>184</v>
      </c>
      <c r="D98" s="7">
        <v>171</v>
      </c>
      <c r="E98" s="7" t="s">
        <v>163</v>
      </c>
      <c r="F98" s="7" t="s">
        <v>121</v>
      </c>
      <c r="G98" s="7" t="s">
        <v>109</v>
      </c>
      <c r="H98" s="7">
        <v>20</v>
      </c>
      <c r="I98" s="7">
        <v>20</v>
      </c>
      <c r="J98">
        <f t="shared" ref="J98:J125" si="10">H98+I98</f>
        <v>40</v>
      </c>
      <c r="K98" s="9" t="s">
        <v>202</v>
      </c>
      <c r="L98" s="9" t="s">
        <v>205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7" t="s">
        <v>162</v>
      </c>
      <c r="B99" s="7" t="s">
        <v>142</v>
      </c>
      <c r="C99" s="7">
        <v>215</v>
      </c>
      <c r="D99" s="7">
        <v>178</v>
      </c>
      <c r="E99" s="7" t="s">
        <v>163</v>
      </c>
      <c r="F99" s="7" t="s">
        <v>121</v>
      </c>
      <c r="G99" s="7" t="s">
        <v>109</v>
      </c>
      <c r="H99" s="7">
        <v>11</v>
      </c>
      <c r="I99" s="7">
        <v>25</v>
      </c>
      <c r="J99">
        <f t="shared" si="10"/>
        <v>36</v>
      </c>
      <c r="K99" s="9" t="s">
        <v>202</v>
      </c>
      <c r="L99" s="9" t="s">
        <v>204</v>
      </c>
      <c r="M99" t="str">
        <f t="shared" si="11"/>
        <v>NG_CT</v>
      </c>
      <c r="N99">
        <f t="shared" si="9"/>
        <v>7740</v>
      </c>
    </row>
    <row r="100" spans="1:14" ht="15.75" customHeight="1">
      <c r="A100" s="7" t="s">
        <v>162</v>
      </c>
      <c r="B100" s="7" t="s">
        <v>185</v>
      </c>
      <c r="C100" s="7">
        <v>215</v>
      </c>
      <c r="D100" s="7">
        <v>178</v>
      </c>
      <c r="E100" s="7" t="s">
        <v>163</v>
      </c>
      <c r="F100" s="7" t="s">
        <v>121</v>
      </c>
      <c r="G100" s="7" t="s">
        <v>109</v>
      </c>
      <c r="H100" s="7">
        <v>11</v>
      </c>
      <c r="I100" s="7">
        <v>25</v>
      </c>
      <c r="J100">
        <f t="shared" si="10"/>
        <v>36</v>
      </c>
      <c r="K100" s="9" t="s">
        <v>202</v>
      </c>
      <c r="L100" s="9" t="s">
        <v>204</v>
      </c>
      <c r="M100" t="str">
        <f t="shared" si="11"/>
        <v>NG_CT</v>
      </c>
      <c r="N100">
        <f t="shared" si="9"/>
        <v>7740</v>
      </c>
    </row>
    <row r="101" spans="1:14" ht="15.75" customHeight="1">
      <c r="A101" s="7" t="s">
        <v>162</v>
      </c>
      <c r="B101" s="7" t="s">
        <v>186</v>
      </c>
      <c r="C101" s="7">
        <v>250</v>
      </c>
      <c r="D101" s="7">
        <v>252</v>
      </c>
      <c r="E101" s="7" t="s">
        <v>163</v>
      </c>
      <c r="F101" s="7" t="s">
        <v>121</v>
      </c>
      <c r="G101" s="7" t="s">
        <v>109</v>
      </c>
      <c r="H101" s="7">
        <v>11</v>
      </c>
      <c r="I101" s="7">
        <v>25</v>
      </c>
      <c r="J101">
        <f t="shared" si="10"/>
        <v>36</v>
      </c>
      <c r="K101" s="9" t="s">
        <v>202</v>
      </c>
      <c r="L101" s="9" t="s">
        <v>205</v>
      </c>
      <c r="M101" t="str">
        <f t="shared" si="11"/>
        <v>NG_CA</v>
      </c>
      <c r="N101">
        <f t="shared" si="9"/>
        <v>9000</v>
      </c>
    </row>
    <row r="102" spans="1:14" ht="15.75" customHeight="1">
      <c r="A102" s="7" t="s">
        <v>164</v>
      </c>
      <c r="B102" s="7" t="s">
        <v>119</v>
      </c>
      <c r="C102" s="7">
        <v>49</v>
      </c>
      <c r="D102" s="7">
        <v>42</v>
      </c>
      <c r="E102" s="7" t="s">
        <v>165</v>
      </c>
      <c r="F102" s="7" t="s">
        <v>121</v>
      </c>
      <c r="G102" s="7" t="s">
        <v>105</v>
      </c>
      <c r="H102" s="7">
        <v>5</v>
      </c>
      <c r="I102" s="7">
        <v>35</v>
      </c>
      <c r="J102">
        <f t="shared" si="10"/>
        <v>40</v>
      </c>
      <c r="K102" s="9" t="s">
        <v>202</v>
      </c>
      <c r="L102" s="9" t="s">
        <v>203</v>
      </c>
      <c r="M102" t="str">
        <f t="shared" si="11"/>
        <v>NG_GT</v>
      </c>
      <c r="N102">
        <f t="shared" si="9"/>
        <v>1960</v>
      </c>
    </row>
    <row r="103" spans="1:14" ht="15.75" customHeight="1">
      <c r="A103" s="7" t="s">
        <v>164</v>
      </c>
      <c r="B103" s="7" t="s">
        <v>106</v>
      </c>
      <c r="C103" s="7">
        <v>48</v>
      </c>
      <c r="D103" s="7">
        <v>42</v>
      </c>
      <c r="E103" s="7" t="s">
        <v>165</v>
      </c>
      <c r="F103" s="7" t="s">
        <v>121</v>
      </c>
      <c r="G103" s="7" t="s">
        <v>105</v>
      </c>
      <c r="H103" s="7">
        <v>5</v>
      </c>
      <c r="I103" s="7">
        <v>35</v>
      </c>
      <c r="J103">
        <f t="shared" si="10"/>
        <v>40</v>
      </c>
      <c r="K103" s="9" t="s">
        <v>202</v>
      </c>
      <c r="L103" s="9" t="s">
        <v>203</v>
      </c>
      <c r="M103" t="str">
        <f t="shared" si="11"/>
        <v>NG_GT</v>
      </c>
      <c r="N103">
        <f t="shared" si="9"/>
        <v>1920</v>
      </c>
    </row>
    <row r="104" spans="1:14" ht="15.75" customHeight="1">
      <c r="A104" s="7" t="s">
        <v>164</v>
      </c>
      <c r="B104" s="7" t="s">
        <v>180</v>
      </c>
      <c r="C104" s="7">
        <v>224</v>
      </c>
      <c r="D104" s="7">
        <v>170</v>
      </c>
      <c r="E104" s="7" t="s">
        <v>165</v>
      </c>
      <c r="F104" s="7" t="s">
        <v>121</v>
      </c>
      <c r="G104" s="7" t="s">
        <v>109</v>
      </c>
      <c r="H104" s="7">
        <v>9</v>
      </c>
      <c r="I104" s="7">
        <v>27</v>
      </c>
      <c r="J104">
        <f t="shared" si="10"/>
        <v>36</v>
      </c>
      <c r="K104" s="9" t="s">
        <v>202</v>
      </c>
      <c r="L104" s="9" t="s">
        <v>204</v>
      </c>
      <c r="M104" t="str">
        <f t="shared" si="11"/>
        <v>NG_CT</v>
      </c>
      <c r="N104">
        <f t="shared" si="9"/>
        <v>8064</v>
      </c>
    </row>
    <row r="105" spans="1:14" ht="15.75" customHeight="1">
      <c r="A105" s="7" t="s">
        <v>164</v>
      </c>
      <c r="B105" s="7" t="s">
        <v>181</v>
      </c>
      <c r="C105" s="7">
        <v>224</v>
      </c>
      <c r="D105" s="7">
        <v>171</v>
      </c>
      <c r="E105" s="7" t="s">
        <v>165</v>
      </c>
      <c r="F105" s="7" t="s">
        <v>121</v>
      </c>
      <c r="G105" s="7" t="s">
        <v>109</v>
      </c>
      <c r="H105" s="7">
        <v>9</v>
      </c>
      <c r="I105" s="7">
        <v>27</v>
      </c>
      <c r="J105">
        <f t="shared" si="10"/>
        <v>36</v>
      </c>
      <c r="K105" s="9" t="s">
        <v>202</v>
      </c>
      <c r="L105" s="9" t="s">
        <v>204</v>
      </c>
      <c r="M105" t="str">
        <f t="shared" si="11"/>
        <v>NG_CT</v>
      </c>
      <c r="N105">
        <f t="shared" si="9"/>
        <v>8064</v>
      </c>
    </row>
    <row r="106" spans="1:14" ht="15.75" customHeight="1">
      <c r="A106" s="7" t="s">
        <v>164</v>
      </c>
      <c r="B106" s="7" t="s">
        <v>183</v>
      </c>
      <c r="C106" s="7">
        <v>271</v>
      </c>
      <c r="D106" s="7">
        <v>266</v>
      </c>
      <c r="E106" s="7" t="s">
        <v>165</v>
      </c>
      <c r="F106" s="7" t="s">
        <v>121</v>
      </c>
      <c r="G106" s="7" t="s">
        <v>109</v>
      </c>
      <c r="H106" s="7">
        <v>9</v>
      </c>
      <c r="I106" s="7">
        <v>27</v>
      </c>
      <c r="J106">
        <f t="shared" si="10"/>
        <v>36</v>
      </c>
      <c r="K106" s="9" t="s">
        <v>202</v>
      </c>
      <c r="L106" s="9" t="s">
        <v>205</v>
      </c>
      <c r="M106" t="str">
        <f t="shared" si="11"/>
        <v>NG_CA</v>
      </c>
      <c r="N106">
        <f t="shared" si="9"/>
        <v>9756</v>
      </c>
    </row>
    <row r="107" spans="1:14" ht="15.75" customHeight="1">
      <c r="A107" s="7" t="s">
        <v>53</v>
      </c>
      <c r="B107" s="7" t="s">
        <v>103</v>
      </c>
      <c r="C107" s="7">
        <v>11.5</v>
      </c>
      <c r="D107" s="7">
        <v>11.5</v>
      </c>
      <c r="E107" s="7" t="s">
        <v>146</v>
      </c>
      <c r="F107" s="7" t="s">
        <v>144</v>
      </c>
      <c r="G107" s="7" t="s">
        <v>105</v>
      </c>
      <c r="H107" s="7">
        <v>67</v>
      </c>
      <c r="I107" s="7">
        <v>19</v>
      </c>
      <c r="J107">
        <f t="shared" si="10"/>
        <v>86</v>
      </c>
      <c r="K107" s="9" t="s">
        <v>206</v>
      </c>
      <c r="L107" s="9" t="s">
        <v>207</v>
      </c>
      <c r="M107" t="str">
        <f t="shared" si="11"/>
        <v>WAT_HY</v>
      </c>
      <c r="N107">
        <f t="shared" si="9"/>
        <v>989</v>
      </c>
    </row>
    <row r="108" spans="1:14" ht="15.75" customHeight="1">
      <c r="A108" s="7" t="s">
        <v>54</v>
      </c>
      <c r="B108" s="7" t="s">
        <v>103</v>
      </c>
      <c r="C108" s="7">
        <v>19.7</v>
      </c>
      <c r="D108" s="7">
        <v>19.7</v>
      </c>
      <c r="E108" s="7" t="s">
        <v>146</v>
      </c>
      <c r="F108" s="7" t="s">
        <v>144</v>
      </c>
      <c r="G108" s="7" t="s">
        <v>105</v>
      </c>
      <c r="H108" s="7">
        <v>81</v>
      </c>
      <c r="I108" s="7">
        <v>19</v>
      </c>
      <c r="J108">
        <f t="shared" si="10"/>
        <v>100</v>
      </c>
      <c r="K108" s="9" t="s">
        <v>206</v>
      </c>
      <c r="L108" s="9" t="s">
        <v>207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7" t="s">
        <v>38</v>
      </c>
      <c r="B109" s="7" t="s">
        <v>103</v>
      </c>
      <c r="C109" s="7">
        <v>21</v>
      </c>
      <c r="D109" s="7">
        <v>21</v>
      </c>
      <c r="E109" s="7" t="s">
        <v>189</v>
      </c>
      <c r="F109" s="7" t="s">
        <v>187</v>
      </c>
      <c r="G109" s="7" t="s">
        <v>115</v>
      </c>
      <c r="H109" s="7">
        <v>97</v>
      </c>
      <c r="I109" s="7">
        <v>33</v>
      </c>
      <c r="J109">
        <f t="shared" si="10"/>
        <v>130</v>
      </c>
      <c r="K109" s="9" t="s">
        <v>206</v>
      </c>
      <c r="L109" s="9" t="s">
        <v>207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7" t="s">
        <v>38</v>
      </c>
      <c r="B110" s="7" t="s">
        <v>111</v>
      </c>
      <c r="C110" s="7">
        <v>18</v>
      </c>
      <c r="D110" s="7">
        <v>18</v>
      </c>
      <c r="E110" s="7" t="s">
        <v>189</v>
      </c>
      <c r="F110" s="7" t="s">
        <v>187</v>
      </c>
      <c r="G110" s="7" t="s">
        <v>115</v>
      </c>
      <c r="H110" s="7">
        <v>97</v>
      </c>
      <c r="I110" s="7">
        <v>33</v>
      </c>
      <c r="J110">
        <f t="shared" si="10"/>
        <v>130</v>
      </c>
      <c r="K110" s="9" t="s">
        <v>206</v>
      </c>
      <c r="L110" s="9" t="s">
        <v>207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7" t="s">
        <v>38</v>
      </c>
      <c r="B111" s="7" t="s">
        <v>113</v>
      </c>
      <c r="C111" s="7">
        <v>21</v>
      </c>
      <c r="D111" s="7">
        <v>21</v>
      </c>
      <c r="E111" s="7" t="s">
        <v>189</v>
      </c>
      <c r="F111" s="7" t="s">
        <v>187</v>
      </c>
      <c r="G111" s="7" t="s">
        <v>115</v>
      </c>
      <c r="H111" s="7">
        <v>97</v>
      </c>
      <c r="I111" s="7">
        <v>33</v>
      </c>
      <c r="J111">
        <f t="shared" si="10"/>
        <v>130</v>
      </c>
      <c r="K111" s="9" t="s">
        <v>206</v>
      </c>
      <c r="L111" s="9" t="s">
        <v>207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7" t="s">
        <v>38</v>
      </c>
      <c r="B112" s="7" t="s">
        <v>119</v>
      </c>
      <c r="C112" s="7">
        <v>25</v>
      </c>
      <c r="D112" s="7">
        <v>25</v>
      </c>
      <c r="E112" s="7" t="s">
        <v>189</v>
      </c>
      <c r="F112" s="7" t="s">
        <v>187</v>
      </c>
      <c r="G112" s="7" t="s">
        <v>115</v>
      </c>
      <c r="H112" s="7">
        <v>97</v>
      </c>
      <c r="I112" s="7">
        <v>33</v>
      </c>
      <c r="J112">
        <f t="shared" si="10"/>
        <v>130</v>
      </c>
      <c r="K112" s="9" t="s">
        <v>206</v>
      </c>
      <c r="L112" s="9" t="s">
        <v>207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7" t="s">
        <v>55</v>
      </c>
      <c r="B113" s="7" t="s">
        <v>103</v>
      </c>
      <c r="C113" s="7">
        <v>2.5</v>
      </c>
      <c r="D113" s="7">
        <v>2.5</v>
      </c>
      <c r="E113" s="7" t="s">
        <v>146</v>
      </c>
      <c r="F113" s="7" t="s">
        <v>144</v>
      </c>
      <c r="G113" s="7" t="s">
        <v>105</v>
      </c>
      <c r="H113" s="7">
        <v>72</v>
      </c>
      <c r="I113" s="7">
        <v>19</v>
      </c>
      <c r="J113">
        <f t="shared" si="10"/>
        <v>91</v>
      </c>
      <c r="K113" s="9" t="s">
        <v>206</v>
      </c>
      <c r="L113" s="9" t="s">
        <v>207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7" t="s">
        <v>39</v>
      </c>
      <c r="B114" s="7" t="s">
        <v>103</v>
      </c>
      <c r="C114" s="7">
        <v>36</v>
      </c>
      <c r="D114" s="7">
        <v>36</v>
      </c>
      <c r="E114" s="7" t="s">
        <v>190</v>
      </c>
      <c r="F114" s="7" t="s">
        <v>187</v>
      </c>
      <c r="G114" s="7" t="s">
        <v>115</v>
      </c>
      <c r="H114" s="7">
        <v>92</v>
      </c>
      <c r="I114" s="7">
        <v>12</v>
      </c>
      <c r="J114">
        <f t="shared" si="10"/>
        <v>104</v>
      </c>
      <c r="K114" s="9" t="s">
        <v>206</v>
      </c>
      <c r="L114" s="9" t="s">
        <v>207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7" t="s">
        <v>39</v>
      </c>
      <c r="B115" s="7" t="s">
        <v>111</v>
      </c>
      <c r="C115" s="7">
        <v>40</v>
      </c>
      <c r="D115" s="7">
        <v>40</v>
      </c>
      <c r="E115" s="7" t="s">
        <v>190</v>
      </c>
      <c r="F115" s="7" t="s">
        <v>187</v>
      </c>
      <c r="G115" s="7" t="s">
        <v>115</v>
      </c>
      <c r="H115" s="7">
        <v>92</v>
      </c>
      <c r="I115" s="7">
        <v>12</v>
      </c>
      <c r="J115">
        <f t="shared" si="10"/>
        <v>104</v>
      </c>
      <c r="K115" s="9" t="s">
        <v>206</v>
      </c>
      <c r="L115" s="9" t="s">
        <v>207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7" t="s">
        <v>39</v>
      </c>
      <c r="B116" s="7" t="s">
        <v>113</v>
      </c>
      <c r="C116" s="7">
        <v>36</v>
      </c>
      <c r="D116" s="7">
        <v>36</v>
      </c>
      <c r="E116" s="7" t="s">
        <v>190</v>
      </c>
      <c r="F116" s="7" t="s">
        <v>187</v>
      </c>
      <c r="G116" s="7" t="s">
        <v>115</v>
      </c>
      <c r="H116" s="7">
        <v>92</v>
      </c>
      <c r="I116" s="7">
        <v>12</v>
      </c>
      <c r="J116">
        <f t="shared" si="10"/>
        <v>104</v>
      </c>
      <c r="K116" s="9" t="s">
        <v>206</v>
      </c>
      <c r="L116" s="9" t="s">
        <v>207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7" t="s">
        <v>166</v>
      </c>
      <c r="B117" s="7" t="s">
        <v>167</v>
      </c>
      <c r="C117" s="7">
        <v>195</v>
      </c>
      <c r="D117" s="7">
        <v>169</v>
      </c>
      <c r="E117" s="7" t="s">
        <v>168</v>
      </c>
      <c r="F117" s="7" t="s">
        <v>169</v>
      </c>
      <c r="G117" s="7" t="s">
        <v>105</v>
      </c>
      <c r="H117" s="7">
        <v>22</v>
      </c>
      <c r="I117" s="7">
        <v>18</v>
      </c>
      <c r="J117">
        <f t="shared" si="10"/>
        <v>40</v>
      </c>
      <c r="K117" s="9" t="s">
        <v>202</v>
      </c>
      <c r="L117" s="9" t="s">
        <v>203</v>
      </c>
      <c r="M117" t="str">
        <f t="shared" si="11"/>
        <v>NG_GT</v>
      </c>
      <c r="N117">
        <f t="shared" si="9"/>
        <v>7800</v>
      </c>
    </row>
    <row r="118" spans="1:14" ht="15.75" customHeight="1">
      <c r="A118" s="7" t="s">
        <v>166</v>
      </c>
      <c r="B118" s="7" t="s">
        <v>170</v>
      </c>
      <c r="C118" s="7">
        <v>195</v>
      </c>
      <c r="D118" s="7">
        <v>174</v>
      </c>
      <c r="E118" s="7" t="s">
        <v>168</v>
      </c>
      <c r="F118" s="7" t="s">
        <v>169</v>
      </c>
      <c r="G118" s="7" t="s">
        <v>105</v>
      </c>
      <c r="H118" s="7">
        <v>22</v>
      </c>
      <c r="I118" s="7">
        <v>18</v>
      </c>
      <c r="J118">
        <f t="shared" si="10"/>
        <v>40</v>
      </c>
      <c r="K118" s="9" t="s">
        <v>202</v>
      </c>
      <c r="L118" s="9" t="s">
        <v>203</v>
      </c>
      <c r="M118" t="str">
        <f t="shared" si="11"/>
        <v>NG_GT</v>
      </c>
      <c r="N118">
        <f t="shared" si="9"/>
        <v>7800</v>
      </c>
    </row>
    <row r="119" spans="1:14" ht="15.75" customHeight="1">
      <c r="A119" s="7" t="s">
        <v>166</v>
      </c>
      <c r="B119" s="7" t="s">
        <v>171</v>
      </c>
      <c r="C119" s="7">
        <v>195</v>
      </c>
      <c r="D119" s="7">
        <v>164</v>
      </c>
      <c r="E119" s="7" t="s">
        <v>168</v>
      </c>
      <c r="F119" s="7" t="s">
        <v>169</v>
      </c>
      <c r="G119" s="7" t="s">
        <v>105</v>
      </c>
      <c r="H119" s="7">
        <v>22</v>
      </c>
      <c r="I119" s="7">
        <v>18</v>
      </c>
      <c r="J119">
        <f t="shared" si="10"/>
        <v>40</v>
      </c>
      <c r="K119" s="9" t="s">
        <v>202</v>
      </c>
      <c r="L119" s="9" t="s">
        <v>203</v>
      </c>
      <c r="M119" t="str">
        <f t="shared" si="11"/>
        <v>NG_GT</v>
      </c>
      <c r="N119">
        <f t="shared" si="9"/>
        <v>7800</v>
      </c>
    </row>
    <row r="120" spans="1:14" ht="15.75" customHeight="1">
      <c r="A120" s="7" t="s">
        <v>166</v>
      </c>
      <c r="B120" s="7" t="s">
        <v>172</v>
      </c>
      <c r="C120" s="7">
        <v>195</v>
      </c>
      <c r="D120" s="7">
        <v>162</v>
      </c>
      <c r="E120" s="7" t="s">
        <v>168</v>
      </c>
      <c r="F120" s="7" t="s">
        <v>169</v>
      </c>
      <c r="G120" s="7" t="s">
        <v>105</v>
      </c>
      <c r="H120" s="7">
        <v>22</v>
      </c>
      <c r="I120" s="7">
        <v>18</v>
      </c>
      <c r="J120">
        <f t="shared" si="10"/>
        <v>40</v>
      </c>
      <c r="K120" s="9" t="s">
        <v>202</v>
      </c>
      <c r="L120" s="9" t="s">
        <v>203</v>
      </c>
      <c r="M120" t="str">
        <f t="shared" si="11"/>
        <v>NG_GT</v>
      </c>
      <c r="N120">
        <f t="shared" si="9"/>
        <v>7800</v>
      </c>
    </row>
    <row r="121" spans="1:14" ht="15.75" customHeight="1">
      <c r="A121" s="7" t="s">
        <v>166</v>
      </c>
      <c r="B121" s="7" t="s">
        <v>173</v>
      </c>
      <c r="C121" s="7">
        <v>195</v>
      </c>
      <c r="D121" s="7">
        <v>153</v>
      </c>
      <c r="E121" s="7" t="s">
        <v>168</v>
      </c>
      <c r="F121" s="7" t="s">
        <v>169</v>
      </c>
      <c r="G121" s="7" t="s">
        <v>105</v>
      </c>
      <c r="H121" s="7">
        <v>22</v>
      </c>
      <c r="I121" s="7">
        <v>27</v>
      </c>
      <c r="J121">
        <f t="shared" si="10"/>
        <v>49</v>
      </c>
      <c r="K121" s="9" t="s">
        <v>202</v>
      </c>
      <c r="L121" s="9" t="s">
        <v>203</v>
      </c>
      <c r="M121" t="str">
        <f t="shared" si="11"/>
        <v>NG_GT</v>
      </c>
      <c r="N121">
        <f t="shared" si="9"/>
        <v>9555</v>
      </c>
    </row>
    <row r="122" spans="1:14" ht="15.75" customHeight="1">
      <c r="A122" s="7" t="s">
        <v>174</v>
      </c>
      <c r="B122" s="7" t="s">
        <v>103</v>
      </c>
      <c r="C122" s="7">
        <v>41</v>
      </c>
      <c r="D122" s="7">
        <v>31</v>
      </c>
      <c r="E122" s="7" t="s">
        <v>175</v>
      </c>
      <c r="F122" s="7" t="s">
        <v>121</v>
      </c>
      <c r="G122" s="7" t="s">
        <v>105</v>
      </c>
      <c r="H122" s="7">
        <v>52</v>
      </c>
      <c r="I122" s="7">
        <v>17</v>
      </c>
      <c r="J122">
        <f t="shared" si="10"/>
        <v>69</v>
      </c>
      <c r="K122" s="9" t="s">
        <v>208</v>
      </c>
      <c r="L122" s="9" t="s">
        <v>203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7" t="s">
        <v>174</v>
      </c>
      <c r="B123" s="7" t="s">
        <v>111</v>
      </c>
      <c r="C123" s="7">
        <v>41</v>
      </c>
      <c r="D123" s="7">
        <v>31</v>
      </c>
      <c r="E123" s="7" t="s">
        <v>175</v>
      </c>
      <c r="F123" s="7" t="s">
        <v>121</v>
      </c>
      <c r="G123" s="7" t="s">
        <v>105</v>
      </c>
      <c r="H123" s="7">
        <v>52</v>
      </c>
      <c r="I123" s="7">
        <v>17</v>
      </c>
      <c r="J123">
        <f t="shared" si="10"/>
        <v>69</v>
      </c>
      <c r="K123" s="9" t="s">
        <v>208</v>
      </c>
      <c r="L123" s="9" t="s">
        <v>203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7" t="s">
        <v>174</v>
      </c>
      <c r="B124" s="7" t="s">
        <v>113</v>
      </c>
      <c r="C124" s="7">
        <v>41</v>
      </c>
      <c r="D124" s="7">
        <v>32</v>
      </c>
      <c r="E124" s="7" t="s">
        <v>175</v>
      </c>
      <c r="F124" s="7" t="s">
        <v>121</v>
      </c>
      <c r="G124" s="7" t="s">
        <v>105</v>
      </c>
      <c r="H124" s="7">
        <v>52</v>
      </c>
      <c r="I124" s="7">
        <v>17</v>
      </c>
      <c r="J124">
        <f t="shared" si="10"/>
        <v>69</v>
      </c>
      <c r="K124" s="9" t="s">
        <v>208</v>
      </c>
      <c r="L124" s="9" t="s">
        <v>203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7" t="s">
        <v>174</v>
      </c>
      <c r="B125" s="7">
        <v>4</v>
      </c>
      <c r="C125" s="7">
        <v>41</v>
      </c>
      <c r="D125" s="7">
        <v>30</v>
      </c>
      <c r="E125" s="7" t="s">
        <v>175</v>
      </c>
      <c r="F125" s="7" t="s">
        <v>121</v>
      </c>
      <c r="G125" s="7" t="s">
        <v>105</v>
      </c>
      <c r="H125" s="7">
        <v>52</v>
      </c>
      <c r="I125" s="7">
        <v>17</v>
      </c>
      <c r="J125">
        <f t="shared" si="10"/>
        <v>69</v>
      </c>
      <c r="K125" s="9" t="s">
        <v>208</v>
      </c>
      <c r="L125" s="9" t="s">
        <v>203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115"/>
  <sheetViews>
    <sheetView zoomScaleNormal="100" workbookViewId="0">
      <pane ySplit="1" topLeftCell="A56" activePane="bottomLeft" state="frozen"/>
      <selection pane="bottomLeft" activeCell="B89" sqref="B76:B89"/>
    </sheetView>
  </sheetViews>
  <sheetFormatPr defaultColWidth="9.140625" defaultRowHeight="12"/>
  <cols>
    <col min="1" max="1" width="12.5703125" style="10" customWidth="1"/>
    <col min="2" max="2" width="30.42578125" style="10" customWidth="1"/>
    <col min="3" max="3" width="6.85546875" style="10" customWidth="1"/>
    <col min="4" max="4" width="41.28515625" style="10" customWidth="1"/>
    <col min="5" max="35" width="6.42578125" style="11" customWidth="1"/>
    <col min="36" max="16384" width="9.140625" style="10"/>
  </cols>
  <sheetData>
    <row r="1" spans="1:35">
      <c r="A1" s="69" t="s">
        <v>17</v>
      </c>
      <c r="B1" s="69" t="s">
        <v>0</v>
      </c>
      <c r="C1" s="69" t="s">
        <v>8</v>
      </c>
      <c r="D1" s="69" t="s">
        <v>9</v>
      </c>
      <c r="E1" s="69">
        <v>2020</v>
      </c>
      <c r="F1" s="69">
        <v>2021</v>
      </c>
      <c r="G1" s="69">
        <v>2022</v>
      </c>
      <c r="H1" s="69">
        <v>2023</v>
      </c>
      <c r="I1" s="69">
        <v>2024</v>
      </c>
      <c r="J1" s="69">
        <v>2025</v>
      </c>
      <c r="K1" s="69">
        <v>2026</v>
      </c>
      <c r="L1" s="69">
        <v>2027</v>
      </c>
      <c r="M1" s="69">
        <v>2028</v>
      </c>
      <c r="N1" s="69">
        <v>2029</v>
      </c>
      <c r="O1" s="69">
        <v>2030</v>
      </c>
      <c r="P1" s="69">
        <v>2031</v>
      </c>
      <c r="Q1" s="69">
        <v>2032</v>
      </c>
      <c r="R1" s="69">
        <v>2033</v>
      </c>
      <c r="S1" s="69">
        <v>2034</v>
      </c>
      <c r="T1" s="69">
        <v>2035</v>
      </c>
      <c r="U1" s="69">
        <v>2036</v>
      </c>
      <c r="V1" s="69">
        <v>2037</v>
      </c>
      <c r="W1" s="69">
        <v>2038</v>
      </c>
      <c r="X1" s="69">
        <v>2039</v>
      </c>
      <c r="Y1" s="69">
        <v>2040</v>
      </c>
      <c r="Z1" s="69">
        <v>2041</v>
      </c>
      <c r="AA1" s="69">
        <v>2042</v>
      </c>
      <c r="AB1" s="69">
        <v>2043</v>
      </c>
      <c r="AC1" s="69">
        <v>2044</v>
      </c>
      <c r="AD1" s="69">
        <v>2045</v>
      </c>
      <c r="AE1" s="69">
        <v>2046</v>
      </c>
      <c r="AF1" s="69">
        <v>2047</v>
      </c>
      <c r="AG1" s="69">
        <v>2048</v>
      </c>
      <c r="AH1" s="69">
        <v>2049</v>
      </c>
      <c r="AI1" s="69">
        <v>2050</v>
      </c>
    </row>
    <row r="2" spans="1:35">
      <c r="A2" s="10" t="s">
        <v>19</v>
      </c>
      <c r="B2" s="10" t="s">
        <v>295</v>
      </c>
      <c r="C2" s="10" t="s">
        <v>249</v>
      </c>
      <c r="D2" s="10" t="s">
        <v>16</v>
      </c>
      <c r="E2" s="11">
        <v>988.32170020000001</v>
      </c>
      <c r="F2" s="11">
        <v>856.84817510000005</v>
      </c>
      <c r="G2" s="11">
        <v>788.57467959999997</v>
      </c>
      <c r="H2" s="11">
        <v>720.30100000000004</v>
      </c>
      <c r="I2" s="11">
        <v>652.02800000000002</v>
      </c>
      <c r="J2" s="11">
        <v>583.75400000000002</v>
      </c>
      <c r="K2" s="11">
        <v>545.98199999999997</v>
      </c>
      <c r="L2" s="11">
        <v>508.21</v>
      </c>
      <c r="M2" s="11">
        <v>470.43700000000001</v>
      </c>
      <c r="N2" s="11">
        <v>432.66500000000002</v>
      </c>
      <c r="O2" s="11">
        <v>394.89299999999997</v>
      </c>
      <c r="P2" s="11">
        <v>389.95600000000002</v>
      </c>
      <c r="Q2" s="11">
        <v>385.02</v>
      </c>
      <c r="R2" s="11">
        <v>380.084</v>
      </c>
      <c r="S2" s="11">
        <v>375.14800000000002</v>
      </c>
      <c r="T2" s="11">
        <v>370.21199999999999</v>
      </c>
      <c r="U2" s="11">
        <v>365.27600000000001</v>
      </c>
      <c r="V2" s="11">
        <v>360.339</v>
      </c>
      <c r="W2" s="11">
        <v>355.40300000000002</v>
      </c>
      <c r="X2" s="11">
        <v>350.46699999999998</v>
      </c>
      <c r="Y2" s="11">
        <v>345.53100000000001</v>
      </c>
      <c r="Z2" s="11">
        <v>340.59500000000003</v>
      </c>
      <c r="AA2" s="11">
        <v>335.65899999999999</v>
      </c>
      <c r="AB2" s="11">
        <v>330.72300000000001</v>
      </c>
      <c r="AC2" s="11">
        <v>325.786</v>
      </c>
      <c r="AD2" s="11">
        <v>320.85000000000002</v>
      </c>
      <c r="AE2" s="11">
        <v>315.91399999999999</v>
      </c>
      <c r="AF2" s="11">
        <v>310.97800000000001</v>
      </c>
      <c r="AG2" s="11">
        <v>306.04199999999997</v>
      </c>
      <c r="AH2" s="11">
        <v>301.10599999999999</v>
      </c>
      <c r="AI2" s="11">
        <v>296.16899999999998</v>
      </c>
    </row>
    <row r="3" spans="1:35">
      <c r="A3" s="10" t="s">
        <v>20</v>
      </c>
      <c r="B3" s="10" t="s">
        <v>295</v>
      </c>
      <c r="C3" s="10" t="s">
        <v>249</v>
      </c>
      <c r="D3" s="10" t="s">
        <v>16</v>
      </c>
      <c r="E3" s="11">
        <v>988.32170020000001</v>
      </c>
      <c r="F3" s="11">
        <v>856.84817510000005</v>
      </c>
      <c r="G3" s="11">
        <v>806.67453920000003</v>
      </c>
      <c r="H3" s="11">
        <v>746.03700000000003</v>
      </c>
      <c r="I3" s="11">
        <v>707.66899999999998</v>
      </c>
      <c r="J3" s="11">
        <v>672.11800000000005</v>
      </c>
      <c r="K3" s="11">
        <v>652.26300000000003</v>
      </c>
      <c r="L3" s="11">
        <v>633.75</v>
      </c>
      <c r="M3" s="11">
        <v>610.00400000000002</v>
      </c>
      <c r="N3" s="11">
        <v>596.72299999999996</v>
      </c>
      <c r="O3" s="11">
        <v>579.55200000000002</v>
      </c>
      <c r="P3" s="11">
        <v>572.65499999999997</v>
      </c>
      <c r="Q3" s="11">
        <v>565.41</v>
      </c>
      <c r="R3" s="11">
        <v>558.16600000000005</v>
      </c>
      <c r="S3" s="11">
        <v>550.92200000000003</v>
      </c>
      <c r="T3" s="11">
        <v>543.67700000000002</v>
      </c>
      <c r="U3" s="11">
        <v>536.43299999999999</v>
      </c>
      <c r="V3" s="11">
        <v>529.18799999999999</v>
      </c>
      <c r="W3" s="11">
        <v>521.94399999999996</v>
      </c>
      <c r="X3" s="11">
        <v>514.70000000000005</v>
      </c>
      <c r="Y3" s="11">
        <v>507.45499999999998</v>
      </c>
      <c r="Z3" s="11">
        <v>500.21100000000001</v>
      </c>
      <c r="AA3" s="11">
        <v>492.96600000000001</v>
      </c>
      <c r="AB3" s="11">
        <v>485.72199999999998</v>
      </c>
      <c r="AC3" s="11">
        <v>478.47800000000001</v>
      </c>
      <c r="AD3" s="11">
        <v>471.233</v>
      </c>
      <c r="AE3" s="11">
        <v>463.98899999999998</v>
      </c>
      <c r="AF3" s="11">
        <v>456.74400000000003</v>
      </c>
      <c r="AG3" s="11">
        <v>449.5</v>
      </c>
      <c r="AH3" s="11">
        <v>442.25599999999997</v>
      </c>
      <c r="AI3" s="11">
        <v>435.108</v>
      </c>
    </row>
    <row r="4" spans="1:35">
      <c r="A4" s="10" t="s">
        <v>18</v>
      </c>
      <c r="B4" s="10" t="s">
        <v>295</v>
      </c>
      <c r="C4" s="10" t="s">
        <v>249</v>
      </c>
      <c r="D4" s="10" t="s">
        <v>16</v>
      </c>
      <c r="E4" s="11">
        <v>988.32170020000001</v>
      </c>
      <c r="F4" s="11">
        <v>856.84817510000005</v>
      </c>
      <c r="G4" s="11">
        <v>833.15429210000002</v>
      </c>
      <c r="H4" s="11">
        <v>809.46</v>
      </c>
      <c r="I4" s="11">
        <v>785.76700000000005</v>
      </c>
      <c r="J4" s="11">
        <v>762.07299999999998</v>
      </c>
      <c r="K4" s="11">
        <v>745.98299999999995</v>
      </c>
      <c r="L4" s="11">
        <v>729.89300000000003</v>
      </c>
      <c r="M4" s="11">
        <v>713.803</v>
      </c>
      <c r="N4" s="11">
        <v>697.71299999999997</v>
      </c>
      <c r="O4" s="11">
        <v>681.62199999999996</v>
      </c>
      <c r="P4" s="11">
        <v>681.62199999999996</v>
      </c>
      <c r="Q4" s="11">
        <v>681.62199999999996</v>
      </c>
      <c r="R4" s="11">
        <v>681.62199999999996</v>
      </c>
      <c r="S4" s="11">
        <v>681.62199999999996</v>
      </c>
      <c r="T4" s="11">
        <v>681.62199999999996</v>
      </c>
      <c r="U4" s="11">
        <v>681.62199999999996</v>
      </c>
      <c r="V4" s="11">
        <v>681.62199999999996</v>
      </c>
      <c r="W4" s="11">
        <v>681.62199999999996</v>
      </c>
      <c r="X4" s="11">
        <v>681.62199999999996</v>
      </c>
      <c r="Y4" s="11">
        <v>681.62199999999996</v>
      </c>
      <c r="Z4" s="11">
        <v>681.62199999999996</v>
      </c>
      <c r="AA4" s="11">
        <v>681.62199999999996</v>
      </c>
      <c r="AB4" s="11">
        <v>681.62199999999996</v>
      </c>
      <c r="AC4" s="11">
        <v>681.62199999999996</v>
      </c>
      <c r="AD4" s="11">
        <v>681.62199999999996</v>
      </c>
      <c r="AE4" s="11">
        <v>681.62199999999996</v>
      </c>
      <c r="AF4" s="11">
        <v>681.62199999999996</v>
      </c>
      <c r="AG4" s="11">
        <v>681.62199999999996</v>
      </c>
      <c r="AH4" s="11">
        <v>681.62199999999996</v>
      </c>
      <c r="AI4" s="11">
        <v>681.62199999999996</v>
      </c>
    </row>
    <row r="5" spans="1:35">
      <c r="A5" s="10" t="s">
        <v>19</v>
      </c>
      <c r="B5" s="10" t="s">
        <v>294</v>
      </c>
      <c r="C5" s="10" t="s">
        <v>249</v>
      </c>
      <c r="D5" s="10" t="s">
        <v>16</v>
      </c>
      <c r="E5" s="11">
        <v>1727.2344450000001</v>
      </c>
      <c r="F5" s="11">
        <v>1475.457175</v>
      </c>
      <c r="G5" s="11">
        <v>1357.8930350000001</v>
      </c>
      <c r="H5" s="11">
        <v>1240.33</v>
      </c>
      <c r="I5" s="11">
        <v>1122.76</v>
      </c>
      <c r="J5" s="11">
        <v>1005.2</v>
      </c>
      <c r="K5" s="11">
        <v>940.15800000000002</v>
      </c>
      <c r="L5" s="11">
        <v>875.11599999999999</v>
      </c>
      <c r="M5" s="11">
        <v>810.07299999999998</v>
      </c>
      <c r="N5" s="11">
        <v>745.03099999999995</v>
      </c>
      <c r="O5" s="11">
        <v>679.98900000000003</v>
      </c>
      <c r="P5" s="11">
        <v>671.48900000000003</v>
      </c>
      <c r="Q5" s="11">
        <v>662.98900000000003</v>
      </c>
      <c r="R5" s="11">
        <v>654.48900000000003</v>
      </c>
      <c r="S5" s="11">
        <v>645.98900000000003</v>
      </c>
      <c r="T5" s="11">
        <v>637.48900000000003</v>
      </c>
      <c r="U5" s="11">
        <v>628.99</v>
      </c>
      <c r="V5" s="11">
        <v>620.49</v>
      </c>
      <c r="W5" s="11">
        <v>611.99</v>
      </c>
      <c r="X5" s="11">
        <v>603.49</v>
      </c>
      <c r="Y5" s="11">
        <v>594.99</v>
      </c>
      <c r="Z5" s="11">
        <v>586.49</v>
      </c>
      <c r="AA5" s="11">
        <v>577.99</v>
      </c>
      <c r="AB5" s="11">
        <v>569.49</v>
      </c>
      <c r="AC5" s="11">
        <v>560.99099999999999</v>
      </c>
      <c r="AD5" s="11">
        <v>552.49099999999999</v>
      </c>
      <c r="AE5" s="11">
        <v>543.99099999999999</v>
      </c>
      <c r="AF5" s="11">
        <v>535.49099999999999</v>
      </c>
      <c r="AG5" s="11">
        <v>526.99099999999999</v>
      </c>
      <c r="AH5" s="11">
        <v>518.49099999999999</v>
      </c>
      <c r="AI5" s="11">
        <v>509.99099999999999</v>
      </c>
    </row>
    <row r="6" spans="1:35">
      <c r="A6" s="10" t="s">
        <v>20</v>
      </c>
      <c r="B6" s="10" t="s">
        <v>294</v>
      </c>
      <c r="C6" s="10" t="s">
        <v>249</v>
      </c>
      <c r="D6" s="10" t="s">
        <v>16</v>
      </c>
      <c r="E6" s="11">
        <v>1727.2344450000001</v>
      </c>
      <c r="F6" s="11">
        <v>1475.457175</v>
      </c>
      <c r="G6" s="11">
        <v>1370.814822</v>
      </c>
      <c r="H6" s="11">
        <v>1255.71</v>
      </c>
      <c r="I6" s="11">
        <v>1166.76</v>
      </c>
      <c r="J6" s="11">
        <v>1103.98</v>
      </c>
      <c r="K6" s="11">
        <v>1056.8900000000001</v>
      </c>
      <c r="L6" s="11">
        <v>1015.03</v>
      </c>
      <c r="M6" s="11">
        <v>967.94200000000001</v>
      </c>
      <c r="N6" s="11">
        <v>931.31700000000001</v>
      </c>
      <c r="O6" s="11">
        <v>894.69200000000001</v>
      </c>
      <c r="P6" s="11">
        <v>883.95299999999997</v>
      </c>
      <c r="Q6" s="11">
        <v>872.77</v>
      </c>
      <c r="R6" s="11">
        <v>861.58600000000001</v>
      </c>
      <c r="S6" s="11">
        <v>850.40200000000004</v>
      </c>
      <c r="T6" s="11">
        <v>839.21900000000005</v>
      </c>
      <c r="U6" s="11">
        <v>828.03499999999997</v>
      </c>
      <c r="V6" s="11">
        <v>816.851</v>
      </c>
      <c r="W6" s="11">
        <v>805.66800000000001</v>
      </c>
      <c r="X6" s="11">
        <v>794.48400000000004</v>
      </c>
      <c r="Y6" s="11">
        <v>783.3</v>
      </c>
      <c r="Z6" s="11">
        <v>772.11699999999996</v>
      </c>
      <c r="AA6" s="11">
        <v>760.93299999999999</v>
      </c>
      <c r="AB6" s="11">
        <v>749.74900000000002</v>
      </c>
      <c r="AC6" s="11">
        <v>738.56600000000003</v>
      </c>
      <c r="AD6" s="11">
        <v>727.38199999999995</v>
      </c>
      <c r="AE6" s="11">
        <v>716.19799999999998</v>
      </c>
      <c r="AF6" s="11">
        <v>705.01499999999999</v>
      </c>
      <c r="AG6" s="11">
        <v>693.83100000000002</v>
      </c>
      <c r="AH6" s="11">
        <v>682.64700000000005</v>
      </c>
      <c r="AI6" s="11">
        <v>671.46400000000006</v>
      </c>
    </row>
    <row r="7" spans="1:35">
      <c r="A7" s="10" t="s">
        <v>18</v>
      </c>
      <c r="B7" s="10" t="s">
        <v>294</v>
      </c>
      <c r="C7" s="10" t="s">
        <v>249</v>
      </c>
      <c r="D7" s="10" t="s">
        <v>16</v>
      </c>
      <c r="E7" s="11">
        <v>1727.2344450000001</v>
      </c>
      <c r="F7" s="11">
        <v>1475.457175</v>
      </c>
      <c r="G7" s="11">
        <v>1434.657287</v>
      </c>
      <c r="H7" s="11">
        <v>1393.86</v>
      </c>
      <c r="I7" s="11">
        <v>1353.06</v>
      </c>
      <c r="J7" s="11">
        <v>1312.26</v>
      </c>
      <c r="K7" s="11">
        <v>1284.55</v>
      </c>
      <c r="L7" s="11">
        <v>1256.8399999999999</v>
      </c>
      <c r="M7" s="11">
        <v>1229.1400000000001</v>
      </c>
      <c r="N7" s="11">
        <v>1201.43</v>
      </c>
      <c r="O7" s="11">
        <v>1173.73</v>
      </c>
      <c r="P7" s="11">
        <v>1173.73</v>
      </c>
      <c r="Q7" s="11">
        <v>1173.73</v>
      </c>
      <c r="R7" s="11">
        <v>1173.73</v>
      </c>
      <c r="S7" s="11">
        <v>1173.73</v>
      </c>
      <c r="T7" s="11">
        <v>1173.73</v>
      </c>
      <c r="U7" s="11">
        <v>1173.73</v>
      </c>
      <c r="V7" s="11">
        <v>1173.73</v>
      </c>
      <c r="W7" s="11">
        <v>1173.73</v>
      </c>
      <c r="X7" s="11">
        <v>1173.73</v>
      </c>
      <c r="Y7" s="11">
        <v>1173.73</v>
      </c>
      <c r="Z7" s="11">
        <v>1173.73</v>
      </c>
      <c r="AA7" s="11">
        <v>1173.73</v>
      </c>
      <c r="AB7" s="11">
        <v>1173.73</v>
      </c>
      <c r="AC7" s="11">
        <v>1173.73</v>
      </c>
      <c r="AD7" s="11">
        <v>1173.73</v>
      </c>
      <c r="AE7" s="11">
        <v>1173.73</v>
      </c>
      <c r="AF7" s="11">
        <v>1173.73</v>
      </c>
      <c r="AG7" s="11">
        <v>1173.73</v>
      </c>
      <c r="AH7" s="11">
        <v>1173.73</v>
      </c>
      <c r="AI7" s="11">
        <v>1173.73</v>
      </c>
    </row>
    <row r="8" spans="1:35">
      <c r="A8" s="10" t="s">
        <v>19</v>
      </c>
      <c r="B8" s="10" t="s">
        <v>297</v>
      </c>
      <c r="C8" s="10" t="s">
        <v>249</v>
      </c>
      <c r="D8" s="10" t="s">
        <v>16</v>
      </c>
      <c r="E8" s="11">
        <v>2466.15</v>
      </c>
      <c r="F8" s="11">
        <v>2094.0700000000002</v>
      </c>
      <c r="G8" s="11">
        <v>1927.21</v>
      </c>
      <c r="H8" s="11">
        <v>1760.36</v>
      </c>
      <c r="I8" s="11">
        <v>1593.5</v>
      </c>
      <c r="J8" s="11">
        <v>1426.65</v>
      </c>
      <c r="K8" s="11">
        <v>1334.33</v>
      </c>
      <c r="L8" s="11">
        <v>1242.02</v>
      </c>
      <c r="M8" s="11">
        <v>1149.71</v>
      </c>
      <c r="N8" s="11">
        <v>1057.4000000000001</v>
      </c>
      <c r="O8" s="11">
        <v>965.08</v>
      </c>
      <c r="P8" s="11">
        <v>953.02</v>
      </c>
      <c r="Q8" s="11">
        <v>940.96</v>
      </c>
      <c r="R8" s="11">
        <v>928.89</v>
      </c>
      <c r="S8" s="11">
        <v>916.83</v>
      </c>
      <c r="T8" s="11">
        <v>904.77</v>
      </c>
      <c r="U8" s="11">
        <v>892.7</v>
      </c>
      <c r="V8" s="11">
        <v>880.64</v>
      </c>
      <c r="W8" s="11">
        <v>868.58</v>
      </c>
      <c r="X8" s="11">
        <v>856.51</v>
      </c>
      <c r="Y8" s="11">
        <v>844.45</v>
      </c>
      <c r="Z8" s="11">
        <v>832.39</v>
      </c>
      <c r="AA8" s="11">
        <v>820.32</v>
      </c>
      <c r="AB8" s="11">
        <v>808.26</v>
      </c>
      <c r="AC8" s="11">
        <v>796.19</v>
      </c>
      <c r="AD8" s="11">
        <v>784.13</v>
      </c>
      <c r="AE8" s="11">
        <v>772.07</v>
      </c>
      <c r="AF8" s="11">
        <v>760</v>
      </c>
      <c r="AG8" s="11">
        <v>747.94</v>
      </c>
      <c r="AH8" s="11">
        <v>735.88</v>
      </c>
      <c r="AI8" s="11">
        <v>723.81</v>
      </c>
    </row>
    <row r="9" spans="1:35">
      <c r="A9" s="10" t="s">
        <v>20</v>
      </c>
      <c r="B9" s="10" t="s">
        <v>297</v>
      </c>
      <c r="C9" s="10" t="s">
        <v>249</v>
      </c>
      <c r="D9" s="10" t="s">
        <v>16</v>
      </c>
      <c r="E9" s="11">
        <v>2466.15</v>
      </c>
      <c r="F9" s="11">
        <v>2094.0700000000002</v>
      </c>
      <c r="G9" s="11">
        <v>1934.96</v>
      </c>
      <c r="H9" s="11">
        <v>1765.38</v>
      </c>
      <c r="I9" s="11">
        <v>1625.86</v>
      </c>
      <c r="J9" s="11">
        <v>1535.84</v>
      </c>
      <c r="K9" s="11">
        <v>1461.51</v>
      </c>
      <c r="L9" s="11">
        <v>1396.31</v>
      </c>
      <c r="M9" s="11">
        <v>1325.88</v>
      </c>
      <c r="N9" s="11">
        <v>1265.9100000000001</v>
      </c>
      <c r="O9" s="11">
        <v>1209.83</v>
      </c>
      <c r="P9" s="11">
        <v>1195.25</v>
      </c>
      <c r="Q9" s="11">
        <v>1180.1300000000001</v>
      </c>
      <c r="R9" s="11">
        <v>1165.01</v>
      </c>
      <c r="S9" s="11">
        <v>1149.8800000000001</v>
      </c>
      <c r="T9" s="11">
        <v>1134.76</v>
      </c>
      <c r="U9" s="11">
        <v>1119.6400000000001</v>
      </c>
      <c r="V9" s="11">
        <v>1104.51</v>
      </c>
      <c r="W9" s="11">
        <v>1089.3900000000001</v>
      </c>
      <c r="X9" s="11">
        <v>1074.27</v>
      </c>
      <c r="Y9" s="11">
        <v>1059.1500000000001</v>
      </c>
      <c r="Z9" s="11">
        <v>1044.02</v>
      </c>
      <c r="AA9" s="11">
        <v>1028.9000000000001</v>
      </c>
      <c r="AB9" s="11">
        <v>1013.78</v>
      </c>
      <c r="AC9" s="11">
        <v>998.65</v>
      </c>
      <c r="AD9" s="11">
        <v>983.53</v>
      </c>
      <c r="AE9" s="11">
        <v>968.41</v>
      </c>
      <c r="AF9" s="11">
        <v>953.29</v>
      </c>
      <c r="AG9" s="11">
        <v>938.16</v>
      </c>
      <c r="AH9" s="11">
        <v>923.04</v>
      </c>
      <c r="AI9" s="11">
        <v>907.82</v>
      </c>
    </row>
    <row r="10" spans="1:35">
      <c r="A10" s="10" t="s">
        <v>18</v>
      </c>
      <c r="B10" s="10" t="s">
        <v>297</v>
      </c>
      <c r="C10" s="10" t="s">
        <v>249</v>
      </c>
      <c r="D10" s="10" t="s">
        <v>16</v>
      </c>
      <c r="E10" s="11">
        <v>2466.15</v>
      </c>
      <c r="F10" s="11">
        <v>2094.0700000000002</v>
      </c>
      <c r="G10" s="11">
        <v>2036.16</v>
      </c>
      <c r="H10" s="11">
        <v>1978.25</v>
      </c>
      <c r="I10" s="11">
        <v>1920.35</v>
      </c>
      <c r="J10" s="11">
        <v>1862.44</v>
      </c>
      <c r="K10" s="11">
        <v>1823.12</v>
      </c>
      <c r="L10" s="11">
        <v>1783.8</v>
      </c>
      <c r="M10" s="11">
        <v>1744.47</v>
      </c>
      <c r="N10" s="11">
        <v>1705.15</v>
      </c>
      <c r="O10" s="11">
        <v>1665.83</v>
      </c>
      <c r="P10" s="11">
        <v>1665.83</v>
      </c>
      <c r="Q10" s="11">
        <v>1665.83</v>
      </c>
      <c r="R10" s="11">
        <v>1665.83</v>
      </c>
      <c r="S10" s="11">
        <v>1665.83</v>
      </c>
      <c r="T10" s="11">
        <v>1665.83</v>
      </c>
      <c r="U10" s="11">
        <v>1665.83</v>
      </c>
      <c r="V10" s="11">
        <v>1665.83</v>
      </c>
      <c r="W10" s="11">
        <v>1665.83</v>
      </c>
      <c r="X10" s="11">
        <v>1665.83</v>
      </c>
      <c r="Y10" s="11">
        <v>1665.83</v>
      </c>
      <c r="Z10" s="11">
        <v>1665.83</v>
      </c>
      <c r="AA10" s="11">
        <v>1665.83</v>
      </c>
      <c r="AB10" s="11">
        <v>1665.83</v>
      </c>
      <c r="AC10" s="11">
        <v>1665.83</v>
      </c>
      <c r="AD10" s="11">
        <v>1665.83</v>
      </c>
      <c r="AE10" s="11">
        <v>1665.83</v>
      </c>
      <c r="AF10" s="11">
        <v>1665.83</v>
      </c>
      <c r="AG10" s="11">
        <v>1665.83</v>
      </c>
      <c r="AH10" s="11">
        <v>1665.83</v>
      </c>
      <c r="AI10" s="11">
        <v>1665.83</v>
      </c>
    </row>
    <row r="11" spans="1:35">
      <c r="A11" s="10" t="s">
        <v>19</v>
      </c>
      <c r="B11" s="10" t="s">
        <v>296</v>
      </c>
      <c r="C11" s="10" t="s">
        <v>249</v>
      </c>
      <c r="D11" s="10" t="s">
        <v>16</v>
      </c>
      <c r="E11" s="11">
        <v>3205.0599339999999</v>
      </c>
      <c r="F11" s="11">
        <v>2712.675174</v>
      </c>
      <c r="G11" s="11">
        <v>2496.5297449999998</v>
      </c>
      <c r="H11" s="11">
        <v>2280.38</v>
      </c>
      <c r="I11" s="11">
        <v>2064.2399999999998</v>
      </c>
      <c r="J11" s="11">
        <v>1848.09</v>
      </c>
      <c r="K11" s="11">
        <v>1728.51</v>
      </c>
      <c r="L11" s="11">
        <v>1608.93</v>
      </c>
      <c r="M11" s="11">
        <v>1489.35</v>
      </c>
      <c r="N11" s="11">
        <v>1369.76</v>
      </c>
      <c r="O11" s="11">
        <v>1250.18</v>
      </c>
      <c r="P11" s="11">
        <v>1234.55</v>
      </c>
      <c r="Q11" s="11">
        <v>1218.93</v>
      </c>
      <c r="R11" s="11">
        <v>1203.3</v>
      </c>
      <c r="S11" s="11">
        <v>1187.67</v>
      </c>
      <c r="T11" s="11">
        <v>1172.04</v>
      </c>
      <c r="U11" s="11">
        <v>1156.42</v>
      </c>
      <c r="V11" s="11">
        <v>1140.79</v>
      </c>
      <c r="W11" s="11">
        <v>1125.1600000000001</v>
      </c>
      <c r="X11" s="11">
        <v>1109.54</v>
      </c>
      <c r="Y11" s="11">
        <v>1093.9100000000001</v>
      </c>
      <c r="Z11" s="11">
        <v>1078.28</v>
      </c>
      <c r="AA11" s="11">
        <v>1062.6500000000001</v>
      </c>
      <c r="AB11" s="11">
        <v>1047.03</v>
      </c>
      <c r="AC11" s="11">
        <v>1031.4000000000001</v>
      </c>
      <c r="AD11" s="11">
        <v>1015.77</v>
      </c>
      <c r="AE11" s="11">
        <v>1000.14</v>
      </c>
      <c r="AF11" s="11">
        <v>984.51700000000005</v>
      </c>
      <c r="AG11" s="11">
        <v>968.89</v>
      </c>
      <c r="AH11" s="11">
        <v>953.26300000000003</v>
      </c>
      <c r="AI11" s="11">
        <v>937.63599999999997</v>
      </c>
    </row>
    <row r="12" spans="1:35" ht="13.5" customHeight="1">
      <c r="A12" s="10" t="s">
        <v>20</v>
      </c>
      <c r="B12" s="10" t="s">
        <v>296</v>
      </c>
      <c r="C12" s="10" t="s">
        <v>249</v>
      </c>
      <c r="D12" s="10" t="s">
        <v>16</v>
      </c>
      <c r="E12" s="11">
        <v>3205.0599339999999</v>
      </c>
      <c r="F12" s="11">
        <v>2712.675174</v>
      </c>
      <c r="G12" s="11">
        <v>2499.0953869999998</v>
      </c>
      <c r="H12" s="11">
        <v>2275.0500000000002</v>
      </c>
      <c r="I12" s="11">
        <v>2084.9499999999998</v>
      </c>
      <c r="J12" s="11">
        <v>1967.7</v>
      </c>
      <c r="K12" s="11">
        <v>1866.14</v>
      </c>
      <c r="L12" s="11">
        <v>1777.59</v>
      </c>
      <c r="M12" s="11">
        <v>1683.82</v>
      </c>
      <c r="N12" s="11">
        <v>1600.5</v>
      </c>
      <c r="O12" s="11">
        <v>1524.97</v>
      </c>
      <c r="P12" s="11">
        <v>1506.55</v>
      </c>
      <c r="Q12" s="11">
        <v>1487.49</v>
      </c>
      <c r="R12" s="11">
        <v>1468.43</v>
      </c>
      <c r="S12" s="11">
        <v>1449.36</v>
      </c>
      <c r="T12" s="11">
        <v>1430.3</v>
      </c>
      <c r="U12" s="11">
        <v>1411.24</v>
      </c>
      <c r="V12" s="11">
        <v>1392.18</v>
      </c>
      <c r="W12" s="11">
        <v>1373.11</v>
      </c>
      <c r="X12" s="11">
        <v>1354.05</v>
      </c>
      <c r="Y12" s="11">
        <v>1334.99</v>
      </c>
      <c r="Z12" s="11">
        <v>1315.93</v>
      </c>
      <c r="AA12" s="11">
        <v>1296.8699999999999</v>
      </c>
      <c r="AB12" s="11">
        <v>1277.8</v>
      </c>
      <c r="AC12" s="11">
        <v>1258.74</v>
      </c>
      <c r="AD12" s="11">
        <v>1239.68</v>
      </c>
      <c r="AE12" s="11">
        <v>1220.6199999999999</v>
      </c>
      <c r="AF12" s="11">
        <v>1201.56</v>
      </c>
      <c r="AG12" s="11">
        <v>1182.49</v>
      </c>
      <c r="AH12" s="11">
        <v>1163.43</v>
      </c>
      <c r="AI12" s="11">
        <v>1144.17</v>
      </c>
    </row>
    <row r="13" spans="1:35">
      <c r="A13" s="10" t="s">
        <v>18</v>
      </c>
      <c r="B13" s="10" t="s">
        <v>296</v>
      </c>
      <c r="C13" s="10" t="s">
        <v>249</v>
      </c>
      <c r="D13" s="10" t="s">
        <v>16</v>
      </c>
      <c r="E13" s="11">
        <v>3205.0599339999999</v>
      </c>
      <c r="F13" s="11">
        <v>2712.675174</v>
      </c>
      <c r="G13" s="11">
        <v>2637.6632760000002</v>
      </c>
      <c r="H13" s="11">
        <v>2562.65</v>
      </c>
      <c r="I13" s="11">
        <v>2487.64</v>
      </c>
      <c r="J13" s="11">
        <v>2412.63</v>
      </c>
      <c r="K13" s="11">
        <v>2361.69</v>
      </c>
      <c r="L13" s="11">
        <v>2310.75</v>
      </c>
      <c r="M13" s="11">
        <v>2259.81</v>
      </c>
      <c r="N13" s="11">
        <v>2208.87</v>
      </c>
      <c r="O13" s="11">
        <v>2157.9299999999998</v>
      </c>
      <c r="P13" s="11">
        <v>2157.9299999999998</v>
      </c>
      <c r="Q13" s="11">
        <v>2157.9299999999998</v>
      </c>
      <c r="R13" s="11">
        <v>2157.9299999999998</v>
      </c>
      <c r="S13" s="11">
        <v>2157.9299999999998</v>
      </c>
      <c r="T13" s="11">
        <v>2157.9299999999998</v>
      </c>
      <c r="U13" s="11">
        <v>2157.9299999999998</v>
      </c>
      <c r="V13" s="11">
        <v>2157.9299999999998</v>
      </c>
      <c r="W13" s="11">
        <v>2157.9299999999998</v>
      </c>
      <c r="X13" s="11">
        <v>2157.9299999999998</v>
      </c>
      <c r="Y13" s="11">
        <v>2157.9299999999998</v>
      </c>
      <c r="Z13" s="11">
        <v>2157.9299999999998</v>
      </c>
      <c r="AA13" s="11">
        <v>2157.9299999999998</v>
      </c>
      <c r="AB13" s="11">
        <v>2157.9299999999998</v>
      </c>
      <c r="AC13" s="11">
        <v>2157.9299999999998</v>
      </c>
      <c r="AD13" s="11">
        <v>2157.9299999999998</v>
      </c>
      <c r="AE13" s="11">
        <v>2157.9299999999998</v>
      </c>
      <c r="AF13" s="11">
        <v>2157.9299999999998</v>
      </c>
      <c r="AG13" s="11">
        <v>2157.9299999999998</v>
      </c>
      <c r="AH13" s="11">
        <v>2157.9299999999998</v>
      </c>
      <c r="AI13" s="11">
        <v>2157.9299999999998</v>
      </c>
    </row>
    <row r="14" spans="1:35">
      <c r="A14" s="10" t="s">
        <v>24</v>
      </c>
      <c r="B14" s="10" t="s">
        <v>307</v>
      </c>
      <c r="C14" s="10" t="s">
        <v>249</v>
      </c>
      <c r="D14" s="10" t="s">
        <v>375</v>
      </c>
      <c r="E14" s="11">
        <v>5580</v>
      </c>
      <c r="F14" s="11">
        <v>5563</v>
      </c>
      <c r="G14" s="11">
        <v>5546</v>
      </c>
      <c r="H14" s="11">
        <v>5529</v>
      </c>
      <c r="I14" s="11">
        <v>5512</v>
      </c>
      <c r="J14" s="11">
        <v>5495</v>
      </c>
      <c r="K14" s="11">
        <v>5478</v>
      </c>
      <c r="L14" s="11">
        <v>5461</v>
      </c>
      <c r="M14" s="11">
        <v>5444</v>
      </c>
      <c r="N14" s="11">
        <v>5427</v>
      </c>
      <c r="O14" s="11">
        <v>5410</v>
      </c>
      <c r="P14" s="11">
        <v>5394.5</v>
      </c>
      <c r="Q14" s="11">
        <v>5379</v>
      </c>
      <c r="R14" s="11">
        <v>5363.5</v>
      </c>
      <c r="S14" s="11">
        <v>5348</v>
      </c>
      <c r="T14" s="11">
        <v>5332.5</v>
      </c>
      <c r="U14" s="11">
        <v>5317</v>
      </c>
      <c r="V14" s="11">
        <v>5301.5</v>
      </c>
      <c r="W14" s="11">
        <v>5286</v>
      </c>
      <c r="X14" s="11">
        <v>5270.5</v>
      </c>
      <c r="Y14" s="11">
        <v>5255</v>
      </c>
      <c r="Z14" s="11">
        <v>5239.5</v>
      </c>
      <c r="AA14" s="11">
        <v>5224</v>
      </c>
      <c r="AB14" s="11">
        <v>5208.5</v>
      </c>
      <c r="AC14" s="11">
        <v>5193</v>
      </c>
      <c r="AD14" s="11">
        <v>5177.5</v>
      </c>
      <c r="AE14" s="11">
        <v>5162</v>
      </c>
      <c r="AF14" s="11">
        <v>5146.5</v>
      </c>
      <c r="AG14" s="11">
        <v>5131</v>
      </c>
      <c r="AH14" s="11">
        <v>5115.5</v>
      </c>
      <c r="AI14" s="11">
        <v>5100</v>
      </c>
    </row>
    <row r="15" spans="1:35">
      <c r="A15" s="10" t="s">
        <v>24</v>
      </c>
      <c r="B15" s="10" t="s">
        <v>308</v>
      </c>
      <c r="C15" s="10" t="s">
        <v>249</v>
      </c>
      <c r="D15" s="10" t="s">
        <v>255</v>
      </c>
      <c r="E15" s="11">
        <v>4416.1586545896225</v>
      </c>
      <c r="F15" s="11">
        <v>4388.1768458064125</v>
      </c>
      <c r="G15" s="11">
        <v>4360.1950370232025</v>
      </c>
      <c r="H15" s="11">
        <v>4332.2132282399934</v>
      </c>
      <c r="I15" s="11">
        <v>4304.5136584669035</v>
      </c>
      <c r="J15" s="11">
        <v>4276.2086370074821</v>
      </c>
      <c r="K15" s="11">
        <v>4258.3489285999976</v>
      </c>
      <c r="L15" s="11">
        <v>4240.3817525639051</v>
      </c>
      <c r="M15" s="11">
        <v>4222.3099174482222</v>
      </c>
      <c r="N15" s="11">
        <v>4204.1303924733184</v>
      </c>
      <c r="O15" s="11">
        <v>4185.8438263968492</v>
      </c>
      <c r="P15" s="11">
        <v>4157.8280890731303</v>
      </c>
      <c r="Q15" s="11">
        <v>4129.8125183607854</v>
      </c>
      <c r="R15" s="11">
        <v>4101.7998511701189</v>
      </c>
      <c r="S15" s="11">
        <v>4073.7818888610846</v>
      </c>
      <c r="T15" s="11">
        <v>4045.7676234324272</v>
      </c>
      <c r="U15" s="11">
        <v>4017.7526382967721</v>
      </c>
      <c r="V15" s="11">
        <v>3989.7399885775626</v>
      </c>
      <c r="W15" s="11">
        <v>3961.7249402736543</v>
      </c>
      <c r="X15" s="11">
        <v>3933.7104772183488</v>
      </c>
      <c r="Y15" s="11">
        <v>3905.6966508737169</v>
      </c>
      <c r="Z15" s="11">
        <v>3877.6789330066481</v>
      </c>
      <c r="AA15" s="11">
        <v>3849.6641876106451</v>
      </c>
      <c r="AB15" s="11">
        <v>3821.6493188199893</v>
      </c>
      <c r="AC15" s="11">
        <v>3793.6352124558844</v>
      </c>
      <c r="AD15" s="11">
        <v>3765.6236041294887</v>
      </c>
      <c r="AE15" s="11">
        <v>3737.6084841509801</v>
      </c>
      <c r="AF15" s="11">
        <v>3709.5933146942721</v>
      </c>
      <c r="AG15" s="11">
        <v>3681.5768114034067</v>
      </c>
      <c r="AH15" s="11">
        <v>3653.5622867226039</v>
      </c>
      <c r="AI15" s="11">
        <v>3625.5477288005723</v>
      </c>
    </row>
    <row r="16" spans="1:35">
      <c r="A16" s="10" t="s">
        <v>24</v>
      </c>
      <c r="B16" s="10" t="s">
        <v>306</v>
      </c>
      <c r="C16" s="10" t="s">
        <v>249</v>
      </c>
      <c r="D16" s="10" t="s">
        <v>254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>
      <c r="A17" s="10" t="s">
        <v>19</v>
      </c>
      <c r="B17" s="10" t="s">
        <v>291</v>
      </c>
      <c r="C17" s="10" t="s">
        <v>249</v>
      </c>
      <c r="D17" s="10" t="s">
        <v>16</v>
      </c>
      <c r="E17" s="11">
        <v>5131</v>
      </c>
      <c r="F17" s="11">
        <v>5131</v>
      </c>
      <c r="G17" s="11">
        <v>4787</v>
      </c>
      <c r="H17" s="11">
        <v>4750</v>
      </c>
      <c r="I17" s="11">
        <v>4714</v>
      </c>
      <c r="J17" s="11">
        <v>4616</v>
      </c>
      <c r="K17" s="11">
        <v>4520</v>
      </c>
      <c r="L17" s="11">
        <v>4424</v>
      </c>
      <c r="M17" s="11">
        <v>4330</v>
      </c>
      <c r="N17" s="11">
        <v>4235</v>
      </c>
      <c r="O17" s="11">
        <v>4143</v>
      </c>
      <c r="P17" s="11">
        <v>4051</v>
      </c>
      <c r="Q17" s="11">
        <v>3960</v>
      </c>
      <c r="R17" s="11">
        <v>3870</v>
      </c>
      <c r="S17" s="11">
        <v>3724</v>
      </c>
      <c r="T17" s="11">
        <v>3580</v>
      </c>
      <c r="U17" s="11">
        <v>3439</v>
      </c>
      <c r="V17" s="11">
        <v>3298</v>
      </c>
      <c r="W17" s="11">
        <v>3160</v>
      </c>
      <c r="X17" s="11">
        <v>3132</v>
      </c>
      <c r="Y17" s="11">
        <v>3105</v>
      </c>
      <c r="Z17" s="11">
        <v>3077</v>
      </c>
      <c r="AA17" s="11">
        <v>3050</v>
      </c>
      <c r="AB17" s="11">
        <v>3023</v>
      </c>
      <c r="AC17" s="11">
        <v>2996</v>
      </c>
      <c r="AD17" s="11">
        <v>2968</v>
      </c>
      <c r="AE17" s="11">
        <v>2941</v>
      </c>
      <c r="AF17" s="11">
        <v>2913</v>
      </c>
      <c r="AG17" s="11">
        <v>2886</v>
      </c>
      <c r="AH17" s="11">
        <v>2858</v>
      </c>
      <c r="AI17" s="11">
        <v>2831</v>
      </c>
    </row>
    <row r="18" spans="1:35">
      <c r="A18" s="10" t="s">
        <v>20</v>
      </c>
      <c r="B18" s="10" t="s">
        <v>291</v>
      </c>
      <c r="C18" s="10" t="s">
        <v>249</v>
      </c>
      <c r="D18" s="10" t="s">
        <v>16</v>
      </c>
      <c r="E18" s="11">
        <v>5131</v>
      </c>
      <c r="F18" s="11">
        <v>5131</v>
      </c>
      <c r="G18" s="11">
        <v>4787</v>
      </c>
      <c r="H18" s="11">
        <v>4750</v>
      </c>
      <c r="I18" s="11">
        <v>4714</v>
      </c>
      <c r="J18" s="11">
        <v>4647</v>
      </c>
      <c r="K18" s="11">
        <v>4580</v>
      </c>
      <c r="L18" s="11">
        <v>4514</v>
      </c>
      <c r="M18" s="11">
        <v>4448</v>
      </c>
      <c r="N18" s="11">
        <v>4384</v>
      </c>
      <c r="O18" s="11">
        <v>4319</v>
      </c>
      <c r="P18" s="11">
        <v>4254</v>
      </c>
      <c r="Q18" s="11">
        <v>4191</v>
      </c>
      <c r="R18" s="11">
        <v>4129</v>
      </c>
      <c r="S18" s="11">
        <v>4036</v>
      </c>
      <c r="T18" s="11">
        <v>3947</v>
      </c>
      <c r="U18" s="11">
        <v>3858</v>
      </c>
      <c r="V18" s="11">
        <v>3769</v>
      </c>
      <c r="W18" s="11">
        <v>3682</v>
      </c>
      <c r="X18" s="11">
        <v>3650</v>
      </c>
      <c r="Y18" s="11">
        <v>3619</v>
      </c>
      <c r="Z18" s="11">
        <v>3586</v>
      </c>
      <c r="AA18" s="11">
        <v>3554</v>
      </c>
      <c r="AB18" s="11">
        <v>3523</v>
      </c>
      <c r="AC18" s="11">
        <v>3490</v>
      </c>
      <c r="AD18" s="11">
        <v>3458</v>
      </c>
      <c r="AE18" s="11">
        <v>3427</v>
      </c>
      <c r="AF18" s="11">
        <v>3395</v>
      </c>
      <c r="AG18" s="11">
        <v>3362</v>
      </c>
      <c r="AH18" s="11">
        <v>3331</v>
      </c>
      <c r="AI18" s="11">
        <v>3299</v>
      </c>
    </row>
    <row r="19" spans="1:35">
      <c r="A19" s="10" t="s">
        <v>18</v>
      </c>
      <c r="B19" s="10" t="s">
        <v>291</v>
      </c>
      <c r="C19" s="10" t="s">
        <v>249</v>
      </c>
      <c r="D19" s="10" t="s">
        <v>16</v>
      </c>
      <c r="E19" s="11">
        <v>5131</v>
      </c>
      <c r="F19" s="11">
        <v>5131</v>
      </c>
      <c r="G19" s="11">
        <v>4787</v>
      </c>
      <c r="H19" s="11">
        <v>4750</v>
      </c>
      <c r="I19" s="11">
        <v>4714</v>
      </c>
      <c r="J19" s="11">
        <v>4677</v>
      </c>
      <c r="K19" s="11">
        <v>4641</v>
      </c>
      <c r="L19" s="11">
        <v>4605</v>
      </c>
      <c r="M19" s="11">
        <v>4568</v>
      </c>
      <c r="N19" s="11">
        <v>4532</v>
      </c>
      <c r="O19" s="11">
        <v>4495</v>
      </c>
      <c r="P19" s="11">
        <v>4459</v>
      </c>
      <c r="Q19" s="11">
        <v>4422</v>
      </c>
      <c r="R19" s="11">
        <v>4386</v>
      </c>
      <c r="S19" s="11">
        <v>4349</v>
      </c>
      <c r="T19" s="11">
        <v>4313</v>
      </c>
      <c r="U19" s="11">
        <v>4277</v>
      </c>
      <c r="V19" s="11">
        <v>4240</v>
      </c>
      <c r="W19" s="11">
        <v>4204</v>
      </c>
      <c r="X19" s="11">
        <v>4167</v>
      </c>
      <c r="Y19" s="11">
        <v>4131</v>
      </c>
      <c r="Z19" s="11">
        <v>4094</v>
      </c>
      <c r="AA19" s="11">
        <v>4058</v>
      </c>
      <c r="AB19" s="11">
        <v>4021</v>
      </c>
      <c r="AC19" s="11">
        <v>3985</v>
      </c>
      <c r="AD19" s="11">
        <v>3949</v>
      </c>
      <c r="AE19" s="11">
        <v>3912</v>
      </c>
      <c r="AF19" s="11">
        <v>3876</v>
      </c>
      <c r="AG19" s="11">
        <v>3839</v>
      </c>
      <c r="AH19" s="11">
        <v>3803</v>
      </c>
      <c r="AI19" s="11">
        <v>3766</v>
      </c>
    </row>
    <row r="20" spans="1:35">
      <c r="A20" s="10" t="s">
        <v>19</v>
      </c>
      <c r="B20" s="10" t="s">
        <v>292</v>
      </c>
      <c r="C20" s="10" t="s">
        <v>249</v>
      </c>
      <c r="D20" s="10" t="s">
        <v>16</v>
      </c>
      <c r="E20" s="11">
        <v>5251</v>
      </c>
      <c r="F20" s="11">
        <v>5251</v>
      </c>
      <c r="G20" s="11">
        <v>4897</v>
      </c>
      <c r="H20" s="11">
        <v>4860</v>
      </c>
      <c r="I20" s="11">
        <v>4823</v>
      </c>
      <c r="J20" s="11">
        <v>4725</v>
      </c>
      <c r="K20" s="11">
        <v>4628</v>
      </c>
      <c r="L20" s="11">
        <v>4531</v>
      </c>
      <c r="M20" s="11">
        <v>4435</v>
      </c>
      <c r="N20" s="11">
        <v>4341</v>
      </c>
      <c r="O20" s="11">
        <v>4247</v>
      </c>
      <c r="P20" s="11">
        <v>4155</v>
      </c>
      <c r="Q20" s="11">
        <v>4063</v>
      </c>
      <c r="R20" s="11">
        <v>3972</v>
      </c>
      <c r="S20" s="11">
        <v>3826</v>
      </c>
      <c r="T20" s="11">
        <v>3681</v>
      </c>
      <c r="U20" s="11">
        <v>3537</v>
      </c>
      <c r="V20" s="11">
        <v>3397</v>
      </c>
      <c r="W20" s="11">
        <v>3257</v>
      </c>
      <c r="X20" s="11">
        <v>3229</v>
      </c>
      <c r="Y20" s="11">
        <v>3201</v>
      </c>
      <c r="Z20" s="11">
        <v>3173</v>
      </c>
      <c r="AA20" s="11">
        <v>3144</v>
      </c>
      <c r="AB20" s="11">
        <v>3117</v>
      </c>
      <c r="AC20" s="11">
        <v>3088</v>
      </c>
      <c r="AD20" s="11">
        <v>3059</v>
      </c>
      <c r="AE20" s="11">
        <v>3032</v>
      </c>
      <c r="AF20" s="11">
        <v>3003</v>
      </c>
      <c r="AG20" s="11">
        <v>2976</v>
      </c>
      <c r="AH20" s="11">
        <v>2947</v>
      </c>
      <c r="AI20" s="11">
        <v>2918</v>
      </c>
    </row>
    <row r="21" spans="1:35">
      <c r="A21" s="10" t="s">
        <v>20</v>
      </c>
      <c r="B21" s="10" t="s">
        <v>292</v>
      </c>
      <c r="C21" s="10" t="s">
        <v>249</v>
      </c>
      <c r="D21" s="10" t="s">
        <v>16</v>
      </c>
      <c r="E21" s="11">
        <v>5251</v>
      </c>
      <c r="F21" s="11">
        <v>5251</v>
      </c>
      <c r="G21" s="11">
        <v>4897</v>
      </c>
      <c r="H21" s="11">
        <v>4860</v>
      </c>
      <c r="I21" s="11">
        <v>4823</v>
      </c>
      <c r="J21" s="11">
        <v>4756</v>
      </c>
      <c r="K21" s="11">
        <v>4688</v>
      </c>
      <c r="L21" s="11">
        <v>4621</v>
      </c>
      <c r="M21" s="11">
        <v>4555</v>
      </c>
      <c r="N21" s="11">
        <v>4489</v>
      </c>
      <c r="O21" s="11">
        <v>4423</v>
      </c>
      <c r="P21" s="11">
        <v>4359</v>
      </c>
      <c r="Q21" s="11">
        <v>4294</v>
      </c>
      <c r="R21" s="11">
        <v>4230</v>
      </c>
      <c r="S21" s="11">
        <v>4138</v>
      </c>
      <c r="T21" s="11">
        <v>4047</v>
      </c>
      <c r="U21" s="11">
        <v>3956</v>
      </c>
      <c r="V21" s="11">
        <v>3868</v>
      </c>
      <c r="W21" s="11">
        <v>3779</v>
      </c>
      <c r="X21" s="11">
        <v>3747</v>
      </c>
      <c r="Y21" s="11">
        <v>3714</v>
      </c>
      <c r="Z21" s="11">
        <v>3681</v>
      </c>
      <c r="AA21" s="11">
        <v>3648</v>
      </c>
      <c r="AB21" s="11">
        <v>3615</v>
      </c>
      <c r="AC21" s="11">
        <v>3583</v>
      </c>
      <c r="AD21" s="11">
        <v>3550</v>
      </c>
      <c r="AE21" s="11">
        <v>3517</v>
      </c>
      <c r="AF21" s="11">
        <v>3484</v>
      </c>
      <c r="AG21" s="11">
        <v>3452</v>
      </c>
      <c r="AH21" s="11">
        <v>3419</v>
      </c>
      <c r="AI21" s="11">
        <v>3386</v>
      </c>
    </row>
    <row r="22" spans="1:35">
      <c r="A22" s="10" t="s">
        <v>18</v>
      </c>
      <c r="B22" s="10" t="s">
        <v>292</v>
      </c>
      <c r="C22" s="10" t="s">
        <v>249</v>
      </c>
      <c r="D22" s="10" t="s">
        <v>16</v>
      </c>
      <c r="E22" s="11">
        <v>5251</v>
      </c>
      <c r="F22" s="11">
        <v>5251</v>
      </c>
      <c r="G22" s="11">
        <v>4897</v>
      </c>
      <c r="H22" s="11">
        <v>4860</v>
      </c>
      <c r="I22" s="11">
        <v>4823</v>
      </c>
      <c r="J22" s="11">
        <v>4786</v>
      </c>
      <c r="K22" s="11">
        <v>4749</v>
      </c>
      <c r="L22" s="11">
        <v>4712</v>
      </c>
      <c r="M22" s="11">
        <v>4675</v>
      </c>
      <c r="N22" s="11">
        <v>4636</v>
      </c>
      <c r="O22" s="11">
        <v>4599</v>
      </c>
      <c r="P22" s="11">
        <v>4562</v>
      </c>
      <c r="Q22" s="11">
        <v>4525</v>
      </c>
      <c r="R22" s="11">
        <v>4488</v>
      </c>
      <c r="S22" s="11">
        <v>4451</v>
      </c>
      <c r="T22" s="11">
        <v>4414</v>
      </c>
      <c r="U22" s="11">
        <v>4375</v>
      </c>
      <c r="V22" s="11">
        <v>4338</v>
      </c>
      <c r="W22" s="11">
        <v>4301</v>
      </c>
      <c r="X22" s="11">
        <v>4264</v>
      </c>
      <c r="Y22" s="11">
        <v>4227</v>
      </c>
      <c r="Z22" s="11">
        <v>4190</v>
      </c>
      <c r="AA22" s="11">
        <v>4153</v>
      </c>
      <c r="AB22" s="11">
        <v>4114</v>
      </c>
      <c r="AC22" s="11">
        <v>4077</v>
      </c>
      <c r="AD22" s="11">
        <v>4040</v>
      </c>
      <c r="AE22" s="11">
        <v>4003</v>
      </c>
      <c r="AF22" s="11">
        <v>3966</v>
      </c>
      <c r="AG22" s="11">
        <v>3929</v>
      </c>
      <c r="AH22" s="11">
        <v>3892</v>
      </c>
      <c r="AI22" s="11">
        <v>3853</v>
      </c>
    </row>
    <row r="23" spans="1:35">
      <c r="A23" s="10" t="s">
        <v>19</v>
      </c>
      <c r="B23" s="10" t="s">
        <v>293</v>
      </c>
      <c r="C23" s="10" t="s">
        <v>249</v>
      </c>
      <c r="D23" s="10" t="s">
        <v>16</v>
      </c>
      <c r="E23" s="11">
        <v>3075</v>
      </c>
      <c r="F23" s="11">
        <v>3065</v>
      </c>
      <c r="G23" s="11">
        <v>3057</v>
      </c>
      <c r="H23" s="11">
        <v>3047</v>
      </c>
      <c r="I23" s="11">
        <v>3027</v>
      </c>
      <c r="J23" s="11">
        <v>2992</v>
      </c>
      <c r="K23" s="11">
        <v>2959</v>
      </c>
      <c r="L23" s="11">
        <v>2910</v>
      </c>
      <c r="M23" s="11">
        <v>2861</v>
      </c>
      <c r="N23" s="11">
        <v>2813</v>
      </c>
      <c r="O23" s="11">
        <v>2762</v>
      </c>
      <c r="P23" s="11">
        <v>2711</v>
      </c>
      <c r="Q23" s="11">
        <v>2663</v>
      </c>
      <c r="R23" s="11">
        <v>2610</v>
      </c>
      <c r="S23" s="11">
        <v>2589</v>
      </c>
      <c r="T23" s="11">
        <v>2571</v>
      </c>
      <c r="U23" s="11">
        <v>2553</v>
      </c>
      <c r="V23" s="11">
        <v>2534</v>
      </c>
      <c r="W23" s="11">
        <v>2516</v>
      </c>
      <c r="X23" s="11">
        <v>2498</v>
      </c>
      <c r="Y23" s="11">
        <v>2482</v>
      </c>
      <c r="Z23" s="11">
        <v>2464</v>
      </c>
      <c r="AA23" s="11">
        <v>2444</v>
      </c>
      <c r="AB23" s="11">
        <v>2427</v>
      </c>
      <c r="AC23" s="11">
        <v>2410</v>
      </c>
      <c r="AD23" s="11">
        <v>2395</v>
      </c>
      <c r="AE23" s="11">
        <v>2379</v>
      </c>
      <c r="AF23" s="11">
        <v>2362</v>
      </c>
      <c r="AG23" s="11">
        <v>2345</v>
      </c>
      <c r="AH23" s="11">
        <v>2325</v>
      </c>
      <c r="AI23" s="11">
        <v>2307</v>
      </c>
    </row>
    <row r="24" spans="1:35">
      <c r="A24" s="10" t="s">
        <v>20</v>
      </c>
      <c r="B24" s="10" t="s">
        <v>293</v>
      </c>
      <c r="C24" s="10" t="s">
        <v>249</v>
      </c>
      <c r="D24" s="10" t="s">
        <v>16</v>
      </c>
      <c r="E24" s="11">
        <v>3075</v>
      </c>
      <c r="F24" s="11">
        <v>3065</v>
      </c>
      <c r="G24" s="11">
        <v>3057</v>
      </c>
      <c r="H24" s="11">
        <v>3047</v>
      </c>
      <c r="I24" s="11">
        <v>3027</v>
      </c>
      <c r="J24" s="11">
        <v>3009</v>
      </c>
      <c r="K24" s="11">
        <v>2992</v>
      </c>
      <c r="L24" s="11">
        <v>2960</v>
      </c>
      <c r="M24" s="11">
        <v>2929</v>
      </c>
      <c r="N24" s="11">
        <v>2897</v>
      </c>
      <c r="O24" s="11">
        <v>2863</v>
      </c>
      <c r="P24" s="11">
        <v>2827</v>
      </c>
      <c r="Q24" s="11">
        <v>2795</v>
      </c>
      <c r="R24" s="11">
        <v>2756</v>
      </c>
      <c r="S24" s="11">
        <v>2735</v>
      </c>
      <c r="T24" s="11">
        <v>2716</v>
      </c>
      <c r="U24" s="11">
        <v>2697</v>
      </c>
      <c r="V24" s="11">
        <v>2676</v>
      </c>
      <c r="W24" s="11">
        <v>2657</v>
      </c>
      <c r="X24" s="11">
        <v>2639</v>
      </c>
      <c r="Y24" s="11">
        <v>2622</v>
      </c>
      <c r="Z24" s="11">
        <v>2603</v>
      </c>
      <c r="AA24" s="11">
        <v>2582</v>
      </c>
      <c r="AB24" s="11">
        <v>2564</v>
      </c>
      <c r="AC24" s="11">
        <v>2547</v>
      </c>
      <c r="AD24" s="11">
        <v>2529</v>
      </c>
      <c r="AE24" s="11">
        <v>2513</v>
      </c>
      <c r="AF24" s="11">
        <v>2495</v>
      </c>
      <c r="AG24" s="11">
        <v>2476</v>
      </c>
      <c r="AH24" s="11">
        <v>2456</v>
      </c>
      <c r="AI24" s="11">
        <v>2437</v>
      </c>
    </row>
    <row r="25" spans="1:35">
      <c r="A25" s="10" t="s">
        <v>18</v>
      </c>
      <c r="B25" s="10" t="s">
        <v>293</v>
      </c>
      <c r="C25" s="10" t="s">
        <v>249</v>
      </c>
      <c r="D25" s="10" t="s">
        <v>16</v>
      </c>
      <c r="E25" s="11">
        <v>3075</v>
      </c>
      <c r="F25" s="11">
        <v>3065</v>
      </c>
      <c r="G25" s="11">
        <v>3057</v>
      </c>
      <c r="H25" s="11">
        <v>3047</v>
      </c>
      <c r="I25" s="11">
        <v>3027</v>
      </c>
      <c r="J25" s="11">
        <v>3027</v>
      </c>
      <c r="K25" s="11">
        <v>3027</v>
      </c>
      <c r="L25" s="11">
        <v>3011</v>
      </c>
      <c r="M25" s="11">
        <v>2996</v>
      </c>
      <c r="N25" s="11">
        <v>2980</v>
      </c>
      <c r="O25" s="11">
        <v>2962</v>
      </c>
      <c r="P25" s="11">
        <v>2943</v>
      </c>
      <c r="Q25" s="11">
        <v>2926</v>
      </c>
      <c r="R25" s="11">
        <v>2904</v>
      </c>
      <c r="S25" s="11">
        <v>2881</v>
      </c>
      <c r="T25" s="11">
        <v>2861</v>
      </c>
      <c r="U25" s="11">
        <v>2841</v>
      </c>
      <c r="V25" s="11">
        <v>2819</v>
      </c>
      <c r="W25" s="11">
        <v>2800</v>
      </c>
      <c r="X25" s="11">
        <v>2780</v>
      </c>
      <c r="Y25" s="11">
        <v>2761</v>
      </c>
      <c r="Z25" s="11">
        <v>2742</v>
      </c>
      <c r="AA25" s="11">
        <v>2719</v>
      </c>
      <c r="AB25" s="11">
        <v>2701</v>
      </c>
      <c r="AC25" s="11">
        <v>2682</v>
      </c>
      <c r="AD25" s="11">
        <v>2664</v>
      </c>
      <c r="AE25" s="11">
        <v>2647</v>
      </c>
      <c r="AF25" s="11">
        <v>2628</v>
      </c>
      <c r="AG25" s="11">
        <v>2608</v>
      </c>
      <c r="AH25" s="11">
        <v>2588</v>
      </c>
      <c r="AI25" s="11">
        <v>2567</v>
      </c>
    </row>
    <row r="26" spans="1:35">
      <c r="A26" s="10" t="s">
        <v>19</v>
      </c>
      <c r="B26" s="10" t="s">
        <v>449</v>
      </c>
      <c r="C26" s="10" t="s">
        <v>249</v>
      </c>
      <c r="D26" s="10" t="s">
        <v>453</v>
      </c>
      <c r="E26" s="11">
        <v>1783.56</v>
      </c>
      <c r="F26" s="11">
        <v>1597.99</v>
      </c>
      <c r="G26" s="11">
        <v>1499.21</v>
      </c>
      <c r="H26" s="11">
        <v>1400.42</v>
      </c>
      <c r="I26" s="11">
        <v>1301.6300000000001</v>
      </c>
      <c r="J26" s="11">
        <v>1202.8399999999999</v>
      </c>
      <c r="K26" s="11">
        <v>1104.9000000000001</v>
      </c>
      <c r="L26" s="11">
        <v>1006.81</v>
      </c>
      <c r="M26" s="11">
        <v>908.57</v>
      </c>
      <c r="N26" s="11">
        <v>810.17</v>
      </c>
      <c r="O26" s="11">
        <v>711.62</v>
      </c>
      <c r="P26" s="11">
        <v>702.45</v>
      </c>
      <c r="Q26" s="11">
        <v>693.28</v>
      </c>
      <c r="R26" s="11">
        <v>684.11</v>
      </c>
      <c r="S26" s="11">
        <v>674.94</v>
      </c>
      <c r="T26" s="11">
        <v>665.76</v>
      </c>
      <c r="U26" s="11">
        <v>656.59</v>
      </c>
      <c r="V26" s="11">
        <v>647.41999999999996</v>
      </c>
      <c r="W26" s="11">
        <v>638.25</v>
      </c>
      <c r="X26" s="11">
        <v>629.08000000000004</v>
      </c>
      <c r="Y26" s="11">
        <v>619.9</v>
      </c>
      <c r="Z26" s="11">
        <v>610.73</v>
      </c>
      <c r="AA26" s="11">
        <v>601.55999999999995</v>
      </c>
      <c r="AB26" s="11">
        <v>592.39</v>
      </c>
      <c r="AC26" s="11">
        <v>583.22</v>
      </c>
      <c r="AD26" s="11">
        <v>574.04</v>
      </c>
      <c r="AE26" s="11">
        <v>564.87</v>
      </c>
      <c r="AF26" s="11">
        <v>555.70000000000005</v>
      </c>
      <c r="AG26" s="11">
        <v>546.53</v>
      </c>
      <c r="AH26" s="11">
        <v>537.36</v>
      </c>
      <c r="AI26" s="11">
        <v>528.19000000000005</v>
      </c>
    </row>
    <row r="27" spans="1:35">
      <c r="A27" s="10" t="s">
        <v>20</v>
      </c>
      <c r="B27" s="10" t="s">
        <v>449</v>
      </c>
      <c r="C27" s="10" t="s">
        <v>249</v>
      </c>
      <c r="D27" s="10" t="s">
        <v>453</v>
      </c>
      <c r="E27" s="11">
        <v>1783.56</v>
      </c>
      <c r="F27" s="11">
        <v>1597.99</v>
      </c>
      <c r="G27" s="11">
        <v>1523.04</v>
      </c>
      <c r="H27" s="11">
        <v>1448.09</v>
      </c>
      <c r="I27" s="11">
        <v>1373.14</v>
      </c>
      <c r="J27" s="11">
        <v>1298.18</v>
      </c>
      <c r="K27" s="11">
        <v>1224.17</v>
      </c>
      <c r="L27" s="11">
        <v>1150.04</v>
      </c>
      <c r="M27" s="11">
        <v>1075.8</v>
      </c>
      <c r="N27" s="11">
        <v>1001.44</v>
      </c>
      <c r="O27" s="11">
        <v>926.96</v>
      </c>
      <c r="P27" s="11">
        <v>916.19</v>
      </c>
      <c r="Q27" s="11">
        <v>905.43</v>
      </c>
      <c r="R27" s="11">
        <v>894.66</v>
      </c>
      <c r="S27" s="11">
        <v>883.89</v>
      </c>
      <c r="T27" s="11">
        <v>873.12</v>
      </c>
      <c r="U27" s="11">
        <v>862.36</v>
      </c>
      <c r="V27" s="11">
        <v>851.59</v>
      </c>
      <c r="W27" s="11">
        <v>840.82</v>
      </c>
      <c r="X27" s="11">
        <v>830.06</v>
      </c>
      <c r="Y27" s="11">
        <v>819.29</v>
      </c>
      <c r="Z27" s="11">
        <v>808.52</v>
      </c>
      <c r="AA27" s="11">
        <v>797.76</v>
      </c>
      <c r="AB27" s="11">
        <v>786.99</v>
      </c>
      <c r="AC27" s="11">
        <v>776.22</v>
      </c>
      <c r="AD27" s="11">
        <v>765.46</v>
      </c>
      <c r="AE27" s="11">
        <v>754.69</v>
      </c>
      <c r="AF27" s="11">
        <v>743.92</v>
      </c>
      <c r="AG27" s="11">
        <v>733.16</v>
      </c>
      <c r="AH27" s="11">
        <v>722.39</v>
      </c>
      <c r="AI27" s="11">
        <v>711.62</v>
      </c>
    </row>
    <row r="28" spans="1:35">
      <c r="A28" s="10" t="s">
        <v>18</v>
      </c>
      <c r="B28" s="10" t="s">
        <v>449</v>
      </c>
      <c r="C28" s="10" t="s">
        <v>249</v>
      </c>
      <c r="D28" s="10" t="s">
        <v>453</v>
      </c>
      <c r="E28" s="11">
        <v>1783.56</v>
      </c>
      <c r="F28" s="11">
        <v>1597.99</v>
      </c>
      <c r="G28" s="11">
        <v>1585.8</v>
      </c>
      <c r="H28" s="11">
        <v>1573.62</v>
      </c>
      <c r="I28" s="11">
        <v>1561.43</v>
      </c>
      <c r="J28" s="11">
        <v>1549.24</v>
      </c>
      <c r="K28" s="11">
        <v>1538.23</v>
      </c>
      <c r="L28" s="11">
        <v>1527.2</v>
      </c>
      <c r="M28" s="11">
        <v>1516.15</v>
      </c>
      <c r="N28" s="11">
        <v>1505.08</v>
      </c>
      <c r="O28" s="11">
        <v>1493.99</v>
      </c>
      <c r="P28" s="11">
        <v>1465.64</v>
      </c>
      <c r="Q28" s="11">
        <v>1437.28</v>
      </c>
      <c r="R28" s="11">
        <v>1408.93</v>
      </c>
      <c r="S28" s="11">
        <v>1380.58</v>
      </c>
      <c r="T28" s="11">
        <v>1352.23</v>
      </c>
      <c r="U28" s="11">
        <v>1323.88</v>
      </c>
      <c r="V28" s="11">
        <v>1295.53</v>
      </c>
      <c r="W28" s="11">
        <v>1267.18</v>
      </c>
      <c r="X28" s="11">
        <v>1238.82</v>
      </c>
      <c r="Y28" s="11">
        <v>1210.47</v>
      </c>
      <c r="Z28" s="11">
        <v>1182.1199999999999</v>
      </c>
      <c r="AA28" s="11">
        <v>1153.77</v>
      </c>
      <c r="AB28" s="11">
        <v>1125.42</v>
      </c>
      <c r="AC28" s="11">
        <v>1097.07</v>
      </c>
      <c r="AD28" s="11">
        <v>1068.72</v>
      </c>
      <c r="AE28" s="11">
        <v>1040.3599999999999</v>
      </c>
      <c r="AF28" s="11">
        <v>1012.01</v>
      </c>
      <c r="AG28" s="11">
        <v>983.66</v>
      </c>
      <c r="AH28" s="11">
        <v>955.31</v>
      </c>
      <c r="AI28" s="11">
        <v>926.96</v>
      </c>
    </row>
    <row r="29" spans="1:35">
      <c r="A29" s="10" t="s">
        <v>24</v>
      </c>
      <c r="B29" s="10" t="s">
        <v>283</v>
      </c>
      <c r="C29" s="10" t="s">
        <v>249</v>
      </c>
      <c r="D29" s="10" t="s">
        <v>246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10" t="s">
        <v>24</v>
      </c>
      <c r="B30" s="10" t="s">
        <v>261</v>
      </c>
      <c r="C30" s="10" t="s">
        <v>249</v>
      </c>
      <c r="D30" s="10" t="s">
        <v>253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10" t="s">
        <v>24</v>
      </c>
      <c r="B31" s="10" t="s">
        <v>303</v>
      </c>
      <c r="C31" s="10" t="s">
        <v>249</v>
      </c>
      <c r="D31" s="10" t="s">
        <v>253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10" t="s">
        <v>24</v>
      </c>
      <c r="B32" s="10" t="s">
        <v>251</v>
      </c>
      <c r="C32" s="10" t="s">
        <v>249</v>
      </c>
      <c r="D32" s="10" t="s">
        <v>253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</row>
    <row r="33" spans="1:35">
      <c r="A33" s="10" t="s">
        <v>24</v>
      </c>
      <c r="B33" s="10" t="s">
        <v>305</v>
      </c>
      <c r="C33" s="10" t="s">
        <v>249</v>
      </c>
      <c r="D33" s="10" t="s">
        <v>253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</row>
    <row r="34" spans="1:35">
      <c r="A34" s="10" t="s">
        <v>24</v>
      </c>
      <c r="B34" s="10" t="s">
        <v>304</v>
      </c>
      <c r="C34" s="10" t="s">
        <v>249</v>
      </c>
      <c r="D34" s="10" t="s">
        <v>253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</row>
    <row r="35" spans="1:35">
      <c r="A35" s="10" t="s">
        <v>19</v>
      </c>
      <c r="B35" s="10" t="s">
        <v>309</v>
      </c>
      <c r="C35" s="10" t="s">
        <v>249</v>
      </c>
      <c r="D35" s="10" t="s">
        <v>377</v>
      </c>
      <c r="E35" s="11">
        <v>1462</v>
      </c>
      <c r="F35" s="11">
        <v>1385.8</v>
      </c>
      <c r="G35" s="11">
        <v>1309.5999999999999</v>
      </c>
      <c r="H35" s="11">
        <v>1233.4000000000001</v>
      </c>
      <c r="I35" s="11">
        <v>1157.2</v>
      </c>
      <c r="J35" s="11">
        <v>1081</v>
      </c>
      <c r="K35" s="11">
        <v>1006.0504942301696</v>
      </c>
      <c r="L35" s="11">
        <v>930.91208360548842</v>
      </c>
      <c r="M35" s="11">
        <v>855.58458322513115</v>
      </c>
      <c r="N35" s="11">
        <v>780.06780739069416</v>
      </c>
      <c r="O35" s="11">
        <v>704.36156960948165</v>
      </c>
      <c r="P35" s="11">
        <v>695.55704998936312</v>
      </c>
      <c r="Q35" s="11">
        <v>686.75253036924448</v>
      </c>
      <c r="R35" s="11">
        <v>677.94801074912607</v>
      </c>
      <c r="S35" s="11">
        <v>669.14349112900754</v>
      </c>
      <c r="T35" s="11">
        <v>660.3389715088889</v>
      </c>
      <c r="U35" s="11">
        <v>651.53445188877049</v>
      </c>
      <c r="V35" s="11">
        <v>642.72993226865196</v>
      </c>
      <c r="W35" s="11">
        <v>633.92541264853344</v>
      </c>
      <c r="X35" s="11">
        <v>625.12089302841491</v>
      </c>
      <c r="Y35" s="11">
        <v>616.31637340829639</v>
      </c>
      <c r="Z35" s="11">
        <v>607.51185378817797</v>
      </c>
      <c r="AA35" s="11">
        <v>598.70733416805933</v>
      </c>
      <c r="AB35" s="11">
        <v>589.90281454794081</v>
      </c>
      <c r="AC35" s="11">
        <v>581.09829492782239</v>
      </c>
      <c r="AD35" s="11">
        <v>572.29377530770375</v>
      </c>
      <c r="AE35" s="11">
        <v>563.48925568758523</v>
      </c>
      <c r="AF35" s="11">
        <v>554.68473606746682</v>
      </c>
      <c r="AG35" s="11">
        <v>545.88021644734829</v>
      </c>
      <c r="AH35" s="11">
        <v>537.07569682722965</v>
      </c>
      <c r="AI35" s="11">
        <v>528.27117720711124</v>
      </c>
    </row>
    <row r="36" spans="1:35">
      <c r="A36" s="10" t="s">
        <v>20</v>
      </c>
      <c r="B36" s="10" t="s">
        <v>309</v>
      </c>
      <c r="C36" s="10" t="s">
        <v>249</v>
      </c>
      <c r="D36" s="10" t="s">
        <v>377</v>
      </c>
      <c r="E36" s="11">
        <v>1462</v>
      </c>
      <c r="F36" s="11">
        <v>1410.8</v>
      </c>
      <c r="G36" s="11">
        <v>1359.6</v>
      </c>
      <c r="H36" s="11">
        <v>1308.4000000000001</v>
      </c>
      <c r="I36" s="11">
        <v>1257.2</v>
      </c>
      <c r="J36" s="11">
        <v>1206</v>
      </c>
      <c r="K36" s="11">
        <v>1156.2371723099122</v>
      </c>
      <c r="L36" s="11">
        <v>1106.347809031894</v>
      </c>
      <c r="M36" s="11">
        <v>1056.3317871728393</v>
      </c>
      <c r="N36" s="11">
        <v>1006.1889831996432</v>
      </c>
      <c r="O36" s="11">
        <v>955.91927304143928</v>
      </c>
      <c r="P36" s="11">
        <v>946.36008031102494</v>
      </c>
      <c r="Q36" s="11">
        <v>936.80088758061049</v>
      </c>
      <c r="R36" s="11">
        <v>927.24169485019615</v>
      </c>
      <c r="S36" s="11">
        <v>917.6825021197817</v>
      </c>
      <c r="T36" s="11">
        <v>908.12330938936736</v>
      </c>
      <c r="U36" s="11">
        <v>898.56411665895303</v>
      </c>
      <c r="V36" s="11">
        <v>889.00492392853857</v>
      </c>
      <c r="W36" s="11">
        <v>879.44573119812424</v>
      </c>
      <c r="X36" s="11">
        <v>869.88653846770978</v>
      </c>
      <c r="Y36" s="11">
        <v>860.32734573729533</v>
      </c>
      <c r="Z36" s="11">
        <v>850.76815300688099</v>
      </c>
      <c r="AA36" s="11">
        <v>841.20896027646654</v>
      </c>
      <c r="AB36" s="11">
        <v>831.6497675460522</v>
      </c>
      <c r="AC36" s="11">
        <v>822.09057481563775</v>
      </c>
      <c r="AD36" s="11">
        <v>812.53138208522341</v>
      </c>
      <c r="AE36" s="11">
        <v>802.97218935480907</v>
      </c>
      <c r="AF36" s="11">
        <v>793.41299662439462</v>
      </c>
      <c r="AG36" s="11">
        <v>783.85380389398028</v>
      </c>
      <c r="AH36" s="11">
        <v>774.29461116356583</v>
      </c>
      <c r="AI36" s="11">
        <v>764.73541843315149</v>
      </c>
    </row>
    <row r="37" spans="1:35">
      <c r="A37" s="10" t="s">
        <v>18</v>
      </c>
      <c r="B37" s="10" t="s">
        <v>309</v>
      </c>
      <c r="C37" s="10" t="s">
        <v>249</v>
      </c>
      <c r="D37" s="10" t="s">
        <v>377</v>
      </c>
      <c r="E37" s="11">
        <v>1462</v>
      </c>
      <c r="F37" s="11">
        <v>1415.8</v>
      </c>
      <c r="G37" s="11">
        <v>1369.6</v>
      </c>
      <c r="H37" s="11">
        <v>1323.4</v>
      </c>
      <c r="I37" s="11">
        <v>1277.2</v>
      </c>
      <c r="J37" s="11">
        <v>1231</v>
      </c>
      <c r="K37" s="11">
        <v>1186.2745079258607</v>
      </c>
      <c r="L37" s="11">
        <v>1141.434954117175</v>
      </c>
      <c r="M37" s="11">
        <v>1096.4812279623807</v>
      </c>
      <c r="N37" s="11">
        <v>1051.4132183614331</v>
      </c>
      <c r="O37" s="11">
        <v>1006.2308137278309</v>
      </c>
      <c r="P37" s="11">
        <v>1001.1996596591918</v>
      </c>
      <c r="Q37" s="11">
        <v>996.16850559055251</v>
      </c>
      <c r="R37" s="11">
        <v>991.13735152191339</v>
      </c>
      <c r="S37" s="11">
        <v>986.10619745327426</v>
      </c>
      <c r="T37" s="11">
        <v>981.07504338463514</v>
      </c>
      <c r="U37" s="11">
        <v>976.0438893159959</v>
      </c>
      <c r="V37" s="11">
        <v>971.01273524735677</v>
      </c>
      <c r="W37" s="11">
        <v>965.98158117871765</v>
      </c>
      <c r="X37" s="11">
        <v>960.95042711007852</v>
      </c>
      <c r="Y37" s="11">
        <v>955.91927304143928</v>
      </c>
      <c r="Z37" s="11">
        <v>950.88811897280016</v>
      </c>
      <c r="AA37" s="11">
        <v>945.85696490416103</v>
      </c>
      <c r="AB37" s="11">
        <v>940.82581083552191</v>
      </c>
      <c r="AC37" s="11">
        <v>935.79465676688267</v>
      </c>
      <c r="AD37" s="11">
        <v>930.76350269824354</v>
      </c>
      <c r="AE37" s="11">
        <v>925.73234862960442</v>
      </c>
      <c r="AF37" s="11">
        <v>920.70119456096529</v>
      </c>
      <c r="AG37" s="11">
        <v>915.67004049232605</v>
      </c>
      <c r="AH37" s="11">
        <v>910.63888642368693</v>
      </c>
      <c r="AI37" s="11">
        <v>905.6077323550478</v>
      </c>
    </row>
    <row r="38" spans="1:35">
      <c r="A38" s="10" t="s">
        <v>19</v>
      </c>
      <c r="B38" s="10" t="s">
        <v>287</v>
      </c>
      <c r="C38" s="10" t="s">
        <v>249</v>
      </c>
      <c r="D38" s="10" t="s">
        <v>16</v>
      </c>
      <c r="E38" s="11">
        <v>2288</v>
      </c>
      <c r="F38" s="11">
        <v>2288</v>
      </c>
      <c r="G38" s="11">
        <v>2135</v>
      </c>
      <c r="H38" s="11">
        <v>2092</v>
      </c>
      <c r="I38" s="11">
        <v>2039</v>
      </c>
      <c r="J38" s="11">
        <v>1991</v>
      </c>
      <c r="K38" s="11">
        <v>1947</v>
      </c>
      <c r="L38" s="11">
        <v>1903</v>
      </c>
      <c r="M38" s="11">
        <v>1863</v>
      </c>
      <c r="N38" s="11">
        <v>1822</v>
      </c>
      <c r="O38" s="11">
        <v>1784</v>
      </c>
      <c r="P38" s="11">
        <v>1744</v>
      </c>
      <c r="Q38" s="11">
        <v>1707</v>
      </c>
      <c r="R38" s="11">
        <v>1670</v>
      </c>
      <c r="S38" s="11">
        <v>1615</v>
      </c>
      <c r="T38" s="11">
        <v>1560</v>
      </c>
      <c r="U38" s="11">
        <v>1507</v>
      </c>
      <c r="V38" s="11">
        <v>1454</v>
      </c>
      <c r="W38" s="11">
        <v>1401</v>
      </c>
      <c r="X38" s="11">
        <v>1389</v>
      </c>
      <c r="Y38" s="11">
        <v>1377</v>
      </c>
      <c r="Z38" s="11">
        <v>1365</v>
      </c>
      <c r="AA38" s="11">
        <v>1353</v>
      </c>
      <c r="AB38" s="11">
        <v>1341</v>
      </c>
      <c r="AC38" s="11">
        <v>1328</v>
      </c>
      <c r="AD38" s="11">
        <v>1316</v>
      </c>
      <c r="AE38" s="11">
        <v>1304</v>
      </c>
      <c r="AF38" s="11">
        <v>1292</v>
      </c>
      <c r="AG38" s="11">
        <v>1281</v>
      </c>
      <c r="AH38" s="11">
        <v>1270</v>
      </c>
      <c r="AI38" s="11">
        <v>1259</v>
      </c>
    </row>
    <row r="39" spans="1:35">
      <c r="A39" s="10" t="s">
        <v>20</v>
      </c>
      <c r="B39" s="10" t="s">
        <v>287</v>
      </c>
      <c r="C39" s="10" t="s">
        <v>249</v>
      </c>
      <c r="D39" s="10" t="s">
        <v>16</v>
      </c>
      <c r="E39" s="11">
        <v>2288</v>
      </c>
      <c r="F39" s="11">
        <v>2288</v>
      </c>
      <c r="G39" s="11">
        <v>2135</v>
      </c>
      <c r="H39" s="11">
        <v>2104</v>
      </c>
      <c r="I39" s="11">
        <v>2064</v>
      </c>
      <c r="J39" s="11">
        <v>2028</v>
      </c>
      <c r="K39" s="11">
        <v>1997</v>
      </c>
      <c r="L39" s="11">
        <v>1964</v>
      </c>
      <c r="M39" s="11">
        <v>1935</v>
      </c>
      <c r="N39" s="11">
        <v>1906</v>
      </c>
      <c r="O39" s="11">
        <v>1878</v>
      </c>
      <c r="P39" s="11">
        <v>1851</v>
      </c>
      <c r="Q39" s="11">
        <v>1823</v>
      </c>
      <c r="R39" s="11">
        <v>1797</v>
      </c>
      <c r="S39" s="11">
        <v>1762</v>
      </c>
      <c r="T39" s="11">
        <v>1726</v>
      </c>
      <c r="U39" s="11">
        <v>1692</v>
      </c>
      <c r="V39" s="11">
        <v>1657</v>
      </c>
      <c r="W39" s="11">
        <v>1623</v>
      </c>
      <c r="X39" s="11">
        <v>1609</v>
      </c>
      <c r="Y39" s="11">
        <v>1594</v>
      </c>
      <c r="Z39" s="11">
        <v>1581</v>
      </c>
      <c r="AA39" s="11">
        <v>1567</v>
      </c>
      <c r="AB39" s="11">
        <v>1553</v>
      </c>
      <c r="AC39" s="11">
        <v>1538</v>
      </c>
      <c r="AD39" s="11">
        <v>1524</v>
      </c>
      <c r="AE39" s="11">
        <v>1511</v>
      </c>
      <c r="AF39" s="11">
        <v>1497</v>
      </c>
      <c r="AG39" s="11">
        <v>1482</v>
      </c>
      <c r="AH39" s="11">
        <v>1470</v>
      </c>
      <c r="AI39" s="11">
        <v>1458</v>
      </c>
    </row>
    <row r="40" spans="1:35">
      <c r="A40" s="10" t="s">
        <v>18</v>
      </c>
      <c r="B40" s="10" t="s">
        <v>287</v>
      </c>
      <c r="C40" s="10" t="s">
        <v>249</v>
      </c>
      <c r="D40" s="10" t="s">
        <v>16</v>
      </c>
      <c r="E40" s="11">
        <v>2288</v>
      </c>
      <c r="F40" s="11">
        <v>2288</v>
      </c>
      <c r="G40" s="11">
        <v>2135</v>
      </c>
      <c r="H40" s="11">
        <v>2117</v>
      </c>
      <c r="I40" s="11">
        <v>2089</v>
      </c>
      <c r="J40" s="11">
        <v>2066</v>
      </c>
      <c r="K40" s="11">
        <v>2046</v>
      </c>
      <c r="L40" s="11">
        <v>2025</v>
      </c>
      <c r="M40" s="11">
        <v>2008</v>
      </c>
      <c r="N40" s="11">
        <v>1989</v>
      </c>
      <c r="O40" s="11">
        <v>1974</v>
      </c>
      <c r="P40" s="11">
        <v>1956</v>
      </c>
      <c r="Q40" s="11">
        <v>1940</v>
      </c>
      <c r="R40" s="11">
        <v>1924</v>
      </c>
      <c r="S40" s="11">
        <v>1908</v>
      </c>
      <c r="T40" s="11">
        <v>1892</v>
      </c>
      <c r="U40" s="11">
        <v>1876</v>
      </c>
      <c r="V40" s="11">
        <v>1861</v>
      </c>
      <c r="W40" s="11">
        <v>1844</v>
      </c>
      <c r="X40" s="11">
        <v>1829</v>
      </c>
      <c r="Y40" s="11">
        <v>1812</v>
      </c>
      <c r="Z40" s="11">
        <v>1797</v>
      </c>
      <c r="AA40" s="11">
        <v>1781</v>
      </c>
      <c r="AB40" s="11">
        <v>1764</v>
      </c>
      <c r="AC40" s="11">
        <v>1749</v>
      </c>
      <c r="AD40" s="11">
        <v>1732</v>
      </c>
      <c r="AE40" s="11">
        <v>1717</v>
      </c>
      <c r="AF40" s="11">
        <v>1701</v>
      </c>
      <c r="AG40" s="11">
        <v>1685</v>
      </c>
      <c r="AH40" s="11">
        <v>1671</v>
      </c>
      <c r="AI40" s="11">
        <v>1658</v>
      </c>
    </row>
    <row r="41" spans="1:35">
      <c r="A41" s="10" t="s">
        <v>19</v>
      </c>
      <c r="B41" s="10" t="s">
        <v>289</v>
      </c>
      <c r="C41" s="10" t="s">
        <v>249</v>
      </c>
      <c r="D41" s="10" t="s">
        <v>16</v>
      </c>
      <c r="E41" s="11">
        <v>2324</v>
      </c>
      <c r="F41" s="11">
        <v>2324</v>
      </c>
      <c r="G41" s="11">
        <v>2169</v>
      </c>
      <c r="H41" s="11">
        <v>2125</v>
      </c>
      <c r="I41" s="11">
        <v>2071</v>
      </c>
      <c r="J41" s="11">
        <v>2024</v>
      </c>
      <c r="K41" s="11">
        <v>1980</v>
      </c>
      <c r="L41" s="11">
        <v>1935</v>
      </c>
      <c r="M41" s="11">
        <v>1895</v>
      </c>
      <c r="N41" s="11">
        <v>1853</v>
      </c>
      <c r="O41" s="11">
        <v>1815</v>
      </c>
      <c r="P41" s="11">
        <v>1775</v>
      </c>
      <c r="Q41" s="11">
        <v>1738</v>
      </c>
      <c r="R41" s="11">
        <v>1701</v>
      </c>
      <c r="S41" s="11">
        <v>1639</v>
      </c>
      <c r="T41" s="11">
        <v>1578</v>
      </c>
      <c r="U41" s="11">
        <v>1519</v>
      </c>
      <c r="V41" s="11">
        <v>1459</v>
      </c>
      <c r="W41" s="11">
        <v>1401</v>
      </c>
      <c r="X41" s="11">
        <v>1389</v>
      </c>
      <c r="Y41" s="11">
        <v>1377</v>
      </c>
      <c r="Z41" s="11">
        <v>1365</v>
      </c>
      <c r="AA41" s="11">
        <v>1353</v>
      </c>
      <c r="AB41" s="11">
        <v>1341</v>
      </c>
      <c r="AC41" s="11">
        <v>1328</v>
      </c>
      <c r="AD41" s="11">
        <v>1316</v>
      </c>
      <c r="AE41" s="11">
        <v>1304</v>
      </c>
      <c r="AF41" s="11">
        <v>1292</v>
      </c>
      <c r="AG41" s="11">
        <v>1281</v>
      </c>
      <c r="AH41" s="11">
        <v>1270</v>
      </c>
      <c r="AI41" s="11">
        <v>1259</v>
      </c>
    </row>
    <row r="42" spans="1:35">
      <c r="A42" s="10" t="s">
        <v>20</v>
      </c>
      <c r="B42" s="10" t="s">
        <v>289</v>
      </c>
      <c r="C42" s="10" t="s">
        <v>249</v>
      </c>
      <c r="D42" s="10" t="s">
        <v>16</v>
      </c>
      <c r="E42" s="11">
        <v>2324</v>
      </c>
      <c r="F42" s="11">
        <v>2324</v>
      </c>
      <c r="G42" s="11">
        <v>2169</v>
      </c>
      <c r="H42" s="11">
        <v>2138</v>
      </c>
      <c r="I42" s="11">
        <v>2096</v>
      </c>
      <c r="J42" s="11">
        <v>2061</v>
      </c>
      <c r="K42" s="11">
        <v>2028</v>
      </c>
      <c r="L42" s="11">
        <v>1996</v>
      </c>
      <c r="M42" s="11">
        <v>1967</v>
      </c>
      <c r="N42" s="11">
        <v>1936</v>
      </c>
      <c r="O42" s="11">
        <v>1909</v>
      </c>
      <c r="P42" s="11">
        <v>1882</v>
      </c>
      <c r="Q42" s="11">
        <v>1854</v>
      </c>
      <c r="R42" s="11">
        <v>1828</v>
      </c>
      <c r="S42" s="11">
        <v>1788</v>
      </c>
      <c r="T42" s="11">
        <v>1750</v>
      </c>
      <c r="U42" s="11">
        <v>1712</v>
      </c>
      <c r="V42" s="11">
        <v>1674</v>
      </c>
      <c r="W42" s="11">
        <v>1637</v>
      </c>
      <c r="X42" s="11">
        <v>1623</v>
      </c>
      <c r="Y42" s="11">
        <v>1609</v>
      </c>
      <c r="Z42" s="11">
        <v>1594</v>
      </c>
      <c r="AA42" s="11">
        <v>1581</v>
      </c>
      <c r="AB42" s="11">
        <v>1567</v>
      </c>
      <c r="AC42" s="11">
        <v>1553</v>
      </c>
      <c r="AD42" s="11">
        <v>1538</v>
      </c>
      <c r="AE42" s="11">
        <v>1524</v>
      </c>
      <c r="AF42" s="11">
        <v>1510</v>
      </c>
      <c r="AG42" s="11">
        <v>1496</v>
      </c>
      <c r="AH42" s="11">
        <v>1484</v>
      </c>
      <c r="AI42" s="11">
        <v>1471</v>
      </c>
    </row>
    <row r="43" spans="1:35">
      <c r="A43" s="10" t="s">
        <v>18</v>
      </c>
      <c r="B43" s="10" t="s">
        <v>289</v>
      </c>
      <c r="C43" s="10" t="s">
        <v>249</v>
      </c>
      <c r="D43" s="10" t="s">
        <v>16</v>
      </c>
      <c r="E43" s="11">
        <v>2324</v>
      </c>
      <c r="F43" s="11">
        <v>2324</v>
      </c>
      <c r="G43" s="11">
        <v>2169</v>
      </c>
      <c r="H43" s="11">
        <v>2150</v>
      </c>
      <c r="I43" s="11">
        <v>2122</v>
      </c>
      <c r="J43" s="11">
        <v>2099</v>
      </c>
      <c r="K43" s="11">
        <v>2078</v>
      </c>
      <c r="L43" s="11">
        <v>2057</v>
      </c>
      <c r="M43" s="11">
        <v>2039</v>
      </c>
      <c r="N43" s="11">
        <v>2021</v>
      </c>
      <c r="O43" s="11">
        <v>2004</v>
      </c>
      <c r="P43" s="11">
        <v>1987</v>
      </c>
      <c r="Q43" s="11">
        <v>1970</v>
      </c>
      <c r="R43" s="11">
        <v>1955</v>
      </c>
      <c r="S43" s="11">
        <v>1939</v>
      </c>
      <c r="T43" s="11">
        <v>1922</v>
      </c>
      <c r="U43" s="11">
        <v>1906</v>
      </c>
      <c r="V43" s="11">
        <v>1889</v>
      </c>
      <c r="W43" s="11">
        <v>1874</v>
      </c>
      <c r="X43" s="11">
        <v>1857</v>
      </c>
      <c r="Y43" s="11">
        <v>1841</v>
      </c>
      <c r="Z43" s="11">
        <v>1825</v>
      </c>
      <c r="AA43" s="11">
        <v>1808</v>
      </c>
      <c r="AB43" s="11">
        <v>1793</v>
      </c>
      <c r="AC43" s="11">
        <v>1776</v>
      </c>
      <c r="AD43" s="11">
        <v>1760</v>
      </c>
      <c r="AE43" s="11">
        <v>1743</v>
      </c>
      <c r="AF43" s="11">
        <v>1728</v>
      </c>
      <c r="AG43" s="11">
        <v>1712</v>
      </c>
      <c r="AH43" s="11">
        <v>1697</v>
      </c>
      <c r="AI43" s="11">
        <v>1683</v>
      </c>
    </row>
    <row r="44" spans="1:35">
      <c r="A44" s="10" t="s">
        <v>19</v>
      </c>
      <c r="B44" s="10" t="s">
        <v>285</v>
      </c>
      <c r="C44" s="10" t="s">
        <v>249</v>
      </c>
      <c r="D44" s="10" t="s">
        <v>16</v>
      </c>
      <c r="E44" s="11">
        <v>1038</v>
      </c>
      <c r="F44" s="11">
        <v>1033</v>
      </c>
      <c r="G44" s="11">
        <v>1029</v>
      </c>
      <c r="H44" s="11">
        <v>1026</v>
      </c>
      <c r="I44" s="11">
        <v>1014</v>
      </c>
      <c r="J44" s="11">
        <v>1010</v>
      </c>
      <c r="K44" s="11">
        <v>1010</v>
      </c>
      <c r="L44" s="11">
        <v>1006</v>
      </c>
      <c r="M44" s="11">
        <v>997</v>
      </c>
      <c r="N44" s="11">
        <v>993</v>
      </c>
      <c r="O44" s="11">
        <v>989</v>
      </c>
      <c r="P44" s="11">
        <v>984</v>
      </c>
      <c r="Q44" s="11">
        <v>981</v>
      </c>
      <c r="R44" s="11">
        <v>976</v>
      </c>
      <c r="S44" s="11">
        <v>971</v>
      </c>
      <c r="T44" s="11">
        <v>967</v>
      </c>
      <c r="U44" s="11">
        <v>962</v>
      </c>
      <c r="V44" s="11">
        <v>957</v>
      </c>
      <c r="W44" s="11">
        <v>953</v>
      </c>
      <c r="X44" s="11">
        <v>949</v>
      </c>
      <c r="Y44" s="11">
        <v>946</v>
      </c>
      <c r="Z44" s="11">
        <v>941</v>
      </c>
      <c r="AA44" s="11">
        <v>936</v>
      </c>
      <c r="AB44" s="11">
        <v>932</v>
      </c>
      <c r="AC44" s="11">
        <v>929</v>
      </c>
      <c r="AD44" s="11">
        <v>925</v>
      </c>
      <c r="AE44" s="11">
        <v>922</v>
      </c>
      <c r="AF44" s="11">
        <v>918</v>
      </c>
      <c r="AG44" s="11">
        <v>914</v>
      </c>
      <c r="AH44" s="11">
        <v>909</v>
      </c>
      <c r="AI44" s="11">
        <v>905</v>
      </c>
    </row>
    <row r="45" spans="1:35">
      <c r="A45" s="10" t="s">
        <v>20</v>
      </c>
      <c r="B45" s="10" t="s">
        <v>285</v>
      </c>
      <c r="C45" s="10" t="s">
        <v>249</v>
      </c>
      <c r="D45" s="10" t="s">
        <v>16</v>
      </c>
      <c r="E45" s="11">
        <v>1038</v>
      </c>
      <c r="F45" s="11">
        <v>1033</v>
      </c>
      <c r="G45" s="11">
        <v>1029</v>
      </c>
      <c r="H45" s="11">
        <v>1026</v>
      </c>
      <c r="I45" s="11">
        <v>1014</v>
      </c>
      <c r="J45" s="11">
        <v>1010</v>
      </c>
      <c r="K45" s="11">
        <v>1010</v>
      </c>
      <c r="L45" s="11">
        <v>1006</v>
      </c>
      <c r="M45" s="11">
        <v>997</v>
      </c>
      <c r="N45" s="11">
        <v>993</v>
      </c>
      <c r="O45" s="11">
        <v>989</v>
      </c>
      <c r="P45" s="11">
        <v>984</v>
      </c>
      <c r="Q45" s="11">
        <v>981</v>
      </c>
      <c r="R45" s="11">
        <v>976</v>
      </c>
      <c r="S45" s="11">
        <v>971</v>
      </c>
      <c r="T45" s="11">
        <v>967</v>
      </c>
      <c r="U45" s="11">
        <v>962</v>
      </c>
      <c r="V45" s="11">
        <v>957</v>
      </c>
      <c r="W45" s="11">
        <v>953</v>
      </c>
      <c r="X45" s="11">
        <v>949</v>
      </c>
      <c r="Y45" s="11">
        <v>946</v>
      </c>
      <c r="Z45" s="11">
        <v>941</v>
      </c>
      <c r="AA45" s="11">
        <v>936</v>
      </c>
      <c r="AB45" s="11">
        <v>932</v>
      </c>
      <c r="AC45" s="11">
        <v>929</v>
      </c>
      <c r="AD45" s="11">
        <v>925</v>
      </c>
      <c r="AE45" s="11">
        <v>922</v>
      </c>
      <c r="AF45" s="11">
        <v>918</v>
      </c>
      <c r="AG45" s="11">
        <v>914</v>
      </c>
      <c r="AH45" s="11">
        <v>909</v>
      </c>
      <c r="AI45" s="11">
        <v>905</v>
      </c>
    </row>
    <row r="46" spans="1:35">
      <c r="A46" s="10" t="s">
        <v>18</v>
      </c>
      <c r="B46" s="10" t="s">
        <v>285</v>
      </c>
      <c r="C46" s="10" t="s">
        <v>249</v>
      </c>
      <c r="D46" s="10" t="s">
        <v>16</v>
      </c>
      <c r="E46" s="11">
        <v>1038</v>
      </c>
      <c r="F46" s="11">
        <v>1033</v>
      </c>
      <c r="G46" s="11">
        <v>1029</v>
      </c>
      <c r="H46" s="11">
        <v>1026</v>
      </c>
      <c r="I46" s="11">
        <v>1014</v>
      </c>
      <c r="J46" s="11">
        <v>1010</v>
      </c>
      <c r="K46" s="11">
        <v>1010</v>
      </c>
      <c r="L46" s="11">
        <v>1006</v>
      </c>
      <c r="M46" s="11">
        <v>997</v>
      </c>
      <c r="N46" s="11">
        <v>993</v>
      </c>
      <c r="O46" s="11">
        <v>989</v>
      </c>
      <c r="P46" s="11">
        <v>984</v>
      </c>
      <c r="Q46" s="11">
        <v>981</v>
      </c>
      <c r="R46" s="11">
        <v>976</v>
      </c>
      <c r="S46" s="11">
        <v>971</v>
      </c>
      <c r="T46" s="11">
        <v>967</v>
      </c>
      <c r="U46" s="11">
        <v>962</v>
      </c>
      <c r="V46" s="11">
        <v>957</v>
      </c>
      <c r="W46" s="11">
        <v>953</v>
      </c>
      <c r="X46" s="11">
        <v>949</v>
      </c>
      <c r="Y46" s="11">
        <v>946</v>
      </c>
      <c r="Z46" s="11">
        <v>941</v>
      </c>
      <c r="AA46" s="11">
        <v>936</v>
      </c>
      <c r="AB46" s="11">
        <v>932</v>
      </c>
      <c r="AC46" s="11">
        <v>929</v>
      </c>
      <c r="AD46" s="11">
        <v>925</v>
      </c>
      <c r="AE46" s="11">
        <v>922</v>
      </c>
      <c r="AF46" s="11">
        <v>918</v>
      </c>
      <c r="AG46" s="11">
        <v>914</v>
      </c>
      <c r="AH46" s="11">
        <v>909</v>
      </c>
      <c r="AI46" s="11">
        <v>905</v>
      </c>
    </row>
    <row r="47" spans="1:35">
      <c r="A47" s="10" t="s">
        <v>19</v>
      </c>
      <c r="B47" s="10" t="s">
        <v>284</v>
      </c>
      <c r="C47" s="10" t="s">
        <v>249</v>
      </c>
      <c r="D47" s="10" t="s">
        <v>16</v>
      </c>
      <c r="E47" s="11">
        <v>922</v>
      </c>
      <c r="F47" s="11">
        <v>914</v>
      </c>
      <c r="G47" s="11">
        <v>905</v>
      </c>
      <c r="H47" s="11">
        <v>900</v>
      </c>
      <c r="I47" s="11">
        <v>882</v>
      </c>
      <c r="J47" s="11">
        <v>872</v>
      </c>
      <c r="K47" s="11">
        <v>869</v>
      </c>
      <c r="L47" s="11">
        <v>863</v>
      </c>
      <c r="M47" s="11">
        <v>850</v>
      </c>
      <c r="N47" s="11">
        <v>843</v>
      </c>
      <c r="O47" s="11">
        <v>838</v>
      </c>
      <c r="P47" s="11">
        <v>834</v>
      </c>
      <c r="Q47" s="11">
        <v>830</v>
      </c>
      <c r="R47" s="11">
        <v>825</v>
      </c>
      <c r="S47" s="11">
        <v>820</v>
      </c>
      <c r="T47" s="11">
        <v>815</v>
      </c>
      <c r="U47" s="11">
        <v>811</v>
      </c>
      <c r="V47" s="11">
        <v>806</v>
      </c>
      <c r="W47" s="11">
        <v>801</v>
      </c>
      <c r="X47" s="11">
        <v>797</v>
      </c>
      <c r="Y47" s="11">
        <v>793</v>
      </c>
      <c r="Z47" s="11">
        <v>789</v>
      </c>
      <c r="AA47" s="11">
        <v>784</v>
      </c>
      <c r="AB47" s="11">
        <v>780</v>
      </c>
      <c r="AC47" s="11">
        <v>776</v>
      </c>
      <c r="AD47" s="11">
        <v>772</v>
      </c>
      <c r="AE47" s="11">
        <v>768</v>
      </c>
      <c r="AF47" s="11">
        <v>764</v>
      </c>
      <c r="AG47" s="11">
        <v>759</v>
      </c>
      <c r="AH47" s="11">
        <v>754</v>
      </c>
      <c r="AI47" s="11">
        <v>750</v>
      </c>
    </row>
    <row r="48" spans="1:35">
      <c r="A48" s="10" t="s">
        <v>20</v>
      </c>
      <c r="B48" s="10" t="s">
        <v>284</v>
      </c>
      <c r="C48" s="10" t="s">
        <v>249</v>
      </c>
      <c r="D48" s="10" t="s">
        <v>16</v>
      </c>
      <c r="E48" s="11">
        <v>922</v>
      </c>
      <c r="F48" s="11">
        <v>914</v>
      </c>
      <c r="G48" s="11">
        <v>905</v>
      </c>
      <c r="H48" s="11">
        <v>900</v>
      </c>
      <c r="I48" s="11">
        <v>882</v>
      </c>
      <c r="J48" s="11">
        <v>872</v>
      </c>
      <c r="K48" s="11">
        <v>869</v>
      </c>
      <c r="L48" s="11">
        <v>863</v>
      </c>
      <c r="M48" s="11">
        <v>850</v>
      </c>
      <c r="N48" s="11">
        <v>843</v>
      </c>
      <c r="O48" s="11">
        <v>838</v>
      </c>
      <c r="P48" s="11">
        <v>834</v>
      </c>
      <c r="Q48" s="11">
        <v>830</v>
      </c>
      <c r="R48" s="11">
        <v>825</v>
      </c>
      <c r="S48" s="11">
        <v>820</v>
      </c>
      <c r="T48" s="11">
        <v>815</v>
      </c>
      <c r="U48" s="11">
        <v>811</v>
      </c>
      <c r="V48" s="11">
        <v>806</v>
      </c>
      <c r="W48" s="11">
        <v>801</v>
      </c>
      <c r="X48" s="11">
        <v>797</v>
      </c>
      <c r="Y48" s="11">
        <v>793</v>
      </c>
      <c r="Z48" s="11">
        <v>789</v>
      </c>
      <c r="AA48" s="11">
        <v>784</v>
      </c>
      <c r="AB48" s="11">
        <v>780</v>
      </c>
      <c r="AC48" s="11">
        <v>776</v>
      </c>
      <c r="AD48" s="11">
        <v>772</v>
      </c>
      <c r="AE48" s="11">
        <v>768</v>
      </c>
      <c r="AF48" s="11">
        <v>764</v>
      </c>
      <c r="AG48" s="11">
        <v>759</v>
      </c>
      <c r="AH48" s="11">
        <v>754</v>
      </c>
      <c r="AI48" s="11">
        <v>750</v>
      </c>
    </row>
    <row r="49" spans="1:35">
      <c r="A49" s="10" t="s">
        <v>18</v>
      </c>
      <c r="B49" s="10" t="s">
        <v>284</v>
      </c>
      <c r="C49" s="10" t="s">
        <v>249</v>
      </c>
      <c r="D49" s="10" t="s">
        <v>16</v>
      </c>
      <c r="E49" s="11">
        <v>922</v>
      </c>
      <c r="F49" s="11">
        <v>914</v>
      </c>
      <c r="G49" s="11">
        <v>905</v>
      </c>
      <c r="H49" s="11">
        <v>900</v>
      </c>
      <c r="I49" s="11">
        <v>882</v>
      </c>
      <c r="J49" s="11">
        <v>872</v>
      </c>
      <c r="K49" s="11">
        <v>869</v>
      </c>
      <c r="L49" s="11">
        <v>863</v>
      </c>
      <c r="M49" s="11">
        <v>850</v>
      </c>
      <c r="N49" s="11">
        <v>843</v>
      </c>
      <c r="O49" s="11">
        <v>838</v>
      </c>
      <c r="P49" s="11">
        <v>834</v>
      </c>
      <c r="Q49" s="11">
        <v>830</v>
      </c>
      <c r="R49" s="11">
        <v>825</v>
      </c>
      <c r="S49" s="11">
        <v>820</v>
      </c>
      <c r="T49" s="11">
        <v>815</v>
      </c>
      <c r="U49" s="11">
        <v>811</v>
      </c>
      <c r="V49" s="11">
        <v>806</v>
      </c>
      <c r="W49" s="11">
        <v>801</v>
      </c>
      <c r="X49" s="11">
        <v>797</v>
      </c>
      <c r="Y49" s="11">
        <v>793</v>
      </c>
      <c r="Z49" s="11">
        <v>789</v>
      </c>
      <c r="AA49" s="11">
        <v>784</v>
      </c>
      <c r="AB49" s="11">
        <v>780</v>
      </c>
      <c r="AC49" s="11">
        <v>776</v>
      </c>
      <c r="AD49" s="11">
        <v>772</v>
      </c>
      <c r="AE49" s="11">
        <v>768</v>
      </c>
      <c r="AF49" s="11">
        <v>764</v>
      </c>
      <c r="AG49" s="11">
        <v>759</v>
      </c>
      <c r="AH49" s="11">
        <v>754</v>
      </c>
      <c r="AI49" s="11">
        <v>750</v>
      </c>
    </row>
    <row r="50" spans="1:35">
      <c r="A50" s="10" t="s">
        <v>19</v>
      </c>
      <c r="B50" s="10" t="s">
        <v>288</v>
      </c>
      <c r="C50" s="10" t="s">
        <v>249</v>
      </c>
      <c r="D50" s="10" t="s">
        <v>16</v>
      </c>
      <c r="E50" s="11">
        <v>2159</v>
      </c>
      <c r="F50" s="11">
        <v>2159</v>
      </c>
      <c r="G50" s="11">
        <v>2014</v>
      </c>
      <c r="H50" s="11">
        <v>1982</v>
      </c>
      <c r="I50" s="11">
        <v>1941</v>
      </c>
      <c r="J50" s="11">
        <v>1905</v>
      </c>
      <c r="K50" s="11">
        <v>1872</v>
      </c>
      <c r="L50" s="11">
        <v>1838</v>
      </c>
      <c r="M50" s="11">
        <v>1808</v>
      </c>
      <c r="N50" s="11">
        <v>1777</v>
      </c>
      <c r="O50" s="11">
        <v>1749</v>
      </c>
      <c r="P50" s="11">
        <v>1720</v>
      </c>
      <c r="Q50" s="11">
        <v>1692</v>
      </c>
      <c r="R50" s="11">
        <v>1664</v>
      </c>
      <c r="S50" s="11">
        <v>1611</v>
      </c>
      <c r="T50" s="11">
        <v>1557</v>
      </c>
      <c r="U50" s="11">
        <v>1504</v>
      </c>
      <c r="V50" s="11">
        <v>1453</v>
      </c>
      <c r="W50" s="11">
        <v>1401</v>
      </c>
      <c r="X50" s="11">
        <v>1389</v>
      </c>
      <c r="Y50" s="11">
        <v>1377</v>
      </c>
      <c r="Z50" s="11">
        <v>1365</v>
      </c>
      <c r="AA50" s="11">
        <v>1353</v>
      </c>
      <c r="AB50" s="11">
        <v>1341</v>
      </c>
      <c r="AC50" s="11">
        <v>1328</v>
      </c>
      <c r="AD50" s="11">
        <v>1316</v>
      </c>
      <c r="AE50" s="11">
        <v>1304</v>
      </c>
      <c r="AF50" s="11">
        <v>1292</v>
      </c>
      <c r="AG50" s="11">
        <v>1281</v>
      </c>
      <c r="AH50" s="11">
        <v>1270</v>
      </c>
      <c r="AI50" s="11">
        <v>1259</v>
      </c>
    </row>
    <row r="51" spans="1:35">
      <c r="A51" s="10" t="s">
        <v>20</v>
      </c>
      <c r="B51" s="10" t="s">
        <v>288</v>
      </c>
      <c r="C51" s="10" t="s">
        <v>249</v>
      </c>
      <c r="D51" s="10" t="s">
        <v>16</v>
      </c>
      <c r="E51" s="11">
        <v>2159</v>
      </c>
      <c r="F51" s="11">
        <v>2159</v>
      </c>
      <c r="G51" s="11">
        <v>2014</v>
      </c>
      <c r="H51" s="11">
        <v>1990</v>
      </c>
      <c r="I51" s="11">
        <v>1956</v>
      </c>
      <c r="J51" s="11">
        <v>1926</v>
      </c>
      <c r="K51" s="11">
        <v>1901</v>
      </c>
      <c r="L51" s="11">
        <v>1874</v>
      </c>
      <c r="M51" s="11">
        <v>1851</v>
      </c>
      <c r="N51" s="11">
        <v>1827</v>
      </c>
      <c r="O51" s="11">
        <v>1805</v>
      </c>
      <c r="P51" s="11">
        <v>1783</v>
      </c>
      <c r="Q51" s="11">
        <v>1761</v>
      </c>
      <c r="R51" s="11">
        <v>1740</v>
      </c>
      <c r="S51" s="11">
        <v>1705</v>
      </c>
      <c r="T51" s="11">
        <v>1671</v>
      </c>
      <c r="U51" s="11">
        <v>1637</v>
      </c>
      <c r="V51" s="11">
        <v>1604</v>
      </c>
      <c r="W51" s="11">
        <v>1570</v>
      </c>
      <c r="X51" s="11">
        <v>1557</v>
      </c>
      <c r="Y51" s="11">
        <v>1544</v>
      </c>
      <c r="Z51" s="11">
        <v>1530</v>
      </c>
      <c r="AA51" s="11">
        <v>1516</v>
      </c>
      <c r="AB51" s="11">
        <v>1502</v>
      </c>
      <c r="AC51" s="11">
        <v>1489</v>
      </c>
      <c r="AD51" s="11">
        <v>1476</v>
      </c>
      <c r="AE51" s="11">
        <v>1462</v>
      </c>
      <c r="AF51" s="11">
        <v>1448</v>
      </c>
      <c r="AG51" s="11">
        <v>1435</v>
      </c>
      <c r="AH51" s="11">
        <v>1423</v>
      </c>
      <c r="AI51" s="11">
        <v>1411</v>
      </c>
    </row>
    <row r="52" spans="1:35">
      <c r="A52" s="10" t="s">
        <v>18</v>
      </c>
      <c r="B52" s="10" t="s">
        <v>288</v>
      </c>
      <c r="C52" s="10" t="s">
        <v>249</v>
      </c>
      <c r="D52" s="10" t="s">
        <v>16</v>
      </c>
      <c r="E52" s="11">
        <v>2159</v>
      </c>
      <c r="F52" s="11">
        <v>2159</v>
      </c>
      <c r="G52" s="11">
        <v>2014</v>
      </c>
      <c r="H52" s="11">
        <v>1997</v>
      </c>
      <c r="I52" s="11">
        <v>1970</v>
      </c>
      <c r="J52" s="11">
        <v>1948</v>
      </c>
      <c r="K52" s="11">
        <v>1930</v>
      </c>
      <c r="L52" s="11">
        <v>1910</v>
      </c>
      <c r="M52" s="11">
        <v>1894</v>
      </c>
      <c r="N52" s="11">
        <v>1876</v>
      </c>
      <c r="O52" s="11">
        <v>1862</v>
      </c>
      <c r="P52" s="11">
        <v>1845</v>
      </c>
      <c r="Q52" s="11">
        <v>1830</v>
      </c>
      <c r="R52" s="11">
        <v>1815</v>
      </c>
      <c r="S52" s="11">
        <v>1800</v>
      </c>
      <c r="T52" s="11">
        <v>1785</v>
      </c>
      <c r="U52" s="11">
        <v>1770</v>
      </c>
      <c r="V52" s="11">
        <v>1755</v>
      </c>
      <c r="W52" s="11">
        <v>1740</v>
      </c>
      <c r="X52" s="11">
        <v>1725</v>
      </c>
      <c r="Y52" s="11">
        <v>1709</v>
      </c>
      <c r="Z52" s="11">
        <v>1695</v>
      </c>
      <c r="AA52" s="11">
        <v>1680</v>
      </c>
      <c r="AB52" s="11">
        <v>1664</v>
      </c>
      <c r="AC52" s="11">
        <v>1649</v>
      </c>
      <c r="AD52" s="11">
        <v>1635</v>
      </c>
      <c r="AE52" s="11">
        <v>1619</v>
      </c>
      <c r="AF52" s="11">
        <v>1604</v>
      </c>
      <c r="AG52" s="11">
        <v>1590</v>
      </c>
      <c r="AH52" s="11">
        <v>1577</v>
      </c>
      <c r="AI52" s="11">
        <v>1564</v>
      </c>
    </row>
    <row r="53" spans="1:35">
      <c r="A53" s="10" t="s">
        <v>19</v>
      </c>
      <c r="B53" s="10" t="s">
        <v>290</v>
      </c>
      <c r="C53" s="10" t="s">
        <v>249</v>
      </c>
      <c r="D53" s="10" t="s">
        <v>16</v>
      </c>
      <c r="E53" s="11">
        <v>2192</v>
      </c>
      <c r="F53" s="11">
        <v>2192</v>
      </c>
      <c r="G53" s="11">
        <v>2044</v>
      </c>
      <c r="H53" s="11">
        <v>2012</v>
      </c>
      <c r="I53" s="11">
        <v>1970</v>
      </c>
      <c r="J53" s="11">
        <v>1934</v>
      </c>
      <c r="K53" s="11">
        <v>1900</v>
      </c>
      <c r="L53" s="11">
        <v>1866</v>
      </c>
      <c r="M53" s="11">
        <v>1837</v>
      </c>
      <c r="N53" s="11">
        <v>1806</v>
      </c>
      <c r="O53" s="11">
        <v>1776</v>
      </c>
      <c r="P53" s="11">
        <v>1748</v>
      </c>
      <c r="Q53" s="11">
        <v>1719</v>
      </c>
      <c r="R53" s="11">
        <v>1692</v>
      </c>
      <c r="S53" s="11">
        <v>1632</v>
      </c>
      <c r="T53" s="11">
        <v>1573</v>
      </c>
      <c r="U53" s="11">
        <v>1515</v>
      </c>
      <c r="V53" s="11">
        <v>1457</v>
      </c>
      <c r="W53" s="11">
        <v>1401</v>
      </c>
      <c r="X53" s="11">
        <v>1389</v>
      </c>
      <c r="Y53" s="11">
        <v>1377</v>
      </c>
      <c r="Z53" s="11">
        <v>1365</v>
      </c>
      <c r="AA53" s="11">
        <v>1353</v>
      </c>
      <c r="AB53" s="11">
        <v>1341</v>
      </c>
      <c r="AC53" s="11">
        <v>1328</v>
      </c>
      <c r="AD53" s="11">
        <v>1316</v>
      </c>
      <c r="AE53" s="11">
        <v>1304</v>
      </c>
      <c r="AF53" s="11">
        <v>1292</v>
      </c>
      <c r="AG53" s="11">
        <v>1281</v>
      </c>
      <c r="AH53" s="11">
        <v>1270</v>
      </c>
      <c r="AI53" s="11">
        <v>1259</v>
      </c>
    </row>
    <row r="54" spans="1:35">
      <c r="A54" s="10" t="s">
        <v>20</v>
      </c>
      <c r="B54" s="10" t="s">
        <v>290</v>
      </c>
      <c r="C54" s="10" t="s">
        <v>249</v>
      </c>
      <c r="D54" s="10" t="s">
        <v>16</v>
      </c>
      <c r="E54" s="11">
        <v>2192</v>
      </c>
      <c r="F54" s="11">
        <v>2192</v>
      </c>
      <c r="G54" s="11">
        <v>2044</v>
      </c>
      <c r="H54" s="11">
        <v>2020</v>
      </c>
      <c r="I54" s="11">
        <v>1986</v>
      </c>
      <c r="J54" s="11">
        <v>1956</v>
      </c>
      <c r="K54" s="11">
        <v>1930</v>
      </c>
      <c r="L54" s="11">
        <v>1902</v>
      </c>
      <c r="M54" s="11">
        <v>1879</v>
      </c>
      <c r="N54" s="11">
        <v>1855</v>
      </c>
      <c r="O54" s="11">
        <v>1833</v>
      </c>
      <c r="P54" s="11">
        <v>1810</v>
      </c>
      <c r="Q54" s="11">
        <v>1788</v>
      </c>
      <c r="R54" s="11">
        <v>1766</v>
      </c>
      <c r="S54" s="11">
        <v>1729</v>
      </c>
      <c r="T54" s="11">
        <v>1693</v>
      </c>
      <c r="U54" s="11">
        <v>1656</v>
      </c>
      <c r="V54" s="11">
        <v>1619</v>
      </c>
      <c r="W54" s="11">
        <v>1583</v>
      </c>
      <c r="X54" s="11">
        <v>1570</v>
      </c>
      <c r="Y54" s="11">
        <v>1556</v>
      </c>
      <c r="Z54" s="11">
        <v>1543</v>
      </c>
      <c r="AA54" s="11">
        <v>1528</v>
      </c>
      <c r="AB54" s="11">
        <v>1515</v>
      </c>
      <c r="AC54" s="11">
        <v>1501</v>
      </c>
      <c r="AD54" s="11">
        <v>1488</v>
      </c>
      <c r="AE54" s="11">
        <v>1474</v>
      </c>
      <c r="AF54" s="11">
        <v>1460</v>
      </c>
      <c r="AG54" s="11">
        <v>1447</v>
      </c>
      <c r="AH54" s="11">
        <v>1435</v>
      </c>
      <c r="AI54" s="11">
        <v>1423</v>
      </c>
    </row>
    <row r="55" spans="1:35">
      <c r="A55" s="10" t="s">
        <v>18</v>
      </c>
      <c r="B55" s="10" t="s">
        <v>290</v>
      </c>
      <c r="C55" s="10" t="s">
        <v>249</v>
      </c>
      <c r="D55" s="10" t="s">
        <v>16</v>
      </c>
      <c r="E55" s="11">
        <v>2192</v>
      </c>
      <c r="F55" s="11">
        <v>2192</v>
      </c>
      <c r="G55" s="11">
        <v>2044</v>
      </c>
      <c r="H55" s="11">
        <v>2027</v>
      </c>
      <c r="I55" s="11">
        <v>2000</v>
      </c>
      <c r="J55" s="11">
        <v>1978</v>
      </c>
      <c r="K55" s="11">
        <v>1958</v>
      </c>
      <c r="L55" s="11">
        <v>1939</v>
      </c>
      <c r="M55" s="11">
        <v>1922</v>
      </c>
      <c r="N55" s="11">
        <v>1905</v>
      </c>
      <c r="O55" s="11">
        <v>1889</v>
      </c>
      <c r="P55" s="11">
        <v>1873</v>
      </c>
      <c r="Q55" s="11">
        <v>1857</v>
      </c>
      <c r="R55" s="11">
        <v>1842</v>
      </c>
      <c r="S55" s="11">
        <v>1827</v>
      </c>
      <c r="T55" s="11">
        <v>1811</v>
      </c>
      <c r="U55" s="11">
        <v>1796</v>
      </c>
      <c r="V55" s="11">
        <v>1782</v>
      </c>
      <c r="W55" s="11">
        <v>1766</v>
      </c>
      <c r="X55" s="11">
        <v>1751</v>
      </c>
      <c r="Y55" s="11">
        <v>1736</v>
      </c>
      <c r="Z55" s="11">
        <v>1720</v>
      </c>
      <c r="AA55" s="11">
        <v>1705</v>
      </c>
      <c r="AB55" s="11">
        <v>1690</v>
      </c>
      <c r="AC55" s="11">
        <v>1674</v>
      </c>
      <c r="AD55" s="11">
        <v>1659</v>
      </c>
      <c r="AE55" s="11">
        <v>1644</v>
      </c>
      <c r="AF55" s="11">
        <v>1628</v>
      </c>
      <c r="AG55" s="11">
        <v>1614</v>
      </c>
      <c r="AH55" s="11">
        <v>1601</v>
      </c>
      <c r="AI55" s="11">
        <v>1587</v>
      </c>
    </row>
    <row r="56" spans="1:35">
      <c r="A56" s="10" t="s">
        <v>19</v>
      </c>
      <c r="B56" s="10" t="s">
        <v>286</v>
      </c>
      <c r="C56" s="10" t="s">
        <v>249</v>
      </c>
      <c r="D56" s="10" t="s">
        <v>16</v>
      </c>
      <c r="E56" s="11">
        <v>1058</v>
      </c>
      <c r="F56" s="11">
        <v>1058</v>
      </c>
      <c r="G56" s="11">
        <v>987</v>
      </c>
      <c r="H56" s="11">
        <v>981</v>
      </c>
      <c r="I56" s="11">
        <v>968</v>
      </c>
      <c r="J56" s="11">
        <v>958</v>
      </c>
      <c r="K56" s="11">
        <v>952</v>
      </c>
      <c r="L56" s="11">
        <v>944</v>
      </c>
      <c r="M56" s="11">
        <v>939</v>
      </c>
      <c r="N56" s="11">
        <v>933</v>
      </c>
      <c r="O56" s="11">
        <v>929</v>
      </c>
      <c r="P56" s="11">
        <v>924</v>
      </c>
      <c r="Q56" s="11">
        <v>921</v>
      </c>
      <c r="R56" s="11">
        <v>917</v>
      </c>
      <c r="S56" s="11">
        <v>912</v>
      </c>
      <c r="T56" s="11">
        <v>909</v>
      </c>
      <c r="U56" s="11">
        <v>905</v>
      </c>
      <c r="V56" s="11">
        <v>901</v>
      </c>
      <c r="W56" s="11">
        <v>897</v>
      </c>
      <c r="X56" s="11">
        <v>894</v>
      </c>
      <c r="Y56" s="11">
        <v>889</v>
      </c>
      <c r="Z56" s="11">
        <v>886</v>
      </c>
      <c r="AA56" s="11">
        <v>882</v>
      </c>
      <c r="AB56" s="11">
        <v>877</v>
      </c>
      <c r="AC56" s="11">
        <v>874</v>
      </c>
      <c r="AD56" s="11">
        <v>869</v>
      </c>
      <c r="AE56" s="11">
        <v>866</v>
      </c>
      <c r="AF56" s="11">
        <v>862</v>
      </c>
      <c r="AG56" s="11">
        <v>859</v>
      </c>
      <c r="AH56" s="11">
        <v>856</v>
      </c>
      <c r="AI56" s="11">
        <v>854</v>
      </c>
    </row>
    <row r="57" spans="1:35">
      <c r="A57" s="10" t="s">
        <v>20</v>
      </c>
      <c r="B57" s="10" t="s">
        <v>286</v>
      </c>
      <c r="C57" s="10" t="s">
        <v>249</v>
      </c>
      <c r="D57" s="10" t="s">
        <v>16</v>
      </c>
      <c r="E57" s="11">
        <v>1058</v>
      </c>
      <c r="F57" s="11">
        <v>1058</v>
      </c>
      <c r="G57" s="11">
        <v>987</v>
      </c>
      <c r="H57" s="11">
        <v>981</v>
      </c>
      <c r="I57" s="11">
        <v>968</v>
      </c>
      <c r="J57" s="11">
        <v>958</v>
      </c>
      <c r="K57" s="11">
        <v>952</v>
      </c>
      <c r="L57" s="11">
        <v>944</v>
      </c>
      <c r="M57" s="11">
        <v>939</v>
      </c>
      <c r="N57" s="11">
        <v>933</v>
      </c>
      <c r="O57" s="11">
        <v>929</v>
      </c>
      <c r="P57" s="11">
        <v>924</v>
      </c>
      <c r="Q57" s="11">
        <v>921</v>
      </c>
      <c r="R57" s="11">
        <v>917</v>
      </c>
      <c r="S57" s="11">
        <v>912</v>
      </c>
      <c r="T57" s="11">
        <v>909</v>
      </c>
      <c r="U57" s="11">
        <v>905</v>
      </c>
      <c r="V57" s="11">
        <v>901</v>
      </c>
      <c r="W57" s="11">
        <v>897</v>
      </c>
      <c r="X57" s="11">
        <v>894</v>
      </c>
      <c r="Y57" s="11">
        <v>889</v>
      </c>
      <c r="Z57" s="11">
        <v>886</v>
      </c>
      <c r="AA57" s="11">
        <v>882</v>
      </c>
      <c r="AB57" s="11">
        <v>877</v>
      </c>
      <c r="AC57" s="11">
        <v>874</v>
      </c>
      <c r="AD57" s="11">
        <v>869</v>
      </c>
      <c r="AE57" s="11">
        <v>866</v>
      </c>
      <c r="AF57" s="11">
        <v>862</v>
      </c>
      <c r="AG57" s="11">
        <v>859</v>
      </c>
      <c r="AH57" s="11">
        <v>856</v>
      </c>
      <c r="AI57" s="11">
        <v>854</v>
      </c>
    </row>
    <row r="58" spans="1:35">
      <c r="A58" s="10" t="s">
        <v>18</v>
      </c>
      <c r="B58" s="10" t="s">
        <v>286</v>
      </c>
      <c r="C58" s="10" t="s">
        <v>249</v>
      </c>
      <c r="D58" s="10" t="s">
        <v>16</v>
      </c>
      <c r="E58" s="11">
        <v>1058</v>
      </c>
      <c r="F58" s="11">
        <v>1058</v>
      </c>
      <c r="G58" s="11">
        <v>987</v>
      </c>
      <c r="H58" s="11">
        <v>981</v>
      </c>
      <c r="I58" s="11">
        <v>968</v>
      </c>
      <c r="J58" s="11">
        <v>958</v>
      </c>
      <c r="K58" s="11">
        <v>952</v>
      </c>
      <c r="L58" s="11">
        <v>944</v>
      </c>
      <c r="M58" s="11">
        <v>939</v>
      </c>
      <c r="N58" s="11">
        <v>933</v>
      </c>
      <c r="O58" s="11">
        <v>929</v>
      </c>
      <c r="P58" s="11">
        <v>924</v>
      </c>
      <c r="Q58" s="11">
        <v>921</v>
      </c>
      <c r="R58" s="11">
        <v>917</v>
      </c>
      <c r="S58" s="11">
        <v>912</v>
      </c>
      <c r="T58" s="11">
        <v>909</v>
      </c>
      <c r="U58" s="11">
        <v>905</v>
      </c>
      <c r="V58" s="11">
        <v>901</v>
      </c>
      <c r="W58" s="11">
        <v>897</v>
      </c>
      <c r="X58" s="11">
        <v>894</v>
      </c>
      <c r="Y58" s="11">
        <v>889</v>
      </c>
      <c r="Z58" s="11">
        <v>886</v>
      </c>
      <c r="AA58" s="11">
        <v>882</v>
      </c>
      <c r="AB58" s="11">
        <v>877</v>
      </c>
      <c r="AC58" s="11">
        <v>874</v>
      </c>
      <c r="AD58" s="11">
        <v>869</v>
      </c>
      <c r="AE58" s="11">
        <v>866</v>
      </c>
      <c r="AF58" s="11">
        <v>862</v>
      </c>
      <c r="AG58" s="11">
        <v>859</v>
      </c>
      <c r="AH58" s="11">
        <v>856</v>
      </c>
      <c r="AI58" s="11">
        <v>854</v>
      </c>
    </row>
    <row r="59" spans="1:35">
      <c r="A59" s="10" t="s">
        <v>24</v>
      </c>
      <c r="B59" s="10" t="s">
        <v>298</v>
      </c>
      <c r="C59" s="10" t="s">
        <v>249</v>
      </c>
      <c r="D59" s="10" t="s">
        <v>16</v>
      </c>
      <c r="E59" s="11">
        <v>7441.52</v>
      </c>
      <c r="F59" s="11">
        <v>7395.02</v>
      </c>
      <c r="G59" s="11">
        <v>7348.51</v>
      </c>
      <c r="H59" s="11">
        <v>7302.01</v>
      </c>
      <c r="I59" s="11">
        <v>7086.43</v>
      </c>
      <c r="J59" s="11">
        <v>7040.49</v>
      </c>
      <c r="K59" s="11">
        <v>7026.12</v>
      </c>
      <c r="L59" s="11">
        <v>7011.51</v>
      </c>
      <c r="M59" s="11">
        <v>6996.65</v>
      </c>
      <c r="N59" s="11">
        <v>6981.54</v>
      </c>
      <c r="O59" s="11">
        <v>6966.18</v>
      </c>
      <c r="P59" s="11">
        <v>6919.19</v>
      </c>
      <c r="Q59" s="11">
        <v>6872.2</v>
      </c>
      <c r="R59" s="11">
        <v>6825.21</v>
      </c>
      <c r="S59" s="11">
        <v>6778.21</v>
      </c>
      <c r="T59" s="11">
        <v>6731.22</v>
      </c>
      <c r="U59" s="11">
        <v>6684.23</v>
      </c>
      <c r="V59" s="11">
        <v>6637.25</v>
      </c>
      <c r="W59" s="11">
        <v>6590.26</v>
      </c>
      <c r="X59" s="11">
        <v>6543.27</v>
      </c>
      <c r="Y59" s="11">
        <v>6496.28</v>
      </c>
      <c r="Z59" s="11">
        <v>6449.28</v>
      </c>
      <c r="AA59" s="11">
        <v>6402.29</v>
      </c>
      <c r="AB59" s="11">
        <v>6355.3</v>
      </c>
      <c r="AC59" s="11">
        <v>6308.31</v>
      </c>
      <c r="AD59" s="11">
        <v>6261.33</v>
      </c>
      <c r="AE59" s="11">
        <v>6214.34</v>
      </c>
      <c r="AF59" s="11">
        <v>6167.35</v>
      </c>
      <c r="AG59" s="11">
        <v>6120.35</v>
      </c>
      <c r="AH59" s="11">
        <v>6073.36</v>
      </c>
      <c r="AI59" s="11">
        <v>6026.37</v>
      </c>
    </row>
    <row r="60" spans="1:35">
      <c r="A60" s="10" t="s">
        <v>24</v>
      </c>
      <c r="B60" s="10" t="s">
        <v>299</v>
      </c>
      <c r="C60" s="10" t="s">
        <v>249</v>
      </c>
      <c r="D60" s="10" t="s">
        <v>16</v>
      </c>
      <c r="E60" s="11">
        <v>7988.95</v>
      </c>
      <c r="F60" s="11">
        <v>7939.02</v>
      </c>
      <c r="G60" s="11">
        <v>7889.1</v>
      </c>
      <c r="H60" s="11">
        <v>7839.17</v>
      </c>
      <c r="I60" s="11">
        <v>7789.23</v>
      </c>
      <c r="J60" s="11">
        <v>7739.3</v>
      </c>
      <c r="K60" s="11">
        <v>7724.08</v>
      </c>
      <c r="L60" s="11">
        <v>7708.6</v>
      </c>
      <c r="M60" s="11">
        <v>7692.85</v>
      </c>
      <c r="N60" s="11">
        <v>7676.83</v>
      </c>
      <c r="O60" s="11">
        <v>7660.54</v>
      </c>
      <c r="P60" s="11">
        <v>7609.46</v>
      </c>
      <c r="Q60" s="11">
        <v>7558.39</v>
      </c>
      <c r="R60" s="11">
        <v>7507.33</v>
      </c>
      <c r="S60" s="11">
        <v>7456.25</v>
      </c>
      <c r="T60" s="11">
        <v>7405.18</v>
      </c>
      <c r="U60" s="11">
        <v>7354.11</v>
      </c>
      <c r="V60" s="11">
        <v>7303.04</v>
      </c>
      <c r="W60" s="11">
        <v>7251.97</v>
      </c>
      <c r="X60" s="11">
        <v>7200.9</v>
      </c>
      <c r="Y60" s="11">
        <v>7149.83</v>
      </c>
      <c r="Z60" s="11">
        <v>7098.76</v>
      </c>
      <c r="AA60" s="11">
        <v>7047.69</v>
      </c>
      <c r="AB60" s="11">
        <v>6996.62</v>
      </c>
      <c r="AC60" s="11">
        <v>6945.54</v>
      </c>
      <c r="AD60" s="11">
        <v>6894.48</v>
      </c>
      <c r="AE60" s="11">
        <v>6843.41</v>
      </c>
      <c r="AF60" s="11">
        <v>6792.34</v>
      </c>
      <c r="AG60" s="11">
        <v>6741.26</v>
      </c>
      <c r="AH60" s="11">
        <v>6690.19</v>
      </c>
      <c r="AI60" s="11">
        <v>6639.12</v>
      </c>
    </row>
    <row r="61" spans="1:35">
      <c r="A61" s="10" t="s">
        <v>19</v>
      </c>
      <c r="B61" s="10" t="s">
        <v>310</v>
      </c>
      <c r="C61" s="10" t="s">
        <v>249</v>
      </c>
      <c r="D61" s="10" t="s">
        <v>376</v>
      </c>
      <c r="E61" s="11">
        <v>3739.2347124720723</v>
      </c>
      <c r="F61" s="11">
        <v>3315.88765604317</v>
      </c>
      <c r="G61" s="11">
        <v>3136.8736350111699</v>
      </c>
      <c r="H61" s="11">
        <v>3009.8611657787387</v>
      </c>
      <c r="I61" s="11">
        <v>2911.3426407828447</v>
      </c>
      <c r="J61" s="11">
        <v>2830.8471447467391</v>
      </c>
      <c r="K61" s="11">
        <v>2768.2973175096104</v>
      </c>
      <c r="L61" s="11">
        <v>2714.6236634971942</v>
      </c>
      <c r="M61" s="11">
        <v>2667.7167962115086</v>
      </c>
      <c r="N61" s="11">
        <v>2626.1378766224857</v>
      </c>
      <c r="O61" s="11">
        <v>2588.86165761041</v>
      </c>
      <c r="P61" s="11">
        <v>2550.0618315491083</v>
      </c>
      <c r="Q61" s="11">
        <v>2514.3694515103593</v>
      </c>
      <c r="R61" s="11">
        <v>2481.3234691480425</v>
      </c>
      <c r="S61" s="11">
        <v>2450.5583955935526</v>
      </c>
      <c r="T61" s="11">
        <v>2421.7795912460497</v>
      </c>
      <c r="U61" s="11">
        <v>2394.7460599666833</v>
      </c>
      <c r="V61" s="11">
        <v>2369.2581687085758</v>
      </c>
      <c r="W61" s="11">
        <v>2345.1486918391938</v>
      </c>
      <c r="X61" s="11">
        <v>2322.2761552904931</v>
      </c>
      <c r="Y61" s="11">
        <v>2300.519806307509</v>
      </c>
      <c r="Z61" s="11">
        <v>2279.7757544668175</v>
      </c>
      <c r="AA61" s="11">
        <v>2259.9539712065416</v>
      </c>
      <c r="AB61" s="11">
        <v>2240.9759284055162</v>
      </c>
      <c r="AC61" s="11">
        <v>2222.772719334936</v>
      </c>
      <c r="AD61" s="11">
        <v>2205.2835483667668</v>
      </c>
      <c r="AE61" s="11">
        <v>2188.4545058680428</v>
      </c>
      <c r="AF61" s="11">
        <v>2172.2375660044499</v>
      </c>
      <c r="AG61" s="11">
        <v>2156.5897604870056</v>
      </c>
      <c r="AH61" s="11">
        <v>2141.4724924499601</v>
      </c>
      <c r="AI61" s="11">
        <v>2126.8509628738384</v>
      </c>
    </row>
    <row r="62" spans="1:35">
      <c r="A62" s="10" t="s">
        <v>20</v>
      </c>
      <c r="B62" s="10" t="s">
        <v>310</v>
      </c>
      <c r="C62" s="10" t="s">
        <v>249</v>
      </c>
      <c r="D62" s="10" t="s">
        <v>376</v>
      </c>
      <c r="E62" s="11">
        <v>3925.3532623035676</v>
      </c>
      <c r="F62" s="11">
        <v>3575.1263132331042</v>
      </c>
      <c r="G62" s="11">
        <v>3406.575541670803</v>
      </c>
      <c r="H62" s="11">
        <v>3286.9868660813504</v>
      </c>
      <c r="I62" s="11">
        <v>3194.2266827978892</v>
      </c>
      <c r="J62" s="11">
        <v>3118.4360945190497</v>
      </c>
      <c r="K62" s="11">
        <v>3060.4455040852308</v>
      </c>
      <c r="L62" s="11">
        <v>3010.8135827850806</v>
      </c>
      <c r="M62" s="11">
        <v>2967.5542373216308</v>
      </c>
      <c r="N62" s="11">
        <v>2929.3127288144492</v>
      </c>
      <c r="O62" s="11">
        <v>2895.123736122091</v>
      </c>
      <c r="P62" s="11">
        <v>2858.5917338721315</v>
      </c>
      <c r="Q62" s="11">
        <v>2824.9855495087804</v>
      </c>
      <c r="R62" s="11">
        <v>2793.8710826525389</v>
      </c>
      <c r="S62" s="11">
        <v>2764.9042070140476</v>
      </c>
      <c r="T62" s="11">
        <v>2737.8075044795287</v>
      </c>
      <c r="U62" s="11">
        <v>2712.3540649728202</v>
      </c>
      <c r="V62" s="11">
        <v>2688.355923864744</v>
      </c>
      <c r="W62" s="11">
        <v>2665.6556297488355</v>
      </c>
      <c r="X62" s="11">
        <v>2644.1199776214457</v>
      </c>
      <c r="Y62" s="11">
        <v>2623.6352726451514</v>
      </c>
      <c r="Z62" s="11">
        <v>2604.1036967221016</v>
      </c>
      <c r="AA62" s="11">
        <v>2585.4404833994813</v>
      </c>
      <c r="AB62" s="11">
        <v>2567.5716944721421</v>
      </c>
      <c r="AC62" s="11">
        <v>2550.4324507633614</v>
      </c>
      <c r="AD62" s="11">
        <v>2533.965510108791</v>
      </c>
      <c r="AE62" s="11">
        <v>2518.120113857357</v>
      </c>
      <c r="AF62" s="11">
        <v>2502.85104325255</v>
      </c>
      <c r="AG62" s="11">
        <v>2488.1178414730612</v>
      </c>
      <c r="AH62" s="11">
        <v>2473.8841676140582</v>
      </c>
      <c r="AI62" s="11">
        <v>2460.1172566354162</v>
      </c>
    </row>
    <row r="63" spans="1:35">
      <c r="A63" s="10" t="s">
        <v>18</v>
      </c>
      <c r="B63" s="10" t="s">
        <v>310</v>
      </c>
      <c r="C63" s="10" t="s">
        <v>249</v>
      </c>
      <c r="D63" s="10" t="s">
        <v>376</v>
      </c>
      <c r="E63" s="11">
        <v>4267.0902035237923</v>
      </c>
      <c r="F63" s="11">
        <v>4074.6912797133014</v>
      </c>
      <c r="G63" s="11">
        <v>3946.1370936294597</v>
      </c>
      <c r="H63" s="11">
        <v>3854.9264470524777</v>
      </c>
      <c r="I63" s="11">
        <v>3784.177973150739</v>
      </c>
      <c r="J63" s="11">
        <v>3726.3722609686374</v>
      </c>
      <c r="K63" s="11">
        <v>3684.8300188578714</v>
      </c>
      <c r="L63" s="11">
        <v>3649.6668337117162</v>
      </c>
      <c r="M63" s="11">
        <v>3619.3679090328724</v>
      </c>
      <c r="N63" s="11">
        <v>3592.8999842529151</v>
      </c>
      <c r="O63" s="11">
        <v>3569.5268088925509</v>
      </c>
      <c r="P63" s="11">
        <v>3541.6637396717692</v>
      </c>
      <c r="Q63" s="11">
        <v>3516.0322006513902</v>
      </c>
      <c r="R63" s="11">
        <v>3492.3011021517409</v>
      </c>
      <c r="S63" s="11">
        <v>3470.2079780053368</v>
      </c>
      <c r="T63" s="11">
        <v>3449.5412405730885</v>
      </c>
      <c r="U63" s="11">
        <v>3430.1278248498047</v>
      </c>
      <c r="V63" s="11">
        <v>3411.824369641155</v>
      </c>
      <c r="W63" s="11">
        <v>3394.5107862805717</v>
      </c>
      <c r="X63" s="11">
        <v>3378.0854789066566</v>
      </c>
      <c r="Y63" s="11">
        <v>3362.4617321211272</v>
      </c>
      <c r="Z63" s="11">
        <v>3347.5649397632565</v>
      </c>
      <c r="AA63" s="11">
        <v>3333.330450201684</v>
      </c>
      <c r="AB63" s="11">
        <v>3319.7018705424744</v>
      </c>
      <c r="AC63" s="11">
        <v>3306.6297172402242</v>
      </c>
      <c r="AD63" s="11">
        <v>3294.0703315220953</v>
      </c>
      <c r="AE63" s="11">
        <v>3281.9849996105404</v>
      </c>
      <c r="AF63" s="11">
        <v>3270.3392330224469</v>
      </c>
      <c r="AG63" s="11">
        <v>3259.10217521716</v>
      </c>
      <c r="AH63" s="11">
        <v>3248.2461088760419</v>
      </c>
      <c r="AI63" s="11">
        <v>3237.7460440033415</v>
      </c>
    </row>
    <row r="64" spans="1:35">
      <c r="A64" s="10" t="s">
        <v>19</v>
      </c>
      <c r="B64" s="10" t="s">
        <v>450</v>
      </c>
      <c r="C64" s="10" t="s">
        <v>249</v>
      </c>
      <c r="D64" s="10" t="s">
        <v>16</v>
      </c>
      <c r="E64" s="11">
        <v>2743.33</v>
      </c>
      <c r="F64" s="11">
        <v>2650</v>
      </c>
      <c r="G64" s="11">
        <v>2443.4499999999998</v>
      </c>
      <c r="H64" s="11">
        <v>2236.91</v>
      </c>
      <c r="I64" s="11">
        <v>2030.36</v>
      </c>
      <c r="J64" s="11">
        <v>1823.81</v>
      </c>
      <c r="K64" s="11">
        <v>1617.27</v>
      </c>
      <c r="L64" s="11">
        <v>1410.72</v>
      </c>
      <c r="M64" s="11">
        <v>1204.17</v>
      </c>
      <c r="N64" s="11">
        <v>997.63</v>
      </c>
      <c r="O64" s="11">
        <v>791.08</v>
      </c>
      <c r="P64" s="11">
        <v>779.04</v>
      </c>
      <c r="Q64" s="11">
        <v>767.01</v>
      </c>
      <c r="R64" s="11">
        <v>754.97</v>
      </c>
      <c r="S64" s="11">
        <v>742.94</v>
      </c>
      <c r="T64" s="11">
        <v>730.9</v>
      </c>
      <c r="U64" s="11">
        <v>718.87</v>
      </c>
      <c r="V64" s="11">
        <v>706.83</v>
      </c>
      <c r="W64" s="11">
        <v>694.8</v>
      </c>
      <c r="X64" s="11">
        <v>682.76</v>
      </c>
      <c r="Y64" s="11">
        <v>670.73</v>
      </c>
      <c r="Z64" s="11">
        <v>658.69</v>
      </c>
      <c r="AA64" s="11">
        <v>646.66</v>
      </c>
      <c r="AB64" s="11">
        <v>634.62</v>
      </c>
      <c r="AC64" s="11">
        <v>622.59</v>
      </c>
      <c r="AD64" s="11">
        <v>610.54999999999995</v>
      </c>
      <c r="AE64" s="11">
        <v>598.52</v>
      </c>
      <c r="AF64" s="11">
        <v>586.49</v>
      </c>
      <c r="AG64" s="11">
        <v>574.45000000000005</v>
      </c>
      <c r="AH64" s="11">
        <v>562.41999999999996</v>
      </c>
      <c r="AI64" s="11">
        <v>550.38</v>
      </c>
    </row>
    <row r="65" spans="1:35">
      <c r="A65" s="10" t="s">
        <v>20</v>
      </c>
      <c r="B65" s="10" t="s">
        <v>450</v>
      </c>
      <c r="C65" s="10" t="s">
        <v>249</v>
      </c>
      <c r="D65" s="10" t="s">
        <v>16</v>
      </c>
      <c r="E65" s="11">
        <v>2743.33</v>
      </c>
      <c r="F65" s="11">
        <v>2650</v>
      </c>
      <c r="G65" s="11">
        <v>2468.4899999999998</v>
      </c>
      <c r="H65" s="11">
        <v>2286.98</v>
      </c>
      <c r="I65" s="11">
        <v>2105.48</v>
      </c>
      <c r="J65" s="11">
        <v>1923.97</v>
      </c>
      <c r="K65" s="11">
        <v>1742.46</v>
      </c>
      <c r="L65" s="11">
        <v>1560.95</v>
      </c>
      <c r="M65" s="11">
        <v>1379.44</v>
      </c>
      <c r="N65" s="11">
        <v>1197.94</v>
      </c>
      <c r="O65" s="11">
        <v>1016.43</v>
      </c>
      <c r="P65" s="11">
        <v>1005.16</v>
      </c>
      <c r="Q65" s="11">
        <v>993.89</v>
      </c>
      <c r="R65" s="11">
        <v>982.63</v>
      </c>
      <c r="S65" s="11">
        <v>971.36</v>
      </c>
      <c r="T65" s="11">
        <v>960.09</v>
      </c>
      <c r="U65" s="11">
        <v>948.82</v>
      </c>
      <c r="V65" s="11">
        <v>937.56</v>
      </c>
      <c r="W65" s="11">
        <v>926.29</v>
      </c>
      <c r="X65" s="11">
        <v>915.02</v>
      </c>
      <c r="Y65" s="11">
        <v>903.75</v>
      </c>
      <c r="Z65" s="11">
        <v>892.49</v>
      </c>
      <c r="AA65" s="11">
        <v>881.22</v>
      </c>
      <c r="AB65" s="11">
        <v>869.95</v>
      </c>
      <c r="AC65" s="11">
        <v>858.68</v>
      </c>
      <c r="AD65" s="11">
        <v>847.42</v>
      </c>
      <c r="AE65" s="11">
        <v>836.15</v>
      </c>
      <c r="AF65" s="11">
        <v>824.88</v>
      </c>
      <c r="AG65" s="11">
        <v>813.61</v>
      </c>
      <c r="AH65" s="11">
        <v>802.35</v>
      </c>
      <c r="AI65" s="11">
        <v>791.08</v>
      </c>
    </row>
    <row r="66" spans="1:35">
      <c r="A66" s="10" t="s">
        <v>18</v>
      </c>
      <c r="B66" s="10" t="s">
        <v>450</v>
      </c>
      <c r="C66" s="10" t="s">
        <v>249</v>
      </c>
      <c r="D66" s="10" t="s">
        <v>16</v>
      </c>
      <c r="E66" s="11">
        <v>2743.33</v>
      </c>
      <c r="F66" s="11">
        <v>2650</v>
      </c>
      <c r="G66" s="11">
        <v>2609.4899999999998</v>
      </c>
      <c r="H66" s="11">
        <v>2568.98</v>
      </c>
      <c r="I66" s="11">
        <v>2528.48</v>
      </c>
      <c r="J66" s="11">
        <v>2487.9699999999998</v>
      </c>
      <c r="K66" s="11">
        <v>2447.46</v>
      </c>
      <c r="L66" s="11">
        <v>2406.9499999999998</v>
      </c>
      <c r="M66" s="11">
        <v>2366.44</v>
      </c>
      <c r="N66" s="11">
        <v>2325.94</v>
      </c>
      <c r="O66" s="11">
        <v>2285.4299999999998</v>
      </c>
      <c r="P66" s="11">
        <v>2221.98</v>
      </c>
      <c r="Q66" s="11">
        <v>2158.5300000000002</v>
      </c>
      <c r="R66" s="11">
        <v>2095.08</v>
      </c>
      <c r="S66" s="11">
        <v>2031.63</v>
      </c>
      <c r="T66" s="11">
        <v>1968.18</v>
      </c>
      <c r="U66" s="11">
        <v>1904.73</v>
      </c>
      <c r="V66" s="11">
        <v>1841.28</v>
      </c>
      <c r="W66" s="11">
        <v>1777.83</v>
      </c>
      <c r="X66" s="11">
        <v>1714.38</v>
      </c>
      <c r="Y66" s="11">
        <v>1650.93</v>
      </c>
      <c r="Z66" s="11">
        <v>1587.48</v>
      </c>
      <c r="AA66" s="11">
        <v>1524.03</v>
      </c>
      <c r="AB66" s="11">
        <v>1460.58</v>
      </c>
      <c r="AC66" s="11">
        <v>1397.13</v>
      </c>
      <c r="AD66" s="11">
        <v>1333.68</v>
      </c>
      <c r="AE66" s="11">
        <v>1270.23</v>
      </c>
      <c r="AF66" s="11">
        <v>1206.78</v>
      </c>
      <c r="AG66" s="11">
        <v>1143.33</v>
      </c>
      <c r="AH66" s="11">
        <v>1079.8800000000001</v>
      </c>
      <c r="AI66" s="11">
        <v>1016.43</v>
      </c>
    </row>
    <row r="67" spans="1:35">
      <c r="A67" s="10" t="s">
        <v>24</v>
      </c>
      <c r="B67" s="10" t="s">
        <v>281</v>
      </c>
      <c r="C67" s="10" t="s">
        <v>249</v>
      </c>
      <c r="D67" s="10" t="s">
        <v>246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</row>
    <row r="68" spans="1:35">
      <c r="A68" s="10" t="s">
        <v>24</v>
      </c>
      <c r="B68" s="10" t="s">
        <v>282</v>
      </c>
      <c r="C68" s="10" t="s">
        <v>249</v>
      </c>
      <c r="D68" s="10" t="s">
        <v>246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</row>
    <row r="69" spans="1:35">
      <c r="A69" s="10" t="s">
        <v>19</v>
      </c>
      <c r="B69" s="10" t="s">
        <v>300</v>
      </c>
      <c r="C69" s="10" t="s">
        <v>249</v>
      </c>
      <c r="D69" s="10" t="s">
        <v>16</v>
      </c>
      <c r="E69" s="11">
        <v>1333.26</v>
      </c>
      <c r="F69" s="11">
        <v>1165.8599999999999</v>
      </c>
      <c r="G69" s="11">
        <v>1104.94</v>
      </c>
      <c r="H69" s="11">
        <v>1044.02</v>
      </c>
      <c r="I69" s="11">
        <v>983.1</v>
      </c>
      <c r="J69" s="11">
        <v>922.18</v>
      </c>
      <c r="K69" s="11">
        <v>861.92</v>
      </c>
      <c r="L69" s="11">
        <v>801.57</v>
      </c>
      <c r="M69" s="11">
        <v>741.12</v>
      </c>
      <c r="N69" s="11">
        <v>680.58</v>
      </c>
      <c r="O69" s="11">
        <v>619.95000000000005</v>
      </c>
      <c r="P69" s="11">
        <v>612.33000000000004</v>
      </c>
      <c r="Q69" s="11">
        <v>604.70000000000005</v>
      </c>
      <c r="R69" s="11">
        <v>597.08000000000004</v>
      </c>
      <c r="S69" s="11">
        <v>589.45000000000005</v>
      </c>
      <c r="T69" s="11">
        <v>581.83000000000004</v>
      </c>
      <c r="U69" s="11">
        <v>574.20000000000005</v>
      </c>
      <c r="V69" s="11">
        <v>566.58000000000004</v>
      </c>
      <c r="W69" s="11">
        <v>558.95000000000005</v>
      </c>
      <c r="X69" s="11">
        <v>551.33000000000004</v>
      </c>
      <c r="Y69" s="11">
        <v>543.70000000000005</v>
      </c>
      <c r="Z69" s="11">
        <v>536.08000000000004</v>
      </c>
      <c r="AA69" s="11">
        <v>528.45000000000005</v>
      </c>
      <c r="AB69" s="11">
        <v>520.83000000000004</v>
      </c>
      <c r="AC69" s="11">
        <v>513.20000000000005</v>
      </c>
      <c r="AD69" s="11">
        <v>505.58</v>
      </c>
      <c r="AE69" s="11">
        <v>497.95</v>
      </c>
      <c r="AF69" s="11">
        <v>490.33</v>
      </c>
      <c r="AG69" s="11">
        <v>482.71</v>
      </c>
      <c r="AH69" s="11">
        <v>475.08</v>
      </c>
      <c r="AI69" s="11">
        <v>467.46</v>
      </c>
    </row>
    <row r="70" spans="1:35">
      <c r="A70" s="10" t="s">
        <v>20</v>
      </c>
      <c r="B70" s="10" t="s">
        <v>300</v>
      </c>
      <c r="C70" s="10" t="s">
        <v>249</v>
      </c>
      <c r="D70" s="10" t="s">
        <v>16</v>
      </c>
      <c r="E70" s="11">
        <v>1333.26</v>
      </c>
      <c r="F70" s="11">
        <v>1165.8599999999999</v>
      </c>
      <c r="G70" s="11">
        <v>1119.82</v>
      </c>
      <c r="H70" s="11">
        <v>1073.78</v>
      </c>
      <c r="I70" s="11">
        <v>1027.75</v>
      </c>
      <c r="J70" s="11">
        <v>981.71</v>
      </c>
      <c r="K70" s="11">
        <v>936.39</v>
      </c>
      <c r="L70" s="11">
        <v>891</v>
      </c>
      <c r="M70" s="11">
        <v>845.53</v>
      </c>
      <c r="N70" s="11">
        <v>800</v>
      </c>
      <c r="O70" s="11">
        <v>754.4</v>
      </c>
      <c r="P70" s="11">
        <v>747.67</v>
      </c>
      <c r="Q70" s="11">
        <v>740.95</v>
      </c>
      <c r="R70" s="11">
        <v>734.23</v>
      </c>
      <c r="S70" s="11">
        <v>727.51</v>
      </c>
      <c r="T70" s="11">
        <v>720.79</v>
      </c>
      <c r="U70" s="11">
        <v>714.06</v>
      </c>
      <c r="V70" s="11">
        <v>707.34</v>
      </c>
      <c r="W70" s="11">
        <v>700.62</v>
      </c>
      <c r="X70" s="11">
        <v>693.9</v>
      </c>
      <c r="Y70" s="11">
        <v>687.17</v>
      </c>
      <c r="Z70" s="11">
        <v>680.45</v>
      </c>
      <c r="AA70" s="11">
        <v>673.73</v>
      </c>
      <c r="AB70" s="11">
        <v>667.01</v>
      </c>
      <c r="AC70" s="11">
        <v>660.28</v>
      </c>
      <c r="AD70" s="11">
        <v>653.55999999999995</v>
      </c>
      <c r="AE70" s="11">
        <v>646.84</v>
      </c>
      <c r="AF70" s="11">
        <v>640.12</v>
      </c>
      <c r="AG70" s="11">
        <v>633.39</v>
      </c>
      <c r="AH70" s="11">
        <v>626.66999999999996</v>
      </c>
      <c r="AI70" s="11">
        <v>619.95000000000005</v>
      </c>
    </row>
    <row r="71" spans="1:35">
      <c r="A71" s="10" t="s">
        <v>18</v>
      </c>
      <c r="B71" s="10" t="s">
        <v>300</v>
      </c>
      <c r="C71" s="10" t="s">
        <v>249</v>
      </c>
      <c r="D71" s="10" t="s">
        <v>16</v>
      </c>
      <c r="E71" s="11">
        <v>1333.26</v>
      </c>
      <c r="F71" s="11">
        <v>1165.8599999999999</v>
      </c>
      <c r="G71" s="11">
        <v>1163.56</v>
      </c>
      <c r="H71" s="11">
        <v>1161.27</v>
      </c>
      <c r="I71" s="11">
        <v>1158.97</v>
      </c>
      <c r="J71" s="11">
        <v>1156.68</v>
      </c>
      <c r="K71" s="11">
        <v>1155.27</v>
      </c>
      <c r="L71" s="11">
        <v>1153.8599999999999</v>
      </c>
      <c r="M71" s="11">
        <v>1152.44</v>
      </c>
      <c r="N71" s="11">
        <v>1151.01</v>
      </c>
      <c r="O71" s="11">
        <v>1149.5899999999999</v>
      </c>
      <c r="P71" s="11">
        <v>1129.83</v>
      </c>
      <c r="Q71" s="11">
        <v>1110.07</v>
      </c>
      <c r="R71" s="11">
        <v>1090.31</v>
      </c>
      <c r="S71" s="11">
        <v>1070.55</v>
      </c>
      <c r="T71" s="11">
        <v>1050.79</v>
      </c>
      <c r="U71" s="11">
        <v>1031.03</v>
      </c>
      <c r="V71" s="11">
        <v>1011.27</v>
      </c>
      <c r="W71" s="11">
        <v>991.51</v>
      </c>
      <c r="X71" s="11">
        <v>971.75</v>
      </c>
      <c r="Y71" s="11">
        <v>951.99</v>
      </c>
      <c r="Z71" s="11">
        <v>932.23</v>
      </c>
      <c r="AA71" s="11">
        <v>912.47</v>
      </c>
      <c r="AB71" s="11">
        <v>892.71</v>
      </c>
      <c r="AC71" s="11">
        <v>872.95</v>
      </c>
      <c r="AD71" s="11">
        <v>853.19</v>
      </c>
      <c r="AE71" s="11">
        <v>833.43</v>
      </c>
      <c r="AF71" s="11">
        <v>813.68</v>
      </c>
      <c r="AG71" s="11">
        <v>793.92</v>
      </c>
      <c r="AH71" s="11">
        <v>774.16</v>
      </c>
      <c r="AI71" s="11">
        <v>754.4</v>
      </c>
    </row>
    <row r="72" spans="1:35">
      <c r="A72" s="10" t="s">
        <v>24</v>
      </c>
      <c r="B72" s="10" t="s">
        <v>301</v>
      </c>
      <c r="C72" s="10" t="s">
        <v>249</v>
      </c>
      <c r="D72" s="10" t="s">
        <v>16</v>
      </c>
      <c r="E72" s="11">
        <v>2574</v>
      </c>
      <c r="F72" s="11">
        <v>2574</v>
      </c>
      <c r="G72" s="11">
        <v>2574</v>
      </c>
      <c r="H72" s="11">
        <v>2574</v>
      </c>
      <c r="I72" s="11">
        <v>2574</v>
      </c>
      <c r="J72" s="11">
        <v>2574</v>
      </c>
      <c r="K72" s="11">
        <v>2577</v>
      </c>
      <c r="L72" s="11">
        <v>2580</v>
      </c>
      <c r="M72" s="11">
        <v>2584</v>
      </c>
      <c r="N72" s="11">
        <v>2587</v>
      </c>
      <c r="O72" s="11">
        <v>2590</v>
      </c>
      <c r="P72" s="11">
        <v>2590</v>
      </c>
      <c r="Q72" s="11">
        <v>2590</v>
      </c>
      <c r="R72" s="11">
        <v>2590</v>
      </c>
      <c r="S72" s="11">
        <v>2590</v>
      </c>
      <c r="T72" s="11">
        <v>2590</v>
      </c>
      <c r="U72" s="11">
        <v>2590</v>
      </c>
      <c r="V72" s="11">
        <v>2590</v>
      </c>
      <c r="W72" s="11">
        <v>2590</v>
      </c>
      <c r="X72" s="11">
        <v>2590</v>
      </c>
      <c r="Y72" s="11">
        <v>2590</v>
      </c>
      <c r="Z72" s="11">
        <v>2590</v>
      </c>
      <c r="AA72" s="11">
        <v>2590</v>
      </c>
      <c r="AB72" s="11">
        <v>2590</v>
      </c>
      <c r="AC72" s="11">
        <v>2590</v>
      </c>
      <c r="AD72" s="11">
        <v>2590</v>
      </c>
      <c r="AE72" s="11">
        <v>2590</v>
      </c>
      <c r="AF72" s="11">
        <v>2590</v>
      </c>
      <c r="AG72" s="11">
        <v>2590</v>
      </c>
      <c r="AH72" s="11">
        <v>2590</v>
      </c>
      <c r="AI72" s="11">
        <v>2590</v>
      </c>
    </row>
    <row r="73" spans="1:35">
      <c r="A73" s="10" t="s">
        <v>24</v>
      </c>
      <c r="B73" s="10" t="s">
        <v>302</v>
      </c>
      <c r="C73" s="10" t="s">
        <v>249</v>
      </c>
      <c r="D73" s="10" t="s">
        <v>91</v>
      </c>
      <c r="E73" s="11">
        <v>1999</v>
      </c>
      <c r="F73" s="11">
        <v>1999</v>
      </c>
      <c r="G73" s="11">
        <v>1999</v>
      </c>
      <c r="H73" s="11">
        <v>1999</v>
      </c>
      <c r="I73" s="11">
        <v>1999</v>
      </c>
      <c r="J73" s="11">
        <v>1999</v>
      </c>
      <c r="K73" s="11">
        <v>2001</v>
      </c>
      <c r="L73" s="11">
        <v>2003</v>
      </c>
      <c r="M73" s="11">
        <v>2006</v>
      </c>
      <c r="N73" s="11">
        <v>2008</v>
      </c>
      <c r="O73" s="11">
        <v>2011</v>
      </c>
      <c r="P73" s="11">
        <v>2011</v>
      </c>
      <c r="Q73" s="11">
        <v>2011</v>
      </c>
      <c r="R73" s="11">
        <v>2011</v>
      </c>
      <c r="S73" s="11">
        <v>2011</v>
      </c>
      <c r="T73" s="11">
        <v>2011</v>
      </c>
      <c r="U73" s="11">
        <v>2011</v>
      </c>
      <c r="V73" s="11">
        <v>2011</v>
      </c>
      <c r="W73" s="11">
        <v>2011</v>
      </c>
      <c r="X73" s="11">
        <v>2011</v>
      </c>
      <c r="Y73" s="11">
        <v>2011</v>
      </c>
      <c r="Z73" s="11">
        <v>2011</v>
      </c>
      <c r="AA73" s="11">
        <v>2011</v>
      </c>
      <c r="AB73" s="11">
        <v>2011</v>
      </c>
      <c r="AC73" s="11">
        <v>2011</v>
      </c>
      <c r="AD73" s="11">
        <v>2011</v>
      </c>
      <c r="AE73" s="11">
        <v>2011</v>
      </c>
      <c r="AF73" s="11">
        <v>2011</v>
      </c>
      <c r="AG73" s="11">
        <v>2011</v>
      </c>
      <c r="AH73" s="11">
        <v>2011</v>
      </c>
      <c r="AI73" s="11">
        <v>2011</v>
      </c>
    </row>
    <row r="74" spans="1:35">
      <c r="A74" s="10" t="s">
        <v>24</v>
      </c>
      <c r="B74" s="10" t="s">
        <v>447</v>
      </c>
      <c r="C74" s="10" t="s">
        <v>249</v>
      </c>
      <c r="D74" s="10" t="s">
        <v>454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</row>
    <row r="75" spans="1:35">
      <c r="A75" s="10" t="s">
        <v>24</v>
      </c>
      <c r="B75" s="10" t="s">
        <v>451</v>
      </c>
      <c r="C75" s="10" t="s">
        <v>249</v>
      </c>
      <c r="D75" s="10" t="s">
        <v>452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</row>
    <row r="76" spans="1:35">
      <c r="A76" s="10" t="s">
        <v>24</v>
      </c>
      <c r="B76" s="10" t="s">
        <v>517</v>
      </c>
      <c r="C76" s="10" t="s">
        <v>249</v>
      </c>
      <c r="D76" s="10" t="s">
        <v>489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</row>
    <row r="77" spans="1:35">
      <c r="A77" s="10" t="s">
        <v>24</v>
      </c>
      <c r="B77" s="10" t="s">
        <v>518</v>
      </c>
      <c r="C77" s="10" t="s">
        <v>249</v>
      </c>
      <c r="D77" s="10" t="s">
        <v>489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</row>
    <row r="78" spans="1:35">
      <c r="A78" s="10" t="s">
        <v>24</v>
      </c>
      <c r="B78" s="10" t="s">
        <v>479</v>
      </c>
      <c r="C78" s="10" t="s">
        <v>249</v>
      </c>
      <c r="D78" s="10" t="s">
        <v>489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</row>
    <row r="79" spans="1:35">
      <c r="A79" s="10" t="s">
        <v>24</v>
      </c>
      <c r="B79" s="10" t="s">
        <v>480</v>
      </c>
      <c r="C79" s="10" t="s">
        <v>249</v>
      </c>
      <c r="D79" s="10" t="s">
        <v>489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</row>
    <row r="80" spans="1:35">
      <c r="A80" s="10" t="s">
        <v>24</v>
      </c>
      <c r="B80" s="10" t="s">
        <v>481</v>
      </c>
      <c r="C80" s="10" t="s">
        <v>249</v>
      </c>
      <c r="D80" s="10" t="s">
        <v>489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</row>
    <row r="81" spans="1:35">
      <c r="A81" s="10" t="s">
        <v>24</v>
      </c>
      <c r="B81" s="10" t="s">
        <v>519</v>
      </c>
      <c r="C81" s="10" t="s">
        <v>249</v>
      </c>
      <c r="D81" s="10" t="s">
        <v>489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</row>
    <row r="82" spans="1:35">
      <c r="A82" s="10" t="s">
        <v>24</v>
      </c>
      <c r="B82" s="10" t="s">
        <v>482</v>
      </c>
      <c r="C82" s="10" t="s">
        <v>249</v>
      </c>
      <c r="D82" s="10" t="s">
        <v>489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</row>
    <row r="83" spans="1:35">
      <c r="A83" s="10" t="s">
        <v>24</v>
      </c>
      <c r="B83" s="10" t="s">
        <v>520</v>
      </c>
      <c r="C83" s="10" t="s">
        <v>249</v>
      </c>
      <c r="D83" s="10" t="s">
        <v>516</v>
      </c>
      <c r="E83" s="10">
        <v>1020.9582830742158</v>
      </c>
      <c r="F83" s="10">
        <v>1020.9582830742158</v>
      </c>
      <c r="G83" s="10">
        <v>863.52374585806228</v>
      </c>
      <c r="H83" s="10">
        <v>848.53149448364729</v>
      </c>
      <c r="I83" s="10">
        <v>834.5230320050191</v>
      </c>
      <c r="J83" s="10">
        <v>815.70557388655914</v>
      </c>
      <c r="K83" s="10">
        <v>794.62871945013387</v>
      </c>
      <c r="L83" s="10">
        <v>778.39642319927248</v>
      </c>
      <c r="M83" s="10">
        <v>771.00860080270388</v>
      </c>
      <c r="N83" s="10">
        <v>757.82381473145256</v>
      </c>
      <c r="O83" s="10">
        <v>746.93257002021596</v>
      </c>
      <c r="P83" s="10">
        <v>734.11596692504418</v>
      </c>
      <c r="Q83" s="10">
        <v>720.91790699092837</v>
      </c>
      <c r="R83" s="10">
        <v>711.33465464865435</v>
      </c>
      <c r="S83" s="10">
        <v>701.29373773079135</v>
      </c>
      <c r="T83" s="10">
        <v>690.60658128486375</v>
      </c>
      <c r="U83" s="10">
        <v>678.87141380816979</v>
      </c>
      <c r="V83" s="10">
        <v>669.10652237921317</v>
      </c>
      <c r="W83" s="10">
        <v>657.4956814170356</v>
      </c>
      <c r="X83" s="10">
        <v>646.57598382357548</v>
      </c>
      <c r="Y83" s="10">
        <v>634.02837457528062</v>
      </c>
      <c r="Z83" s="10">
        <v>623.51301977665025</v>
      </c>
      <c r="AA83" s="10">
        <v>612.73563165881467</v>
      </c>
      <c r="AB83" s="10">
        <v>600.47232655058622</v>
      </c>
      <c r="AC83" s="10">
        <v>589.17213592978374</v>
      </c>
      <c r="AD83" s="10">
        <v>576.79289146150643</v>
      </c>
      <c r="AE83" s="10">
        <v>564.55857400498451</v>
      </c>
      <c r="AF83" s="10">
        <v>552.37695255504264</v>
      </c>
      <c r="AG83" s="10">
        <v>542.1467516290503</v>
      </c>
      <c r="AH83" s="10">
        <v>533.24642334770806</v>
      </c>
      <c r="AI83" s="10">
        <v>525.12514557952761</v>
      </c>
    </row>
    <row r="84" spans="1:35">
      <c r="A84" s="10" t="s">
        <v>24</v>
      </c>
      <c r="B84" s="10" t="s">
        <v>521</v>
      </c>
      <c r="C84" s="10" t="s">
        <v>249</v>
      </c>
      <c r="D84" s="10" t="s">
        <v>516</v>
      </c>
      <c r="E84" s="10">
        <v>1020.9582830742158</v>
      </c>
      <c r="F84" s="10">
        <v>1020.9582830742158</v>
      </c>
      <c r="G84" s="10">
        <v>863.52374585806228</v>
      </c>
      <c r="H84" s="10">
        <v>848.53149448364729</v>
      </c>
      <c r="I84" s="10">
        <v>834.5230320050191</v>
      </c>
      <c r="J84" s="10">
        <v>815.70557388655914</v>
      </c>
      <c r="K84" s="10">
        <v>794.62871945013387</v>
      </c>
      <c r="L84" s="10">
        <v>778.39642319927248</v>
      </c>
      <c r="M84" s="10">
        <v>771.00860080270388</v>
      </c>
      <c r="N84" s="10">
        <v>757.82381473145256</v>
      </c>
      <c r="O84" s="10">
        <v>746.93257002021596</v>
      </c>
      <c r="P84" s="10">
        <v>734.11596692504418</v>
      </c>
      <c r="Q84" s="10">
        <v>720.91790699092837</v>
      </c>
      <c r="R84" s="10">
        <v>711.33465464865435</v>
      </c>
      <c r="S84" s="10">
        <v>701.29373773079135</v>
      </c>
      <c r="T84" s="10">
        <v>690.60658128486375</v>
      </c>
      <c r="U84" s="10">
        <v>678.87141380816979</v>
      </c>
      <c r="V84" s="10">
        <v>669.10652237921317</v>
      </c>
      <c r="W84" s="10">
        <v>657.4956814170356</v>
      </c>
      <c r="X84" s="10">
        <v>646.57598382357548</v>
      </c>
      <c r="Y84" s="10">
        <v>634.02837457528062</v>
      </c>
      <c r="Z84" s="10">
        <v>623.51301977665025</v>
      </c>
      <c r="AA84" s="10">
        <v>612.73563165881467</v>
      </c>
      <c r="AB84" s="10">
        <v>600.47232655058622</v>
      </c>
      <c r="AC84" s="10">
        <v>589.17213592978374</v>
      </c>
      <c r="AD84" s="10">
        <v>576.79289146150643</v>
      </c>
      <c r="AE84" s="10">
        <v>564.55857400498451</v>
      </c>
      <c r="AF84" s="10">
        <v>552.37695255504264</v>
      </c>
      <c r="AG84" s="10">
        <v>542.1467516290503</v>
      </c>
      <c r="AH84" s="10">
        <v>533.24642334770806</v>
      </c>
      <c r="AI84" s="10">
        <v>525.12514557952761</v>
      </c>
    </row>
    <row r="85" spans="1:35">
      <c r="A85" s="10" t="s">
        <v>24</v>
      </c>
      <c r="B85" s="10" t="s">
        <v>483</v>
      </c>
      <c r="C85" s="10" t="s">
        <v>249</v>
      </c>
      <c r="D85" s="10" t="s">
        <v>516</v>
      </c>
      <c r="E85" s="10">
        <v>1020.9582830742158</v>
      </c>
      <c r="F85" s="10">
        <v>1020.9582830742158</v>
      </c>
      <c r="G85" s="10">
        <v>863.52374585806228</v>
      </c>
      <c r="H85" s="10">
        <v>848.53149448364729</v>
      </c>
      <c r="I85" s="10">
        <v>834.5230320050191</v>
      </c>
      <c r="J85" s="10">
        <v>815.70557388655914</v>
      </c>
      <c r="K85" s="10">
        <v>794.62871945013387</v>
      </c>
      <c r="L85" s="10">
        <v>778.39642319927248</v>
      </c>
      <c r="M85" s="10">
        <v>771.00860080270388</v>
      </c>
      <c r="N85" s="10">
        <v>757.82381473145256</v>
      </c>
      <c r="O85" s="10">
        <v>746.93257002021596</v>
      </c>
      <c r="P85" s="10">
        <v>734.11596692504418</v>
      </c>
      <c r="Q85" s="10">
        <v>720.91790699092837</v>
      </c>
      <c r="R85" s="10">
        <v>711.33465464865435</v>
      </c>
      <c r="S85" s="10">
        <v>701.29373773079135</v>
      </c>
      <c r="T85" s="10">
        <v>690.60658128486375</v>
      </c>
      <c r="U85" s="10">
        <v>678.87141380816979</v>
      </c>
      <c r="V85" s="10">
        <v>669.10652237921317</v>
      </c>
      <c r="W85" s="10">
        <v>657.4956814170356</v>
      </c>
      <c r="X85" s="10">
        <v>646.57598382357548</v>
      </c>
      <c r="Y85" s="10">
        <v>634.02837457528062</v>
      </c>
      <c r="Z85" s="10">
        <v>623.51301977665025</v>
      </c>
      <c r="AA85" s="10">
        <v>612.73563165881467</v>
      </c>
      <c r="AB85" s="10">
        <v>600.47232655058622</v>
      </c>
      <c r="AC85" s="10">
        <v>589.17213592978374</v>
      </c>
      <c r="AD85" s="10">
        <v>576.79289146150643</v>
      </c>
      <c r="AE85" s="10">
        <v>564.55857400498451</v>
      </c>
      <c r="AF85" s="10">
        <v>552.37695255504264</v>
      </c>
      <c r="AG85" s="10">
        <v>542.1467516290503</v>
      </c>
      <c r="AH85" s="10">
        <v>533.24642334770806</v>
      </c>
      <c r="AI85" s="10">
        <v>525.12514557952761</v>
      </c>
    </row>
    <row r="86" spans="1:35">
      <c r="A86" s="10" t="s">
        <v>24</v>
      </c>
      <c r="B86" s="10" t="s">
        <v>484</v>
      </c>
      <c r="C86" s="10" t="s">
        <v>249</v>
      </c>
      <c r="D86" s="10" t="s">
        <v>516</v>
      </c>
      <c r="E86" s="10">
        <v>1020.9582830742158</v>
      </c>
      <c r="F86" s="10">
        <v>1020.9582830742158</v>
      </c>
      <c r="G86" s="10">
        <v>863.52374585806228</v>
      </c>
      <c r="H86" s="10">
        <v>848.53149448364729</v>
      </c>
      <c r="I86" s="10">
        <v>834.5230320050191</v>
      </c>
      <c r="J86" s="10">
        <v>815.70557388655914</v>
      </c>
      <c r="K86" s="10">
        <v>794.62871945013387</v>
      </c>
      <c r="L86" s="10">
        <v>778.39642319927248</v>
      </c>
      <c r="M86" s="10">
        <v>771.00860080270388</v>
      </c>
      <c r="N86" s="10">
        <v>757.82381473145256</v>
      </c>
      <c r="O86" s="10">
        <v>746.93257002021596</v>
      </c>
      <c r="P86" s="10">
        <v>734.11596692504418</v>
      </c>
      <c r="Q86" s="10">
        <v>720.91790699092837</v>
      </c>
      <c r="R86" s="10">
        <v>711.33465464865435</v>
      </c>
      <c r="S86" s="10">
        <v>701.29373773079135</v>
      </c>
      <c r="T86" s="10">
        <v>690.60658128486375</v>
      </c>
      <c r="U86" s="10">
        <v>678.87141380816979</v>
      </c>
      <c r="V86" s="10">
        <v>669.10652237921317</v>
      </c>
      <c r="W86" s="10">
        <v>657.4956814170356</v>
      </c>
      <c r="X86" s="10">
        <v>646.57598382357548</v>
      </c>
      <c r="Y86" s="10">
        <v>634.02837457528062</v>
      </c>
      <c r="Z86" s="10">
        <v>623.51301977665025</v>
      </c>
      <c r="AA86" s="10">
        <v>612.73563165881467</v>
      </c>
      <c r="AB86" s="10">
        <v>600.47232655058622</v>
      </c>
      <c r="AC86" s="10">
        <v>589.17213592978374</v>
      </c>
      <c r="AD86" s="10">
        <v>576.79289146150643</v>
      </c>
      <c r="AE86" s="10">
        <v>564.55857400498451</v>
      </c>
      <c r="AF86" s="10">
        <v>552.37695255504264</v>
      </c>
      <c r="AG86" s="10">
        <v>542.1467516290503</v>
      </c>
      <c r="AH86" s="10">
        <v>533.24642334770806</v>
      </c>
      <c r="AI86" s="10">
        <v>525.12514557952761</v>
      </c>
    </row>
    <row r="87" spans="1:35">
      <c r="A87" s="10" t="s">
        <v>24</v>
      </c>
      <c r="B87" s="10" t="s">
        <v>485</v>
      </c>
      <c r="C87" s="10" t="s">
        <v>249</v>
      </c>
      <c r="D87" s="10" t="s">
        <v>516</v>
      </c>
      <c r="E87" s="10">
        <v>849.01410890675663</v>
      </c>
      <c r="F87" s="10">
        <v>849.01410890675663</v>
      </c>
      <c r="G87" s="10">
        <v>792.56020078442111</v>
      </c>
      <c r="H87" s="10">
        <v>781.37715047020129</v>
      </c>
      <c r="I87" s="10">
        <v>771.3869184247626</v>
      </c>
      <c r="J87" s="10">
        <v>761.554093181143</v>
      </c>
      <c r="K87" s="10">
        <v>750.70859913457332</v>
      </c>
      <c r="L87" s="10">
        <v>740.20066135565412</v>
      </c>
      <c r="M87" s="10">
        <v>730.18768664620416</v>
      </c>
      <c r="N87" s="10">
        <v>719.00463633198433</v>
      </c>
      <c r="O87" s="10">
        <v>709.8241809596542</v>
      </c>
      <c r="P87" s="10">
        <v>698.30357437778457</v>
      </c>
      <c r="Q87" s="10">
        <v>686.44541152826434</v>
      </c>
      <c r="R87" s="10">
        <v>676.09488055116435</v>
      </c>
      <c r="S87" s="10">
        <v>666.91442517883456</v>
      </c>
      <c r="T87" s="10">
        <v>655.05626232931445</v>
      </c>
      <c r="U87" s="10">
        <v>644.70573135221468</v>
      </c>
      <c r="V87" s="10">
        <v>634.01764410746466</v>
      </c>
      <c r="W87" s="10">
        <v>623.66711313036467</v>
      </c>
      <c r="X87" s="10">
        <v>611.80895028084467</v>
      </c>
      <c r="Y87" s="10">
        <v>601.45841930374468</v>
      </c>
      <c r="Z87" s="10">
        <v>590.77033205899488</v>
      </c>
      <c r="AA87" s="10">
        <v>580.41980108189455</v>
      </c>
      <c r="AB87" s="10">
        <v>570.06927010479478</v>
      </c>
      <c r="AC87" s="10">
        <v>558.2111072552749</v>
      </c>
      <c r="AD87" s="10">
        <v>549.03065188294499</v>
      </c>
      <c r="AE87" s="10">
        <v>537.17248903342499</v>
      </c>
      <c r="AF87" s="10">
        <v>526.82195805632466</v>
      </c>
      <c r="AG87" s="10">
        <v>516.13387081157498</v>
      </c>
      <c r="AH87" s="10">
        <v>505.10822729917504</v>
      </c>
      <c r="AI87" s="10">
        <v>494.08258378677476</v>
      </c>
    </row>
    <row r="88" spans="1:35">
      <c r="A88" s="10" t="s">
        <v>24</v>
      </c>
      <c r="B88" s="10" t="s">
        <v>522</v>
      </c>
      <c r="C88" s="10" t="s">
        <v>249</v>
      </c>
      <c r="D88" s="10" t="s">
        <v>516</v>
      </c>
      <c r="E88" s="10">
        <v>1440.5751552837125</v>
      </c>
      <c r="F88" s="10">
        <v>1440.5751552837125</v>
      </c>
      <c r="G88" s="10">
        <v>1034.6279839557485</v>
      </c>
      <c r="H88" s="10">
        <v>1004.4104462902769</v>
      </c>
      <c r="I88" s="10">
        <v>992.5880099319503</v>
      </c>
      <c r="J88" s="10">
        <v>947.31735441683395</v>
      </c>
      <c r="K88" s="10">
        <v>903.50704262801128</v>
      </c>
      <c r="L88" s="10">
        <v>884.15804734486244</v>
      </c>
      <c r="M88" s="10">
        <v>863.34870833541913</v>
      </c>
      <c r="N88" s="10">
        <v>843.99971305226882</v>
      </c>
      <c r="O88" s="10">
        <v>826.95365350523787</v>
      </c>
      <c r="P88" s="10">
        <v>813.24957741570438</v>
      </c>
      <c r="Q88" s="10">
        <v>794.32187813746646</v>
      </c>
      <c r="R88" s="10">
        <v>786.2627212415515</v>
      </c>
      <c r="S88" s="10">
        <v>776.74322061934265</v>
      </c>
      <c r="T88" s="10">
        <v>764.92078426101546</v>
      </c>
      <c r="U88" s="10">
        <v>751.21670817148345</v>
      </c>
      <c r="V88" s="10">
        <v>741.69720754927459</v>
      </c>
      <c r="W88" s="10">
        <v>727.99313145974202</v>
      </c>
      <c r="X88" s="10">
        <v>712.82871164391565</v>
      </c>
      <c r="Y88" s="10">
        <v>699.12463555438285</v>
      </c>
      <c r="Z88" s="10">
        <v>683.96021573855717</v>
      </c>
      <c r="AA88" s="10">
        <v>675.90105884264074</v>
      </c>
      <c r="AB88" s="10">
        <v>658.85499929560899</v>
      </c>
      <c r="AC88" s="10">
        <v>645.15092320607698</v>
      </c>
      <c r="AD88" s="10">
        <v>629.56520738533891</v>
      </c>
      <c r="AE88" s="10">
        <v>610.63750810710098</v>
      </c>
      <c r="AF88" s="10">
        <v>596.93343201756898</v>
      </c>
      <c r="AG88" s="10">
        <v>583.65065193294879</v>
      </c>
      <c r="AH88" s="10">
        <v>571.82821557462148</v>
      </c>
      <c r="AI88" s="10">
        <v>558.54543549000118</v>
      </c>
    </row>
    <row r="89" spans="1:35">
      <c r="A89" s="10" t="s">
        <v>24</v>
      </c>
      <c r="B89" s="10" t="s">
        <v>486</v>
      </c>
      <c r="C89" s="10" t="s">
        <v>249</v>
      </c>
      <c r="D89" s="10" t="s">
        <v>516</v>
      </c>
      <c r="E89" s="10">
        <v>1440.5751552837125</v>
      </c>
      <c r="F89" s="10">
        <v>1440.5751552837125</v>
      </c>
      <c r="G89" s="10">
        <v>1034.6279839557485</v>
      </c>
      <c r="H89" s="10">
        <v>1004.4104462902769</v>
      </c>
      <c r="I89" s="10">
        <v>992.5880099319503</v>
      </c>
      <c r="J89" s="10">
        <v>947.31735441683395</v>
      </c>
      <c r="K89" s="10">
        <v>903.50704262801128</v>
      </c>
      <c r="L89" s="10">
        <v>884.15804734486244</v>
      </c>
      <c r="M89" s="10">
        <v>863.34870833541913</v>
      </c>
      <c r="N89" s="10">
        <v>843.99971305226882</v>
      </c>
      <c r="O89" s="10">
        <v>826.95365350523787</v>
      </c>
      <c r="P89" s="10">
        <v>813.24957741570438</v>
      </c>
      <c r="Q89" s="10">
        <v>794.32187813746646</v>
      </c>
      <c r="R89" s="10">
        <v>786.2627212415515</v>
      </c>
      <c r="S89" s="10">
        <v>776.74322061934265</v>
      </c>
      <c r="T89" s="10">
        <v>764.92078426101546</v>
      </c>
      <c r="U89" s="10">
        <v>751.21670817148345</v>
      </c>
      <c r="V89" s="10">
        <v>741.69720754927459</v>
      </c>
      <c r="W89" s="10">
        <v>727.99313145974202</v>
      </c>
      <c r="X89" s="10">
        <v>712.82871164391565</v>
      </c>
      <c r="Y89" s="10">
        <v>699.12463555438285</v>
      </c>
      <c r="Z89" s="10">
        <v>683.96021573855717</v>
      </c>
      <c r="AA89" s="10">
        <v>675.90105884264074</v>
      </c>
      <c r="AB89" s="10">
        <v>658.85499929560899</v>
      </c>
      <c r="AC89" s="10">
        <v>645.15092320607698</v>
      </c>
      <c r="AD89" s="10">
        <v>629.56520738533891</v>
      </c>
      <c r="AE89" s="10">
        <v>610.63750810710098</v>
      </c>
      <c r="AF89" s="10">
        <v>596.93343201756898</v>
      </c>
      <c r="AG89" s="10">
        <v>583.65065193294879</v>
      </c>
      <c r="AH89" s="10">
        <v>571.82821557462148</v>
      </c>
      <c r="AI89" s="10">
        <v>558.54543549000118</v>
      </c>
    </row>
    <row r="94" spans="1:35">
      <c r="D94" s="11"/>
      <c r="AI94" s="10"/>
    </row>
    <row r="95" spans="1:35">
      <c r="D95" s="11"/>
      <c r="AI95" s="10"/>
    </row>
    <row r="96" spans="1:35">
      <c r="D96" s="11"/>
      <c r="AI96" s="10"/>
    </row>
    <row r="97" spans="4:35">
      <c r="D97" s="11"/>
      <c r="AI97" s="10"/>
    </row>
    <row r="98" spans="4:35">
      <c r="D98" s="11"/>
      <c r="AI98" s="10"/>
    </row>
    <row r="99" spans="4:35">
      <c r="D99" s="11"/>
      <c r="AI99" s="10"/>
    </row>
    <row r="100" spans="4:35">
      <c r="D100" s="11"/>
      <c r="AI100" s="10"/>
    </row>
    <row r="101" spans="4:35">
      <c r="D101" s="11"/>
      <c r="AI101" s="10"/>
    </row>
    <row r="102" spans="4:35">
      <c r="D102" s="11"/>
      <c r="AI102" s="10"/>
    </row>
    <row r="103" spans="4:35">
      <c r="D103" s="11"/>
      <c r="AI103" s="10"/>
    </row>
    <row r="104" spans="4:35">
      <c r="D104" s="11"/>
      <c r="AI104" s="10"/>
    </row>
    <row r="105" spans="4:35">
      <c r="D105" s="11"/>
      <c r="AI105" s="10"/>
    </row>
    <row r="106" spans="4:35">
      <c r="D106" s="11"/>
      <c r="AI106" s="10"/>
    </row>
    <row r="107" spans="4:35">
      <c r="D107" s="11"/>
      <c r="AI107" s="10"/>
    </row>
    <row r="108" spans="4:35">
      <c r="D108" s="11"/>
      <c r="AI108" s="10"/>
    </row>
    <row r="109" spans="4:35">
      <c r="D109" s="11"/>
      <c r="AI109" s="10"/>
    </row>
    <row r="110" spans="4:35">
      <c r="D110" s="11"/>
      <c r="AI110" s="10"/>
    </row>
    <row r="111" spans="4:35">
      <c r="D111" s="11"/>
      <c r="AI111" s="10"/>
    </row>
    <row r="112" spans="4:35">
      <c r="D112" s="11"/>
      <c r="AI112" s="10"/>
    </row>
    <row r="113" spans="4:35">
      <c r="D113" s="11"/>
      <c r="AI113" s="10"/>
    </row>
    <row r="114" spans="4:35">
      <c r="D114" s="11"/>
      <c r="AI114" s="10"/>
    </row>
    <row r="115" spans="4:35">
      <c r="D115" s="11"/>
      <c r="AI115" s="10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110"/>
  <sheetViews>
    <sheetView workbookViewId="0">
      <pane ySplit="1" topLeftCell="A82" activePane="bottomLeft" state="frozen"/>
      <selection pane="bottomLeft" activeCell="B97" sqref="B97:B110"/>
    </sheetView>
  </sheetViews>
  <sheetFormatPr defaultColWidth="9.140625" defaultRowHeight="12"/>
  <cols>
    <col min="1" max="1" width="15.42578125" style="10" customWidth="1"/>
    <col min="2" max="2" width="28.5703125" style="10" customWidth="1"/>
    <col min="3" max="3" width="16.28515625" style="10" customWidth="1"/>
    <col min="4" max="4" width="29.140625" style="10" customWidth="1"/>
    <col min="5" max="35" width="6.42578125" style="11" customWidth="1"/>
    <col min="36" max="16384" width="9.140625" style="10"/>
  </cols>
  <sheetData>
    <row r="1" spans="1:35">
      <c r="A1" s="69" t="s">
        <v>17</v>
      </c>
      <c r="B1" s="69" t="s">
        <v>0</v>
      </c>
      <c r="C1" s="69" t="s">
        <v>22</v>
      </c>
      <c r="D1" s="69" t="s">
        <v>233</v>
      </c>
      <c r="E1" s="69">
        <v>2020</v>
      </c>
      <c r="F1" s="69">
        <v>2021</v>
      </c>
      <c r="G1" s="69">
        <v>2022</v>
      </c>
      <c r="H1" s="69">
        <v>2023</v>
      </c>
      <c r="I1" s="69">
        <v>2024</v>
      </c>
      <c r="J1" s="69">
        <v>2025</v>
      </c>
      <c r="K1" s="69">
        <v>2026</v>
      </c>
      <c r="L1" s="69">
        <v>2027</v>
      </c>
      <c r="M1" s="69">
        <v>2028</v>
      </c>
      <c r="N1" s="69">
        <v>2029</v>
      </c>
      <c r="O1" s="69">
        <v>2030</v>
      </c>
      <c r="P1" s="69">
        <v>2031</v>
      </c>
      <c r="Q1" s="69">
        <v>2032</v>
      </c>
      <c r="R1" s="69">
        <v>2033</v>
      </c>
      <c r="S1" s="69">
        <v>2034</v>
      </c>
      <c r="T1" s="69">
        <v>2035</v>
      </c>
      <c r="U1" s="69">
        <v>2036</v>
      </c>
      <c r="V1" s="69">
        <v>2037</v>
      </c>
      <c r="W1" s="69">
        <v>2038</v>
      </c>
      <c r="X1" s="69">
        <v>2039</v>
      </c>
      <c r="Y1" s="69">
        <v>2040</v>
      </c>
      <c r="Z1" s="69">
        <v>2041</v>
      </c>
      <c r="AA1" s="69">
        <v>2042</v>
      </c>
      <c r="AB1" s="69">
        <v>2043</v>
      </c>
      <c r="AC1" s="69">
        <v>2044</v>
      </c>
      <c r="AD1" s="69">
        <v>2045</v>
      </c>
      <c r="AE1" s="69">
        <v>2046</v>
      </c>
      <c r="AF1" s="69">
        <v>2047</v>
      </c>
      <c r="AG1" s="69">
        <v>2048</v>
      </c>
      <c r="AH1" s="69">
        <v>2049</v>
      </c>
      <c r="AI1" s="69">
        <v>2050</v>
      </c>
    </row>
    <row r="2" spans="1:35">
      <c r="A2" s="10" t="s">
        <v>24</v>
      </c>
      <c r="B2" s="10" t="s">
        <v>263</v>
      </c>
      <c r="C2" s="10" t="s">
        <v>250</v>
      </c>
      <c r="D2" s="10" t="s">
        <v>16</v>
      </c>
      <c r="E2" s="11">
        <v>150.85</v>
      </c>
      <c r="F2" s="11">
        <v>150.85</v>
      </c>
      <c r="G2" s="11">
        <v>150.85</v>
      </c>
      <c r="H2" s="11">
        <v>150.85</v>
      </c>
      <c r="I2" s="11">
        <v>150.85</v>
      </c>
      <c r="J2" s="11">
        <v>150.85</v>
      </c>
      <c r="K2" s="11">
        <v>150.85</v>
      </c>
      <c r="L2" s="11">
        <v>150.85</v>
      </c>
      <c r="M2" s="11">
        <v>150.85</v>
      </c>
      <c r="N2" s="11">
        <v>150.85</v>
      </c>
      <c r="O2" s="11">
        <v>150.85</v>
      </c>
      <c r="P2" s="11">
        <v>150.85</v>
      </c>
      <c r="Q2" s="11">
        <v>150.85</v>
      </c>
      <c r="R2" s="11">
        <v>150.85</v>
      </c>
      <c r="S2" s="11">
        <v>150.85</v>
      </c>
      <c r="T2" s="11">
        <v>150.85</v>
      </c>
      <c r="U2" s="11">
        <v>150.85</v>
      </c>
      <c r="V2" s="11">
        <v>150.85</v>
      </c>
      <c r="W2" s="11">
        <v>150.85</v>
      </c>
      <c r="X2" s="11">
        <v>150.85</v>
      </c>
      <c r="Y2" s="11">
        <v>150.85</v>
      </c>
      <c r="Z2" s="11">
        <v>150.85</v>
      </c>
      <c r="AA2" s="11">
        <v>150.85</v>
      </c>
      <c r="AB2" s="11">
        <v>150.85</v>
      </c>
      <c r="AC2" s="11">
        <v>150.85</v>
      </c>
      <c r="AD2" s="11">
        <v>150.85</v>
      </c>
      <c r="AE2" s="11">
        <v>150.85</v>
      </c>
      <c r="AF2" s="11">
        <v>150.85</v>
      </c>
      <c r="AG2" s="11">
        <v>150.85</v>
      </c>
      <c r="AH2" s="11">
        <v>150.85</v>
      </c>
      <c r="AI2" s="11">
        <v>150.85</v>
      </c>
    </row>
    <row r="3" spans="1:35">
      <c r="A3" s="10" t="s">
        <v>24</v>
      </c>
      <c r="B3" s="10" t="s">
        <v>264</v>
      </c>
      <c r="C3" s="10" t="s">
        <v>250</v>
      </c>
      <c r="D3" s="10" t="s">
        <v>26</v>
      </c>
      <c r="E3" s="11">
        <v>140.54</v>
      </c>
      <c r="F3" s="11">
        <v>140.54</v>
      </c>
      <c r="G3" s="11">
        <v>140.54</v>
      </c>
      <c r="H3" s="11">
        <v>140.54</v>
      </c>
      <c r="I3" s="11">
        <v>140.54</v>
      </c>
      <c r="J3" s="11">
        <v>140.54</v>
      </c>
      <c r="K3" s="11">
        <v>140.54</v>
      </c>
      <c r="L3" s="11">
        <v>140.54</v>
      </c>
      <c r="M3" s="11">
        <v>140.54</v>
      </c>
      <c r="N3" s="11">
        <v>140.54</v>
      </c>
      <c r="O3" s="11">
        <v>140.54</v>
      </c>
      <c r="P3" s="11">
        <v>140.54</v>
      </c>
      <c r="Q3" s="11">
        <v>140.54</v>
      </c>
      <c r="R3" s="11">
        <v>140.54</v>
      </c>
      <c r="S3" s="11">
        <v>140.54</v>
      </c>
      <c r="T3" s="11">
        <v>140.54</v>
      </c>
      <c r="U3" s="11">
        <v>140.54</v>
      </c>
      <c r="V3" s="11">
        <v>140.54</v>
      </c>
      <c r="W3" s="11">
        <v>140.54</v>
      </c>
      <c r="X3" s="11">
        <v>140.54</v>
      </c>
      <c r="Y3" s="11">
        <v>140.54</v>
      </c>
      <c r="Z3" s="11">
        <v>140.54</v>
      </c>
      <c r="AA3" s="11">
        <v>140.54</v>
      </c>
      <c r="AB3" s="11">
        <v>140.54</v>
      </c>
      <c r="AC3" s="11">
        <v>140.54</v>
      </c>
      <c r="AD3" s="11">
        <v>140.54</v>
      </c>
      <c r="AE3" s="11">
        <v>140.54</v>
      </c>
      <c r="AF3" s="11">
        <v>140.54</v>
      </c>
      <c r="AG3" s="11">
        <v>140.54</v>
      </c>
      <c r="AH3" s="11">
        <v>140.54</v>
      </c>
      <c r="AI3" s="11">
        <v>140.54</v>
      </c>
    </row>
    <row r="4" spans="1:35">
      <c r="A4" s="10" t="s">
        <v>24</v>
      </c>
      <c r="B4" s="13" t="s">
        <v>262</v>
      </c>
      <c r="C4" s="10" t="s">
        <v>250</v>
      </c>
      <c r="D4" s="10" t="s">
        <v>16</v>
      </c>
      <c r="E4" s="11">
        <v>150.85</v>
      </c>
      <c r="F4" s="11">
        <v>150.85</v>
      </c>
      <c r="G4" s="11">
        <v>150.85</v>
      </c>
      <c r="H4" s="11">
        <v>150.85</v>
      </c>
      <c r="I4" s="11">
        <v>150.85</v>
      </c>
      <c r="J4" s="11">
        <v>150.85</v>
      </c>
      <c r="K4" s="11">
        <v>150.85</v>
      </c>
      <c r="L4" s="11">
        <v>150.85</v>
      </c>
      <c r="M4" s="11">
        <v>150.85</v>
      </c>
      <c r="N4" s="11">
        <v>150.85</v>
      </c>
      <c r="O4" s="11">
        <v>150.85</v>
      </c>
      <c r="P4" s="11">
        <v>150.85</v>
      </c>
      <c r="Q4" s="11">
        <v>150.85</v>
      </c>
      <c r="R4" s="11">
        <v>150.85</v>
      </c>
      <c r="S4" s="11">
        <v>150.85</v>
      </c>
      <c r="T4" s="11">
        <v>150.85</v>
      </c>
      <c r="U4" s="11">
        <v>150.85</v>
      </c>
      <c r="V4" s="11">
        <v>150.85</v>
      </c>
      <c r="W4" s="11">
        <v>150.85</v>
      </c>
      <c r="X4" s="11">
        <v>150.85</v>
      </c>
      <c r="Y4" s="11">
        <v>150.85</v>
      </c>
      <c r="Z4" s="11">
        <v>150.85</v>
      </c>
      <c r="AA4" s="11">
        <v>150.85</v>
      </c>
      <c r="AB4" s="11">
        <v>150.85</v>
      </c>
      <c r="AC4" s="11">
        <v>150.85</v>
      </c>
      <c r="AD4" s="11">
        <v>150.85</v>
      </c>
      <c r="AE4" s="11">
        <v>150.85</v>
      </c>
      <c r="AF4" s="11">
        <v>150.85</v>
      </c>
      <c r="AG4" s="11">
        <v>150.85</v>
      </c>
      <c r="AH4" s="11">
        <v>150.85</v>
      </c>
      <c r="AI4" s="11">
        <v>150.85</v>
      </c>
    </row>
    <row r="5" spans="1:35">
      <c r="A5" s="10" t="s">
        <v>24</v>
      </c>
      <c r="B5" s="10" t="s">
        <v>265</v>
      </c>
      <c r="C5" s="10" t="s">
        <v>250</v>
      </c>
      <c r="D5" s="10" t="s">
        <v>33</v>
      </c>
      <c r="E5" s="11">
        <v>21.43</v>
      </c>
      <c r="F5" s="11">
        <v>21.43</v>
      </c>
      <c r="G5" s="11">
        <v>21.43</v>
      </c>
      <c r="H5" s="11">
        <v>21.43</v>
      </c>
      <c r="I5" s="11">
        <v>21.43</v>
      </c>
      <c r="J5" s="11">
        <v>21.43</v>
      </c>
      <c r="K5" s="11">
        <v>21.43</v>
      </c>
      <c r="L5" s="11">
        <v>21.43</v>
      </c>
      <c r="M5" s="11">
        <v>21.43</v>
      </c>
      <c r="N5" s="11">
        <v>21.43</v>
      </c>
      <c r="O5" s="11">
        <v>21.43</v>
      </c>
      <c r="P5" s="11">
        <v>21.43</v>
      </c>
      <c r="Q5" s="11">
        <v>21.43</v>
      </c>
      <c r="R5" s="11">
        <v>21.43</v>
      </c>
      <c r="S5" s="11">
        <v>21.43</v>
      </c>
      <c r="T5" s="11">
        <v>21.43</v>
      </c>
      <c r="U5" s="11">
        <v>21.43</v>
      </c>
      <c r="V5" s="11">
        <v>21.43</v>
      </c>
      <c r="W5" s="11">
        <v>21.43</v>
      </c>
      <c r="X5" s="11">
        <v>21.43</v>
      </c>
      <c r="Y5" s="11">
        <v>21.43</v>
      </c>
      <c r="Z5" s="11">
        <v>21.43</v>
      </c>
      <c r="AA5" s="11">
        <v>21.43</v>
      </c>
      <c r="AB5" s="11">
        <v>21.43</v>
      </c>
      <c r="AC5" s="11">
        <v>21.43</v>
      </c>
      <c r="AD5" s="11">
        <v>21.43</v>
      </c>
      <c r="AE5" s="11">
        <v>21.43</v>
      </c>
      <c r="AF5" s="11">
        <v>21.43</v>
      </c>
      <c r="AG5" s="11">
        <v>21.43</v>
      </c>
      <c r="AH5" s="11">
        <v>21.43</v>
      </c>
      <c r="AI5" s="11">
        <v>21.43</v>
      </c>
    </row>
    <row r="6" spans="1:35">
      <c r="A6" s="10" t="s">
        <v>24</v>
      </c>
      <c r="B6" s="10" t="s">
        <v>266</v>
      </c>
      <c r="C6" s="10" t="s">
        <v>250</v>
      </c>
      <c r="D6" s="10" t="s">
        <v>33</v>
      </c>
      <c r="E6" s="11">
        <v>21.43</v>
      </c>
      <c r="F6" s="11">
        <v>21.43</v>
      </c>
      <c r="G6" s="11">
        <v>21.43</v>
      </c>
      <c r="H6" s="11">
        <v>21.43</v>
      </c>
      <c r="I6" s="11">
        <v>21.43</v>
      </c>
      <c r="J6" s="11">
        <v>21.43</v>
      </c>
      <c r="K6" s="11">
        <v>21.43</v>
      </c>
      <c r="L6" s="11">
        <v>21.43</v>
      </c>
      <c r="M6" s="11">
        <v>21.43</v>
      </c>
      <c r="N6" s="11">
        <v>21.43</v>
      </c>
      <c r="O6" s="11">
        <v>21.43</v>
      </c>
      <c r="P6" s="11">
        <v>21.43</v>
      </c>
      <c r="Q6" s="11">
        <v>21.43</v>
      </c>
      <c r="R6" s="11">
        <v>21.43</v>
      </c>
      <c r="S6" s="11">
        <v>21.43</v>
      </c>
      <c r="T6" s="11">
        <v>21.43</v>
      </c>
      <c r="U6" s="11">
        <v>21.43</v>
      </c>
      <c r="V6" s="11">
        <v>21.43</v>
      </c>
      <c r="W6" s="11">
        <v>21.43</v>
      </c>
      <c r="X6" s="11">
        <v>21.43</v>
      </c>
      <c r="Y6" s="11">
        <v>21.43</v>
      </c>
      <c r="Z6" s="11">
        <v>21.43</v>
      </c>
      <c r="AA6" s="11">
        <v>21.43</v>
      </c>
      <c r="AB6" s="11">
        <v>21.43</v>
      </c>
      <c r="AC6" s="11">
        <v>21.43</v>
      </c>
      <c r="AD6" s="11">
        <v>21.43</v>
      </c>
      <c r="AE6" s="11">
        <v>21.43</v>
      </c>
      <c r="AF6" s="11">
        <v>21.43</v>
      </c>
      <c r="AG6" s="11">
        <v>21.43</v>
      </c>
      <c r="AH6" s="11">
        <v>21.43</v>
      </c>
      <c r="AI6" s="11">
        <v>21.43</v>
      </c>
    </row>
    <row r="7" spans="1:35">
      <c r="A7" s="10" t="s">
        <v>24</v>
      </c>
      <c r="B7" s="10" t="s">
        <v>267</v>
      </c>
      <c r="C7" s="10" t="s">
        <v>250</v>
      </c>
      <c r="D7" s="10" t="s">
        <v>33</v>
      </c>
      <c r="E7" s="11">
        <v>21.43</v>
      </c>
      <c r="F7" s="11">
        <v>21.43</v>
      </c>
      <c r="G7" s="11">
        <v>21.43</v>
      </c>
      <c r="H7" s="11">
        <v>21.43</v>
      </c>
      <c r="I7" s="11">
        <v>21.43</v>
      </c>
      <c r="J7" s="11">
        <v>21.43</v>
      </c>
      <c r="K7" s="11">
        <v>21.43</v>
      </c>
      <c r="L7" s="11">
        <v>21.43</v>
      </c>
      <c r="M7" s="11">
        <v>21.43</v>
      </c>
      <c r="N7" s="11">
        <v>21.43</v>
      </c>
      <c r="O7" s="11">
        <v>21.43</v>
      </c>
      <c r="P7" s="11">
        <v>21.43</v>
      </c>
      <c r="Q7" s="11">
        <v>21.43</v>
      </c>
      <c r="R7" s="11">
        <v>21.43</v>
      </c>
      <c r="S7" s="11">
        <v>21.43</v>
      </c>
      <c r="T7" s="11">
        <v>21.43</v>
      </c>
      <c r="U7" s="11">
        <v>21.43</v>
      </c>
      <c r="V7" s="11">
        <v>21.43</v>
      </c>
      <c r="W7" s="11">
        <v>21.43</v>
      </c>
      <c r="X7" s="11">
        <v>21.43</v>
      </c>
      <c r="Y7" s="11">
        <v>21.43</v>
      </c>
      <c r="Z7" s="11">
        <v>21.43</v>
      </c>
      <c r="AA7" s="11">
        <v>21.43</v>
      </c>
      <c r="AB7" s="11">
        <v>21.43</v>
      </c>
      <c r="AC7" s="11">
        <v>21.43</v>
      </c>
      <c r="AD7" s="11">
        <v>21.43</v>
      </c>
      <c r="AE7" s="11">
        <v>21.43</v>
      </c>
      <c r="AF7" s="11">
        <v>21.43</v>
      </c>
      <c r="AG7" s="11">
        <v>21.43</v>
      </c>
      <c r="AH7" s="11">
        <v>21.43</v>
      </c>
      <c r="AI7" s="11">
        <v>21.43</v>
      </c>
    </row>
    <row r="8" spans="1:35">
      <c r="A8" s="10" t="s">
        <v>24</v>
      </c>
      <c r="B8" s="10" t="s">
        <v>268</v>
      </c>
      <c r="C8" s="10" t="s">
        <v>250</v>
      </c>
      <c r="D8" s="10" t="s">
        <v>378</v>
      </c>
      <c r="E8" s="11">
        <v>150.85</v>
      </c>
      <c r="F8" s="11">
        <v>150.85</v>
      </c>
      <c r="G8" s="11">
        <v>150.85</v>
      </c>
      <c r="H8" s="11">
        <v>150.85</v>
      </c>
      <c r="I8" s="11">
        <v>150.85</v>
      </c>
      <c r="J8" s="11">
        <v>150.85</v>
      </c>
      <c r="K8" s="11">
        <v>150.85</v>
      </c>
      <c r="L8" s="11">
        <v>150.85</v>
      </c>
      <c r="M8" s="11">
        <v>150.85</v>
      </c>
      <c r="N8" s="11">
        <v>150.85</v>
      </c>
      <c r="O8" s="11">
        <v>150.85</v>
      </c>
      <c r="P8" s="11">
        <v>150.85</v>
      </c>
      <c r="Q8" s="11">
        <v>150.85</v>
      </c>
      <c r="R8" s="11">
        <v>150.85</v>
      </c>
      <c r="S8" s="11">
        <v>150.85</v>
      </c>
      <c r="T8" s="11">
        <v>150.85</v>
      </c>
      <c r="U8" s="11">
        <v>150.85</v>
      </c>
      <c r="V8" s="11">
        <v>150.85</v>
      </c>
      <c r="W8" s="11">
        <v>150.85</v>
      </c>
      <c r="X8" s="11">
        <v>150.85</v>
      </c>
      <c r="Y8" s="11">
        <v>150.85</v>
      </c>
      <c r="Z8" s="11">
        <v>150.85</v>
      </c>
      <c r="AA8" s="11">
        <v>150.85</v>
      </c>
      <c r="AB8" s="11">
        <v>150.85</v>
      </c>
      <c r="AC8" s="11">
        <v>150.85</v>
      </c>
      <c r="AD8" s="11">
        <v>150.85</v>
      </c>
      <c r="AE8" s="11">
        <v>150.85</v>
      </c>
      <c r="AF8" s="11">
        <v>150.85</v>
      </c>
      <c r="AG8" s="11">
        <v>150.85</v>
      </c>
      <c r="AH8" s="11">
        <v>150.85</v>
      </c>
      <c r="AI8" s="11">
        <v>150.85</v>
      </c>
    </row>
    <row r="9" spans="1:35">
      <c r="A9" s="10" t="s">
        <v>24</v>
      </c>
      <c r="B9" s="10" t="s">
        <v>269</v>
      </c>
      <c r="C9" s="10" t="s">
        <v>250</v>
      </c>
      <c r="D9" s="10" t="s">
        <v>378</v>
      </c>
      <c r="E9" s="11">
        <v>150.85</v>
      </c>
      <c r="F9" s="11">
        <v>150.85</v>
      </c>
      <c r="G9" s="11">
        <v>150.85</v>
      </c>
      <c r="H9" s="11">
        <v>150.85</v>
      </c>
      <c r="I9" s="11">
        <v>150.85</v>
      </c>
      <c r="J9" s="11">
        <v>150.85</v>
      </c>
      <c r="K9" s="11">
        <v>150.85</v>
      </c>
      <c r="L9" s="11">
        <v>150.85</v>
      </c>
      <c r="M9" s="11">
        <v>150.85</v>
      </c>
      <c r="N9" s="11">
        <v>150.85</v>
      </c>
      <c r="O9" s="11">
        <v>150.85</v>
      </c>
      <c r="P9" s="11">
        <v>150.85</v>
      </c>
      <c r="Q9" s="11">
        <v>150.85</v>
      </c>
      <c r="R9" s="11">
        <v>150.85</v>
      </c>
      <c r="S9" s="11">
        <v>150.85</v>
      </c>
      <c r="T9" s="11">
        <v>150.85</v>
      </c>
      <c r="U9" s="11">
        <v>150.85</v>
      </c>
      <c r="V9" s="11">
        <v>150.85</v>
      </c>
      <c r="W9" s="11">
        <v>150.85</v>
      </c>
      <c r="X9" s="11">
        <v>150.85</v>
      </c>
      <c r="Y9" s="11">
        <v>150.85</v>
      </c>
      <c r="Z9" s="11">
        <v>150.85</v>
      </c>
      <c r="AA9" s="11">
        <v>150.85</v>
      </c>
      <c r="AB9" s="11">
        <v>150.85</v>
      </c>
      <c r="AC9" s="11">
        <v>150.85</v>
      </c>
      <c r="AD9" s="11">
        <v>150.85</v>
      </c>
      <c r="AE9" s="11">
        <v>150.85</v>
      </c>
      <c r="AF9" s="11">
        <v>150.85</v>
      </c>
      <c r="AG9" s="11">
        <v>150.85</v>
      </c>
      <c r="AH9" s="11">
        <v>150.85</v>
      </c>
      <c r="AI9" s="11">
        <v>150.85</v>
      </c>
    </row>
    <row r="10" spans="1:35">
      <c r="A10" s="10" t="s">
        <v>24</v>
      </c>
      <c r="B10" s="10" t="s">
        <v>311</v>
      </c>
      <c r="C10" s="10" t="s">
        <v>250</v>
      </c>
      <c r="D10" s="10" t="s">
        <v>383</v>
      </c>
      <c r="E10" s="11">
        <v>31.29034381894752</v>
      </c>
      <c r="F10" s="11">
        <v>29.259316548489416</v>
      </c>
      <c r="G10" s="11">
        <v>28.450227095399153</v>
      </c>
      <c r="H10" s="11">
        <v>27.641137642308838</v>
      </c>
      <c r="I10" s="11">
        <v>26.832048189218575</v>
      </c>
      <c r="J10" s="11">
        <v>26.022958736128277</v>
      </c>
      <c r="K10" s="11">
        <v>25.473522587497772</v>
      </c>
      <c r="L10" s="11">
        <v>24.924086438867278</v>
      </c>
      <c r="M10" s="11">
        <v>24.374650290236772</v>
      </c>
      <c r="N10" s="11">
        <v>23.825214141606256</v>
      </c>
      <c r="O10" s="11">
        <v>23.275777992975758</v>
      </c>
      <c r="P10" s="11">
        <v>23.275777992975758</v>
      </c>
      <c r="Q10" s="11">
        <v>23.275777992975758</v>
      </c>
      <c r="R10" s="11">
        <v>23.275777992975758</v>
      </c>
      <c r="S10" s="11">
        <v>23.275777992975758</v>
      </c>
      <c r="T10" s="11">
        <v>23.275777992975758</v>
      </c>
      <c r="U10" s="11">
        <v>23.275777992975758</v>
      </c>
      <c r="V10" s="11">
        <v>23.275777992975758</v>
      </c>
      <c r="W10" s="11">
        <v>23.275777992975758</v>
      </c>
      <c r="X10" s="11">
        <v>23.275777992975758</v>
      </c>
      <c r="Y10" s="11">
        <v>23.275777992975758</v>
      </c>
      <c r="Z10" s="11">
        <v>23.275777992975758</v>
      </c>
      <c r="AA10" s="11">
        <v>23.275777992975758</v>
      </c>
      <c r="AB10" s="11">
        <v>23.275777992975758</v>
      </c>
      <c r="AC10" s="11">
        <v>23.275777992975758</v>
      </c>
      <c r="AD10" s="11">
        <v>23.275777992975758</v>
      </c>
      <c r="AE10" s="11">
        <v>23.275777992975758</v>
      </c>
      <c r="AF10" s="11">
        <v>23.275777992975758</v>
      </c>
      <c r="AG10" s="11">
        <v>23.275777992975758</v>
      </c>
      <c r="AH10" s="11">
        <v>23.275777992975758</v>
      </c>
      <c r="AI10" s="11">
        <v>23.275777992975758</v>
      </c>
    </row>
    <row r="11" spans="1:35">
      <c r="A11" s="10" t="s">
        <v>24</v>
      </c>
      <c r="B11" s="10" t="s">
        <v>312</v>
      </c>
      <c r="C11" s="10" t="s">
        <v>250</v>
      </c>
      <c r="D11" s="10" t="s">
        <v>382</v>
      </c>
      <c r="E11" s="11">
        <v>24.71</v>
      </c>
      <c r="F11" s="11">
        <v>21.42</v>
      </c>
      <c r="G11" s="11">
        <v>20.83</v>
      </c>
      <c r="H11" s="11">
        <v>20.239999999999998</v>
      </c>
      <c r="I11" s="11">
        <v>19.64</v>
      </c>
      <c r="J11" s="11">
        <v>19.05</v>
      </c>
      <c r="K11" s="11">
        <v>18.649999999999999</v>
      </c>
      <c r="L11" s="11">
        <v>18.25</v>
      </c>
      <c r="M11" s="11">
        <v>17.850000000000001</v>
      </c>
      <c r="N11" s="11">
        <v>17.440000000000001</v>
      </c>
      <c r="O11" s="11">
        <v>17.04</v>
      </c>
      <c r="P11" s="11">
        <v>17.04</v>
      </c>
      <c r="Q11" s="11">
        <v>17.04</v>
      </c>
      <c r="R11" s="11">
        <v>17.04</v>
      </c>
      <c r="S11" s="11">
        <v>17.04</v>
      </c>
      <c r="T11" s="11">
        <v>17.04</v>
      </c>
      <c r="U11" s="11">
        <v>17.04</v>
      </c>
      <c r="V11" s="11">
        <v>17.04</v>
      </c>
      <c r="W11" s="11">
        <v>17.04</v>
      </c>
      <c r="X11" s="11">
        <v>17.04</v>
      </c>
      <c r="Y11" s="11">
        <v>17.04</v>
      </c>
      <c r="Z11" s="11">
        <v>17.04</v>
      </c>
      <c r="AA11" s="11">
        <v>17.04</v>
      </c>
      <c r="AB11" s="11">
        <v>17.04</v>
      </c>
      <c r="AC11" s="11">
        <v>17.04</v>
      </c>
      <c r="AD11" s="11">
        <v>17.04</v>
      </c>
      <c r="AE11" s="11">
        <v>17.04</v>
      </c>
      <c r="AF11" s="11">
        <v>17.04</v>
      </c>
      <c r="AG11" s="11">
        <v>17.04</v>
      </c>
      <c r="AH11" s="11">
        <v>17.04</v>
      </c>
      <c r="AI11" s="11">
        <v>17.04</v>
      </c>
    </row>
    <row r="12" spans="1:35" ht="13.5" customHeight="1">
      <c r="A12" s="10" t="s">
        <v>24</v>
      </c>
      <c r="B12" s="10" t="s">
        <v>270</v>
      </c>
      <c r="C12" s="10" t="s">
        <v>250</v>
      </c>
      <c r="D12" s="10" t="s">
        <v>380</v>
      </c>
      <c r="E12" s="11">
        <v>28</v>
      </c>
      <c r="F12" s="11">
        <v>28</v>
      </c>
      <c r="G12" s="11">
        <v>28</v>
      </c>
      <c r="H12" s="11">
        <v>28</v>
      </c>
      <c r="I12" s="11">
        <v>28</v>
      </c>
      <c r="J12" s="11">
        <v>28</v>
      </c>
      <c r="K12" s="11">
        <v>28</v>
      </c>
      <c r="L12" s="11">
        <v>28</v>
      </c>
      <c r="M12" s="11">
        <v>28</v>
      </c>
      <c r="N12" s="11">
        <v>28</v>
      </c>
      <c r="O12" s="11">
        <v>28</v>
      </c>
      <c r="P12" s="11">
        <v>28</v>
      </c>
      <c r="Q12" s="11">
        <v>28</v>
      </c>
      <c r="R12" s="11">
        <v>28</v>
      </c>
      <c r="S12" s="11">
        <v>28</v>
      </c>
      <c r="T12" s="11">
        <v>28</v>
      </c>
      <c r="U12" s="11">
        <v>28</v>
      </c>
      <c r="V12" s="11">
        <v>28</v>
      </c>
      <c r="W12" s="11">
        <v>28</v>
      </c>
      <c r="X12" s="11">
        <v>28</v>
      </c>
      <c r="Y12" s="11">
        <v>28</v>
      </c>
      <c r="Z12" s="11">
        <v>28</v>
      </c>
      <c r="AA12" s="11">
        <v>28</v>
      </c>
      <c r="AB12" s="11">
        <v>28</v>
      </c>
      <c r="AC12" s="11">
        <v>28</v>
      </c>
      <c r="AD12" s="11">
        <v>28</v>
      </c>
      <c r="AE12" s="11">
        <v>28</v>
      </c>
      <c r="AF12" s="11">
        <v>28</v>
      </c>
      <c r="AG12" s="11">
        <v>28</v>
      </c>
      <c r="AH12" s="11">
        <v>28</v>
      </c>
      <c r="AI12" s="11">
        <v>28</v>
      </c>
    </row>
    <row r="13" spans="1:35">
      <c r="A13" s="10" t="s">
        <v>24</v>
      </c>
      <c r="B13" s="10" t="s">
        <v>271</v>
      </c>
      <c r="C13" s="10" t="s">
        <v>250</v>
      </c>
      <c r="D13" s="10" t="s">
        <v>379</v>
      </c>
      <c r="E13" s="11">
        <v>21.43</v>
      </c>
      <c r="F13" s="11">
        <v>21.43</v>
      </c>
      <c r="G13" s="11">
        <v>21.43</v>
      </c>
      <c r="H13" s="11">
        <v>21.43</v>
      </c>
      <c r="I13" s="11">
        <v>21.43</v>
      </c>
      <c r="J13" s="11">
        <v>21.43</v>
      </c>
      <c r="K13" s="11">
        <v>21.43</v>
      </c>
      <c r="L13" s="11">
        <v>21.43</v>
      </c>
      <c r="M13" s="11">
        <v>21.43</v>
      </c>
      <c r="N13" s="11">
        <v>21.43</v>
      </c>
      <c r="O13" s="11">
        <v>21.43</v>
      </c>
      <c r="P13" s="11">
        <v>21.43</v>
      </c>
      <c r="Q13" s="11">
        <v>21.43</v>
      </c>
      <c r="R13" s="11">
        <v>21.43</v>
      </c>
      <c r="S13" s="11">
        <v>21.43</v>
      </c>
      <c r="T13" s="11">
        <v>21.43</v>
      </c>
      <c r="U13" s="11">
        <v>21.43</v>
      </c>
      <c r="V13" s="11">
        <v>21.43</v>
      </c>
      <c r="W13" s="11">
        <v>21.43</v>
      </c>
      <c r="X13" s="11">
        <v>21.43</v>
      </c>
      <c r="Y13" s="11">
        <v>21.43</v>
      </c>
      <c r="Z13" s="11">
        <v>21.43</v>
      </c>
      <c r="AA13" s="11">
        <v>21.43</v>
      </c>
      <c r="AB13" s="11">
        <v>21.43</v>
      </c>
      <c r="AC13" s="11">
        <v>21.43</v>
      </c>
      <c r="AD13" s="11">
        <v>21.43</v>
      </c>
      <c r="AE13" s="11">
        <v>21.43</v>
      </c>
      <c r="AF13" s="11">
        <v>21.43</v>
      </c>
      <c r="AG13" s="11">
        <v>21.43</v>
      </c>
      <c r="AH13" s="11">
        <v>21.43</v>
      </c>
      <c r="AI13" s="11">
        <v>21.43</v>
      </c>
    </row>
    <row r="14" spans="1:35">
      <c r="A14" s="10" t="s">
        <v>24</v>
      </c>
      <c r="B14" s="10" t="s">
        <v>272</v>
      </c>
      <c r="C14" s="10" t="s">
        <v>250</v>
      </c>
      <c r="D14" s="10" t="s">
        <v>381</v>
      </c>
      <c r="E14" s="11">
        <v>21</v>
      </c>
      <c r="F14" s="11">
        <v>21</v>
      </c>
      <c r="G14" s="11">
        <v>21</v>
      </c>
      <c r="H14" s="11">
        <v>21</v>
      </c>
      <c r="I14" s="11">
        <v>21</v>
      </c>
      <c r="J14" s="11">
        <v>21</v>
      </c>
      <c r="K14" s="11">
        <v>21</v>
      </c>
      <c r="L14" s="11">
        <v>21</v>
      </c>
      <c r="M14" s="11">
        <v>21</v>
      </c>
      <c r="N14" s="11">
        <v>21</v>
      </c>
      <c r="O14" s="11">
        <v>21</v>
      </c>
      <c r="P14" s="11">
        <v>21</v>
      </c>
      <c r="Q14" s="11">
        <v>21</v>
      </c>
      <c r="R14" s="11">
        <v>21</v>
      </c>
      <c r="S14" s="11">
        <v>21</v>
      </c>
      <c r="T14" s="11">
        <v>21</v>
      </c>
      <c r="U14" s="11">
        <v>21</v>
      </c>
      <c r="V14" s="11">
        <v>21</v>
      </c>
      <c r="W14" s="11">
        <v>21</v>
      </c>
      <c r="X14" s="11">
        <v>21</v>
      </c>
      <c r="Y14" s="11">
        <v>21</v>
      </c>
      <c r="Z14" s="11">
        <v>21</v>
      </c>
      <c r="AA14" s="11">
        <v>21</v>
      </c>
      <c r="AB14" s="11">
        <v>21</v>
      </c>
      <c r="AC14" s="11">
        <v>21</v>
      </c>
      <c r="AD14" s="11">
        <v>21</v>
      </c>
      <c r="AE14" s="11">
        <v>21</v>
      </c>
      <c r="AF14" s="11">
        <v>21</v>
      </c>
      <c r="AG14" s="11">
        <v>21</v>
      </c>
      <c r="AH14" s="11">
        <v>21</v>
      </c>
      <c r="AI14" s="11">
        <v>21</v>
      </c>
    </row>
    <row r="15" spans="1:35">
      <c r="A15" s="10" t="s">
        <v>24</v>
      </c>
      <c r="B15" s="10" t="s">
        <v>273</v>
      </c>
      <c r="C15" s="10" t="s">
        <v>250</v>
      </c>
      <c r="D15" s="10" t="s">
        <v>384</v>
      </c>
      <c r="E15" s="11">
        <v>145.96</v>
      </c>
      <c r="F15" s="11">
        <v>145.96</v>
      </c>
      <c r="G15" s="11">
        <v>145.96</v>
      </c>
      <c r="H15" s="11">
        <v>145.96</v>
      </c>
      <c r="I15" s="11">
        <v>145.96</v>
      </c>
      <c r="J15" s="11">
        <v>145.96</v>
      </c>
      <c r="K15" s="11">
        <v>145.96</v>
      </c>
      <c r="L15" s="11">
        <v>145.96</v>
      </c>
      <c r="M15" s="11">
        <v>145.96</v>
      </c>
      <c r="N15" s="11">
        <v>145.96</v>
      </c>
      <c r="O15" s="11">
        <v>145.96</v>
      </c>
      <c r="P15" s="11">
        <v>145.96</v>
      </c>
      <c r="Q15" s="11">
        <v>145.96</v>
      </c>
      <c r="R15" s="11">
        <v>145.96</v>
      </c>
      <c r="S15" s="11">
        <v>145.96</v>
      </c>
      <c r="T15" s="11">
        <v>145.96</v>
      </c>
      <c r="U15" s="11">
        <v>145.96</v>
      </c>
      <c r="V15" s="11">
        <v>145.96</v>
      </c>
      <c r="W15" s="11">
        <v>145.96</v>
      </c>
      <c r="X15" s="11">
        <v>145.96</v>
      </c>
      <c r="Y15" s="11">
        <v>145.96</v>
      </c>
      <c r="Z15" s="11">
        <v>145.96</v>
      </c>
      <c r="AA15" s="11">
        <v>145.96</v>
      </c>
      <c r="AB15" s="11">
        <v>145.96</v>
      </c>
      <c r="AC15" s="11">
        <v>145.96</v>
      </c>
      <c r="AD15" s="11">
        <v>145.96</v>
      </c>
      <c r="AE15" s="11">
        <v>145.96</v>
      </c>
      <c r="AF15" s="11">
        <v>145.96</v>
      </c>
      <c r="AG15" s="11">
        <v>145.96</v>
      </c>
      <c r="AH15" s="11">
        <v>145.96</v>
      </c>
      <c r="AI15" s="11">
        <v>145.96</v>
      </c>
    </row>
    <row r="16" spans="1:35">
      <c r="A16" s="10" t="s">
        <v>24</v>
      </c>
      <c r="B16" s="10" t="s">
        <v>274</v>
      </c>
      <c r="C16" s="10" t="s">
        <v>250</v>
      </c>
      <c r="D16" s="10" t="s">
        <v>16</v>
      </c>
      <c r="E16" s="11">
        <v>150.85</v>
      </c>
      <c r="F16" s="11">
        <v>150.85</v>
      </c>
      <c r="G16" s="11">
        <v>150.85</v>
      </c>
      <c r="H16" s="11">
        <v>150.85</v>
      </c>
      <c r="I16" s="11">
        <v>150.85</v>
      </c>
      <c r="J16" s="11">
        <v>150.85</v>
      </c>
      <c r="K16" s="11">
        <v>150.85</v>
      </c>
      <c r="L16" s="11">
        <v>150.85</v>
      </c>
      <c r="M16" s="11">
        <v>150.85</v>
      </c>
      <c r="N16" s="11">
        <v>150.85</v>
      </c>
      <c r="O16" s="11">
        <v>150.85</v>
      </c>
      <c r="P16" s="11">
        <v>150.85</v>
      </c>
      <c r="Q16" s="11">
        <v>150.85</v>
      </c>
      <c r="R16" s="11">
        <v>150.85</v>
      </c>
      <c r="S16" s="11">
        <v>150.85</v>
      </c>
      <c r="T16" s="11">
        <v>150.85</v>
      </c>
      <c r="U16" s="11">
        <v>150.85</v>
      </c>
      <c r="V16" s="11">
        <v>150.85</v>
      </c>
      <c r="W16" s="11">
        <v>150.85</v>
      </c>
      <c r="X16" s="11">
        <v>150.85</v>
      </c>
      <c r="Y16" s="11">
        <v>150.85</v>
      </c>
      <c r="Z16" s="11">
        <v>150.85</v>
      </c>
      <c r="AA16" s="11">
        <v>150.85</v>
      </c>
      <c r="AB16" s="11">
        <v>150.85</v>
      </c>
      <c r="AC16" s="11">
        <v>150.85</v>
      </c>
      <c r="AD16" s="11">
        <v>150.85</v>
      </c>
      <c r="AE16" s="11">
        <v>150.85</v>
      </c>
      <c r="AF16" s="11">
        <v>150.85</v>
      </c>
      <c r="AG16" s="11">
        <v>150.85</v>
      </c>
      <c r="AH16" s="11">
        <v>150.85</v>
      </c>
      <c r="AI16" s="11">
        <v>150.85</v>
      </c>
    </row>
    <row r="17" spans="1:35">
      <c r="A17" s="10" t="s">
        <v>24</v>
      </c>
      <c r="B17" s="10" t="s">
        <v>275</v>
      </c>
      <c r="C17" s="10" t="s">
        <v>250</v>
      </c>
      <c r="D17" s="10" t="s">
        <v>29</v>
      </c>
      <c r="E17" s="11">
        <v>23</v>
      </c>
      <c r="F17" s="11">
        <v>21</v>
      </c>
      <c r="G17" s="11">
        <v>20</v>
      </c>
      <c r="H17" s="11">
        <v>20</v>
      </c>
      <c r="I17" s="11">
        <v>20</v>
      </c>
      <c r="J17" s="11">
        <v>20</v>
      </c>
      <c r="K17" s="11">
        <v>20</v>
      </c>
      <c r="L17" s="11">
        <v>20</v>
      </c>
      <c r="M17" s="11">
        <v>20</v>
      </c>
      <c r="N17" s="11">
        <v>20</v>
      </c>
      <c r="O17" s="11">
        <v>20</v>
      </c>
      <c r="P17" s="11">
        <v>20</v>
      </c>
      <c r="Q17" s="11">
        <v>19</v>
      </c>
      <c r="R17" s="11">
        <v>19</v>
      </c>
      <c r="S17" s="11">
        <v>19</v>
      </c>
      <c r="T17" s="11">
        <v>19</v>
      </c>
      <c r="U17" s="11">
        <v>19</v>
      </c>
      <c r="V17" s="11">
        <v>18</v>
      </c>
      <c r="W17" s="11">
        <v>18</v>
      </c>
      <c r="X17" s="11">
        <v>18</v>
      </c>
      <c r="Y17" s="11">
        <v>18</v>
      </c>
      <c r="Z17" s="11">
        <v>17</v>
      </c>
      <c r="AA17" s="11">
        <v>17</v>
      </c>
      <c r="AB17" s="11">
        <v>17</v>
      </c>
      <c r="AC17" s="11">
        <v>17</v>
      </c>
      <c r="AD17" s="11">
        <v>16</v>
      </c>
      <c r="AE17" s="11">
        <v>16</v>
      </c>
      <c r="AF17" s="11">
        <v>16</v>
      </c>
      <c r="AG17" s="11">
        <v>16</v>
      </c>
      <c r="AH17" s="11">
        <v>15</v>
      </c>
      <c r="AI17" s="11">
        <v>15</v>
      </c>
    </row>
    <row r="18" spans="1:35">
      <c r="A18" s="10" t="s">
        <v>24</v>
      </c>
      <c r="B18" s="10" t="s">
        <v>276</v>
      </c>
      <c r="C18" s="10" t="s">
        <v>250</v>
      </c>
      <c r="D18" s="10" t="s">
        <v>87</v>
      </c>
      <c r="E18" s="11">
        <v>64</v>
      </c>
      <c r="F18" s="11">
        <v>64</v>
      </c>
      <c r="G18" s="11">
        <v>64</v>
      </c>
      <c r="H18" s="11">
        <v>64</v>
      </c>
      <c r="I18" s="11">
        <v>64</v>
      </c>
      <c r="J18" s="11">
        <v>64</v>
      </c>
      <c r="K18" s="11">
        <v>64</v>
      </c>
      <c r="L18" s="11">
        <v>64</v>
      </c>
      <c r="M18" s="11">
        <v>64</v>
      </c>
      <c r="N18" s="11">
        <v>64</v>
      </c>
      <c r="O18" s="11">
        <v>64</v>
      </c>
      <c r="P18" s="11">
        <v>64</v>
      </c>
      <c r="Q18" s="11">
        <v>64</v>
      </c>
      <c r="R18" s="11">
        <v>64</v>
      </c>
      <c r="S18" s="11">
        <v>64</v>
      </c>
      <c r="T18" s="11">
        <v>64</v>
      </c>
      <c r="U18" s="11">
        <v>64</v>
      </c>
      <c r="V18" s="11">
        <v>64</v>
      </c>
      <c r="W18" s="11">
        <v>64</v>
      </c>
      <c r="X18" s="11">
        <v>64</v>
      </c>
      <c r="Y18" s="11">
        <v>64</v>
      </c>
      <c r="Z18" s="11">
        <v>64</v>
      </c>
      <c r="AA18" s="11">
        <v>64</v>
      </c>
      <c r="AB18" s="11">
        <v>64</v>
      </c>
      <c r="AC18" s="11">
        <v>64</v>
      </c>
      <c r="AD18" s="11">
        <v>64</v>
      </c>
      <c r="AE18" s="11">
        <v>64</v>
      </c>
      <c r="AF18" s="11">
        <v>64</v>
      </c>
      <c r="AG18" s="11">
        <v>64</v>
      </c>
      <c r="AH18" s="11">
        <v>64</v>
      </c>
      <c r="AI18" s="11">
        <v>64</v>
      </c>
    </row>
    <row r="19" spans="1:35">
      <c r="A19" s="10" t="s">
        <v>24</v>
      </c>
      <c r="B19" s="10" t="s">
        <v>277</v>
      </c>
      <c r="C19" s="10" t="s">
        <v>250</v>
      </c>
      <c r="D19" s="10" t="s">
        <v>16</v>
      </c>
      <c r="E19" s="11">
        <v>17.82</v>
      </c>
      <c r="F19" s="11">
        <v>17.82</v>
      </c>
      <c r="G19" s="11">
        <v>17.82</v>
      </c>
      <c r="H19" s="11">
        <v>17.82</v>
      </c>
      <c r="I19" s="11">
        <v>17.82</v>
      </c>
      <c r="J19" s="11">
        <v>17.82</v>
      </c>
      <c r="K19" s="11">
        <v>17.82</v>
      </c>
      <c r="L19" s="11">
        <v>17.82</v>
      </c>
      <c r="M19" s="11">
        <v>17.82</v>
      </c>
      <c r="N19" s="11">
        <v>17.82</v>
      </c>
      <c r="O19" s="11">
        <v>17.82</v>
      </c>
      <c r="P19" s="11">
        <v>17.82</v>
      </c>
      <c r="Q19" s="11">
        <v>17.82</v>
      </c>
      <c r="R19" s="11">
        <v>17.82</v>
      </c>
      <c r="S19" s="11">
        <v>17.82</v>
      </c>
      <c r="T19" s="11">
        <v>17.82</v>
      </c>
      <c r="U19" s="11">
        <v>17.82</v>
      </c>
      <c r="V19" s="11">
        <v>17.82</v>
      </c>
      <c r="W19" s="11">
        <v>17.82</v>
      </c>
      <c r="X19" s="11">
        <v>17.82</v>
      </c>
      <c r="Y19" s="11">
        <v>17.82</v>
      </c>
      <c r="Z19" s="11">
        <v>17.82</v>
      </c>
      <c r="AA19" s="11">
        <v>17.82</v>
      </c>
      <c r="AB19" s="11">
        <v>17.82</v>
      </c>
      <c r="AC19" s="11">
        <v>17.82</v>
      </c>
      <c r="AD19" s="11">
        <v>17.82</v>
      </c>
      <c r="AE19" s="11">
        <v>17.82</v>
      </c>
      <c r="AF19" s="11">
        <v>17.82</v>
      </c>
      <c r="AG19" s="11">
        <v>17.82</v>
      </c>
      <c r="AH19" s="11">
        <v>17.82</v>
      </c>
      <c r="AI19" s="11">
        <v>17.82</v>
      </c>
    </row>
    <row r="20" spans="1:35">
      <c r="A20" s="10" t="s">
        <v>24</v>
      </c>
      <c r="B20" s="10" t="s">
        <v>278</v>
      </c>
      <c r="C20" s="10" t="s">
        <v>250</v>
      </c>
      <c r="D20" s="10" t="s">
        <v>16</v>
      </c>
      <c r="E20" s="11">
        <v>150.85</v>
      </c>
      <c r="F20" s="11">
        <v>150.85</v>
      </c>
      <c r="G20" s="11">
        <v>150.85</v>
      </c>
      <c r="H20" s="11">
        <v>150.85</v>
      </c>
      <c r="I20" s="11">
        <v>150.85</v>
      </c>
      <c r="J20" s="11">
        <v>150.85</v>
      </c>
      <c r="K20" s="11">
        <v>150.85</v>
      </c>
      <c r="L20" s="11">
        <v>150.85</v>
      </c>
      <c r="M20" s="11">
        <v>150.85</v>
      </c>
      <c r="N20" s="11">
        <v>150.85</v>
      </c>
      <c r="O20" s="11">
        <v>150.85</v>
      </c>
      <c r="P20" s="11">
        <v>150.85</v>
      </c>
      <c r="Q20" s="11">
        <v>150.85</v>
      </c>
      <c r="R20" s="11">
        <v>150.85</v>
      </c>
      <c r="S20" s="11">
        <v>150.85</v>
      </c>
      <c r="T20" s="11">
        <v>150.85</v>
      </c>
      <c r="U20" s="11">
        <v>150.85</v>
      </c>
      <c r="V20" s="11">
        <v>150.85</v>
      </c>
      <c r="W20" s="11">
        <v>150.85</v>
      </c>
      <c r="X20" s="11">
        <v>150.85</v>
      </c>
      <c r="Y20" s="11">
        <v>150.85</v>
      </c>
      <c r="Z20" s="11">
        <v>150.85</v>
      </c>
      <c r="AA20" s="11">
        <v>150.85</v>
      </c>
      <c r="AB20" s="11">
        <v>150.85</v>
      </c>
      <c r="AC20" s="11">
        <v>150.85</v>
      </c>
      <c r="AD20" s="11">
        <v>150.85</v>
      </c>
      <c r="AE20" s="11">
        <v>150.85</v>
      </c>
      <c r="AF20" s="11">
        <v>150.85</v>
      </c>
      <c r="AG20" s="11">
        <v>150.85</v>
      </c>
      <c r="AH20" s="11">
        <v>150.85</v>
      </c>
      <c r="AI20" s="11">
        <v>150.85</v>
      </c>
    </row>
    <row r="21" spans="1:35">
      <c r="A21" s="10" t="s">
        <v>24</v>
      </c>
      <c r="B21" s="10" t="s">
        <v>279</v>
      </c>
      <c r="C21" s="10" t="s">
        <v>250</v>
      </c>
      <c r="D21" s="10" t="s">
        <v>32</v>
      </c>
      <c r="E21" s="11">
        <v>21.43</v>
      </c>
      <c r="F21" s="11">
        <v>21.43</v>
      </c>
      <c r="G21" s="11">
        <v>21.43</v>
      </c>
      <c r="H21" s="11">
        <v>21.43</v>
      </c>
      <c r="I21" s="11">
        <v>21.43</v>
      </c>
      <c r="J21" s="11">
        <v>21.43</v>
      </c>
      <c r="K21" s="11">
        <v>21.43</v>
      </c>
      <c r="L21" s="11">
        <v>21.43</v>
      </c>
      <c r="M21" s="11">
        <v>21.43</v>
      </c>
      <c r="N21" s="11">
        <v>21.43</v>
      </c>
      <c r="O21" s="11">
        <v>21.43</v>
      </c>
      <c r="P21" s="11">
        <v>21.43</v>
      </c>
      <c r="Q21" s="11">
        <v>21.43</v>
      </c>
      <c r="R21" s="11">
        <v>21.43</v>
      </c>
      <c r="S21" s="11">
        <v>21.43</v>
      </c>
      <c r="T21" s="11">
        <v>21.43</v>
      </c>
      <c r="U21" s="11">
        <v>21.43</v>
      </c>
      <c r="V21" s="11">
        <v>21.43</v>
      </c>
      <c r="W21" s="11">
        <v>21.43</v>
      </c>
      <c r="X21" s="11">
        <v>21.43</v>
      </c>
      <c r="Y21" s="11">
        <v>21.43</v>
      </c>
      <c r="Z21" s="11">
        <v>21.43</v>
      </c>
      <c r="AA21" s="11">
        <v>21.43</v>
      </c>
      <c r="AB21" s="11">
        <v>21.43</v>
      </c>
      <c r="AC21" s="11">
        <v>21.43</v>
      </c>
      <c r="AD21" s="11">
        <v>21.43</v>
      </c>
      <c r="AE21" s="11">
        <v>21.43</v>
      </c>
      <c r="AF21" s="11">
        <v>21.43</v>
      </c>
      <c r="AG21" s="11">
        <v>21.43</v>
      </c>
      <c r="AH21" s="11">
        <v>21.43</v>
      </c>
      <c r="AI21" s="11">
        <v>21.43</v>
      </c>
    </row>
    <row r="22" spans="1:35">
      <c r="A22" s="10" t="s">
        <v>24</v>
      </c>
      <c r="B22" s="10" t="s">
        <v>280</v>
      </c>
      <c r="C22" s="10" t="s">
        <v>250</v>
      </c>
      <c r="D22" s="10" t="s">
        <v>248</v>
      </c>
      <c r="E22" s="11">
        <v>43</v>
      </c>
      <c r="F22" s="11">
        <v>43</v>
      </c>
      <c r="G22" s="11">
        <v>43</v>
      </c>
      <c r="H22" s="11">
        <v>43</v>
      </c>
      <c r="I22" s="11">
        <v>43</v>
      </c>
      <c r="J22" s="11">
        <v>43</v>
      </c>
      <c r="K22" s="11">
        <v>43</v>
      </c>
      <c r="L22" s="11">
        <v>43</v>
      </c>
      <c r="M22" s="11">
        <v>43</v>
      </c>
      <c r="N22" s="11">
        <v>43</v>
      </c>
      <c r="O22" s="11">
        <v>43</v>
      </c>
      <c r="P22" s="11">
        <v>42.902474999999995</v>
      </c>
      <c r="Q22" s="11">
        <v>42.804950000000005</v>
      </c>
      <c r="R22" s="11">
        <v>42.707425000000001</v>
      </c>
      <c r="S22" s="11">
        <v>42.609899999999996</v>
      </c>
      <c r="T22" s="11">
        <v>42.512374999999999</v>
      </c>
      <c r="U22" s="11">
        <v>42.414850000000001</v>
      </c>
      <c r="V22" s="11">
        <v>42.317324999999997</v>
      </c>
      <c r="W22" s="11">
        <v>42.219799999999999</v>
      </c>
      <c r="X22" s="11">
        <v>42.122275000000002</v>
      </c>
      <c r="Y22" s="11">
        <v>42.024749999999997</v>
      </c>
      <c r="Z22" s="11">
        <v>41.927225</v>
      </c>
      <c r="AA22" s="11">
        <v>41.829700000000003</v>
      </c>
      <c r="AB22" s="11">
        <v>41.732174999999998</v>
      </c>
      <c r="AC22" s="11">
        <v>41.634650000000001</v>
      </c>
      <c r="AD22" s="11">
        <v>41.537125000000003</v>
      </c>
      <c r="AE22" s="11">
        <v>41.439599999999999</v>
      </c>
      <c r="AF22" s="11">
        <v>41.342075000000001</v>
      </c>
      <c r="AG22" s="11">
        <v>41.244550000000004</v>
      </c>
      <c r="AH22" s="11">
        <v>41.147024999999999</v>
      </c>
      <c r="AI22" s="11">
        <v>41.049500000000002</v>
      </c>
    </row>
    <row r="23" spans="1:35">
      <c r="A23" s="10" t="s">
        <v>24</v>
      </c>
      <c r="B23" s="10" t="s">
        <v>306</v>
      </c>
      <c r="C23" s="10" t="s">
        <v>250</v>
      </c>
      <c r="D23" s="10" t="s">
        <v>254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>
      <c r="A24" s="10" t="s">
        <v>24</v>
      </c>
      <c r="B24" s="10" t="s">
        <v>283</v>
      </c>
      <c r="C24" s="10" t="s">
        <v>250</v>
      </c>
      <c r="D24" s="10" t="s">
        <v>246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>
      <c r="A25" s="10" t="s">
        <v>24</v>
      </c>
      <c r="B25" s="10" t="s">
        <v>261</v>
      </c>
      <c r="C25" s="10" t="s">
        <v>250</v>
      </c>
      <c r="D25" s="10" t="s">
        <v>253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>
      <c r="A26" s="10" t="s">
        <v>24</v>
      </c>
      <c r="B26" s="10" t="s">
        <v>303</v>
      </c>
      <c r="C26" s="10" t="s">
        <v>250</v>
      </c>
      <c r="D26" s="10" t="s">
        <v>253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>
      <c r="A27" s="10" t="s">
        <v>24</v>
      </c>
      <c r="B27" s="10" t="s">
        <v>251</v>
      </c>
      <c r="C27" s="10" t="s">
        <v>250</v>
      </c>
      <c r="D27" s="10" t="s">
        <v>253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>
      <c r="A28" s="10" t="s">
        <v>24</v>
      </c>
      <c r="B28" s="10" t="s">
        <v>305</v>
      </c>
      <c r="C28" s="10" t="s">
        <v>250</v>
      </c>
      <c r="D28" s="10" t="s">
        <v>253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>
      <c r="A29" s="10" t="s">
        <v>24</v>
      </c>
      <c r="B29" s="10" t="s">
        <v>304</v>
      </c>
      <c r="C29" s="10" t="s">
        <v>250</v>
      </c>
      <c r="D29" s="10" t="s">
        <v>253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10" t="s">
        <v>24</v>
      </c>
      <c r="B30" s="10" t="s">
        <v>281</v>
      </c>
      <c r="C30" s="10" t="s">
        <v>250</v>
      </c>
      <c r="D30" s="10" t="s">
        <v>246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10" t="s">
        <v>24</v>
      </c>
      <c r="B31" s="10" t="s">
        <v>282</v>
      </c>
      <c r="C31" s="10" t="s">
        <v>250</v>
      </c>
      <c r="D31" s="10" t="s">
        <v>246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10" t="s">
        <v>19</v>
      </c>
      <c r="B32" s="10" t="s">
        <v>295</v>
      </c>
      <c r="C32" s="10" t="s">
        <v>250</v>
      </c>
      <c r="D32" s="10" t="s">
        <v>16</v>
      </c>
      <c r="E32" s="11">
        <v>24.71</v>
      </c>
      <c r="F32" s="11">
        <v>21.42</v>
      </c>
      <c r="G32" s="11">
        <v>19.71</v>
      </c>
      <c r="H32" s="11">
        <v>18.010000000000002</v>
      </c>
      <c r="I32" s="11">
        <v>16.3</v>
      </c>
      <c r="J32" s="11">
        <v>14.59</v>
      </c>
      <c r="K32" s="11">
        <v>13.65</v>
      </c>
      <c r="L32" s="11">
        <v>12.71</v>
      </c>
      <c r="M32" s="11">
        <v>11.76</v>
      </c>
      <c r="N32" s="11">
        <v>10.82</v>
      </c>
      <c r="O32" s="11">
        <v>9.8699999999999992</v>
      </c>
      <c r="P32" s="11">
        <v>9.75</v>
      </c>
      <c r="Q32" s="11">
        <v>9.6300000000000008</v>
      </c>
      <c r="R32" s="11">
        <v>9.5</v>
      </c>
      <c r="S32" s="11">
        <v>9.3800000000000008</v>
      </c>
      <c r="T32" s="11">
        <v>9.26</v>
      </c>
      <c r="U32" s="11">
        <v>9.1300000000000008</v>
      </c>
      <c r="V32" s="11">
        <v>9.01</v>
      </c>
      <c r="W32" s="11">
        <v>8.89</v>
      </c>
      <c r="X32" s="11">
        <v>8.76</v>
      </c>
      <c r="Y32" s="11">
        <v>8.64</v>
      </c>
      <c r="Z32" s="11">
        <v>8.51</v>
      </c>
      <c r="AA32" s="11">
        <v>8.39</v>
      </c>
      <c r="AB32" s="11">
        <v>8.27</v>
      </c>
      <c r="AC32" s="11">
        <v>8.14</v>
      </c>
      <c r="AD32" s="11">
        <v>8.02</v>
      </c>
      <c r="AE32" s="11">
        <v>7.9</v>
      </c>
      <c r="AF32" s="11">
        <v>7.77</v>
      </c>
      <c r="AG32" s="11">
        <v>7.65</v>
      </c>
      <c r="AH32" s="11">
        <v>7.53</v>
      </c>
      <c r="AI32" s="11">
        <v>7.4</v>
      </c>
    </row>
    <row r="33" spans="1:35">
      <c r="A33" s="10" t="s">
        <v>20</v>
      </c>
      <c r="B33" s="10" t="s">
        <v>295</v>
      </c>
      <c r="C33" s="10" t="s">
        <v>250</v>
      </c>
      <c r="D33" s="10" t="s">
        <v>16</v>
      </c>
      <c r="E33" s="11">
        <v>24.71</v>
      </c>
      <c r="F33" s="11">
        <v>21.42</v>
      </c>
      <c r="G33" s="11">
        <v>20.170000000000002</v>
      </c>
      <c r="H33" s="11">
        <v>18.649999999999999</v>
      </c>
      <c r="I33" s="11">
        <v>17.690000000000001</v>
      </c>
      <c r="J33" s="11">
        <v>16.8</v>
      </c>
      <c r="K33" s="11">
        <v>16.309999999999999</v>
      </c>
      <c r="L33" s="11">
        <v>15.84</v>
      </c>
      <c r="M33" s="11">
        <v>15.25</v>
      </c>
      <c r="N33" s="11">
        <v>14.92</v>
      </c>
      <c r="O33" s="11">
        <v>14.49</v>
      </c>
      <c r="P33" s="11">
        <v>14.32</v>
      </c>
      <c r="Q33" s="11">
        <v>14.14</v>
      </c>
      <c r="R33" s="11">
        <v>13.95</v>
      </c>
      <c r="S33" s="11">
        <v>13.77</v>
      </c>
      <c r="T33" s="11">
        <v>13.59</v>
      </c>
      <c r="U33" s="11">
        <v>13.41</v>
      </c>
      <c r="V33" s="11">
        <v>13.23</v>
      </c>
      <c r="W33" s="11">
        <v>13.05</v>
      </c>
      <c r="X33" s="11">
        <v>12.87</v>
      </c>
      <c r="Y33" s="11">
        <v>12.69</v>
      </c>
      <c r="Z33" s="11">
        <v>12.51</v>
      </c>
      <c r="AA33" s="11">
        <v>12.32</v>
      </c>
      <c r="AB33" s="11">
        <v>12.14</v>
      </c>
      <c r="AC33" s="11">
        <v>11.96</v>
      </c>
      <c r="AD33" s="11">
        <v>11.78</v>
      </c>
      <c r="AE33" s="11">
        <v>11.6</v>
      </c>
      <c r="AF33" s="11">
        <v>11.42</v>
      </c>
      <c r="AG33" s="11">
        <v>11.24</v>
      </c>
      <c r="AH33" s="11">
        <v>11.06</v>
      </c>
      <c r="AI33" s="11">
        <v>10.88</v>
      </c>
    </row>
    <row r="34" spans="1:35">
      <c r="A34" s="10" t="s">
        <v>18</v>
      </c>
      <c r="B34" s="10" t="s">
        <v>295</v>
      </c>
      <c r="C34" s="10" t="s">
        <v>250</v>
      </c>
      <c r="D34" s="10" t="s">
        <v>16</v>
      </c>
      <c r="E34" s="11">
        <v>24.71</v>
      </c>
      <c r="F34" s="11">
        <v>21.42</v>
      </c>
      <c r="G34" s="11">
        <v>20.83</v>
      </c>
      <c r="H34" s="11">
        <v>20.239999999999998</v>
      </c>
      <c r="I34" s="11">
        <v>19.64</v>
      </c>
      <c r="J34" s="11">
        <v>19.05</v>
      </c>
      <c r="K34" s="11">
        <v>18.649999999999999</v>
      </c>
      <c r="L34" s="11">
        <v>18.25</v>
      </c>
      <c r="M34" s="11">
        <v>17.850000000000001</v>
      </c>
      <c r="N34" s="11">
        <v>17.440000000000001</v>
      </c>
      <c r="O34" s="11">
        <v>17.04</v>
      </c>
      <c r="P34" s="11">
        <v>17.04</v>
      </c>
      <c r="Q34" s="11">
        <v>17.04</v>
      </c>
      <c r="R34" s="11">
        <v>17.04</v>
      </c>
      <c r="S34" s="11">
        <v>17.04</v>
      </c>
      <c r="T34" s="11">
        <v>17.04</v>
      </c>
      <c r="U34" s="11">
        <v>17.04</v>
      </c>
      <c r="V34" s="11">
        <v>17.04</v>
      </c>
      <c r="W34" s="11">
        <v>17.04</v>
      </c>
      <c r="X34" s="11">
        <v>17.04</v>
      </c>
      <c r="Y34" s="11">
        <v>17.04</v>
      </c>
      <c r="Z34" s="11">
        <v>17.04</v>
      </c>
      <c r="AA34" s="11">
        <v>17.04</v>
      </c>
      <c r="AB34" s="11">
        <v>17.04</v>
      </c>
      <c r="AC34" s="11">
        <v>17.04</v>
      </c>
      <c r="AD34" s="11">
        <v>17.04</v>
      </c>
      <c r="AE34" s="11">
        <v>17.04</v>
      </c>
      <c r="AF34" s="11">
        <v>17.04</v>
      </c>
      <c r="AG34" s="11">
        <v>17.04</v>
      </c>
      <c r="AH34" s="11">
        <v>17.04</v>
      </c>
      <c r="AI34" s="11">
        <v>17.04</v>
      </c>
    </row>
    <row r="35" spans="1:35">
      <c r="A35" s="10" t="s">
        <v>19</v>
      </c>
      <c r="B35" s="10" t="s">
        <v>294</v>
      </c>
      <c r="C35" s="10" t="s">
        <v>250</v>
      </c>
      <c r="D35" s="10" t="s">
        <v>16</v>
      </c>
      <c r="E35" s="11">
        <v>43.18</v>
      </c>
      <c r="F35" s="11">
        <v>36.89</v>
      </c>
      <c r="G35" s="11">
        <v>33.950000000000003</v>
      </c>
      <c r="H35" s="11">
        <v>31.01</v>
      </c>
      <c r="I35" s="11">
        <v>28.07</v>
      </c>
      <c r="J35" s="11">
        <v>25.13</v>
      </c>
      <c r="K35" s="11">
        <v>23.5</v>
      </c>
      <c r="L35" s="11">
        <v>21.88</v>
      </c>
      <c r="M35" s="11">
        <v>20.25</v>
      </c>
      <c r="N35" s="11">
        <v>18.63</v>
      </c>
      <c r="O35" s="11">
        <v>17</v>
      </c>
      <c r="P35" s="11">
        <v>16.79</v>
      </c>
      <c r="Q35" s="11">
        <v>16.57</v>
      </c>
      <c r="R35" s="11">
        <v>16.36</v>
      </c>
      <c r="S35" s="11">
        <v>16.149999999999999</v>
      </c>
      <c r="T35" s="11">
        <v>15.94</v>
      </c>
      <c r="U35" s="11">
        <v>15.72</v>
      </c>
      <c r="V35" s="11">
        <v>15.51</v>
      </c>
      <c r="W35" s="11">
        <v>15.3</v>
      </c>
      <c r="X35" s="11">
        <v>15.09</v>
      </c>
      <c r="Y35" s="11">
        <v>14.87</v>
      </c>
      <c r="Z35" s="11">
        <v>14.66</v>
      </c>
      <c r="AA35" s="11">
        <v>14.45</v>
      </c>
      <c r="AB35" s="11">
        <v>14.24</v>
      </c>
      <c r="AC35" s="11">
        <v>14.02</v>
      </c>
      <c r="AD35" s="11">
        <v>13.81</v>
      </c>
      <c r="AE35" s="11">
        <v>13.6</v>
      </c>
      <c r="AF35" s="11">
        <v>13.39</v>
      </c>
      <c r="AG35" s="11">
        <v>13.17</v>
      </c>
      <c r="AH35" s="11">
        <v>12.96</v>
      </c>
      <c r="AI35" s="11">
        <v>12.75</v>
      </c>
    </row>
    <row r="36" spans="1:35">
      <c r="A36" s="10" t="s">
        <v>20</v>
      </c>
      <c r="B36" s="10" t="s">
        <v>294</v>
      </c>
      <c r="C36" s="10" t="s">
        <v>250</v>
      </c>
      <c r="D36" s="10" t="s">
        <v>16</v>
      </c>
      <c r="E36" s="11">
        <v>43.18</v>
      </c>
      <c r="F36" s="11">
        <v>36.89</v>
      </c>
      <c r="G36" s="11">
        <v>34.270000000000003</v>
      </c>
      <c r="H36" s="11">
        <v>31.39</v>
      </c>
      <c r="I36" s="11">
        <v>29.17</v>
      </c>
      <c r="J36" s="11">
        <v>27.6</v>
      </c>
      <c r="K36" s="11">
        <v>26.42</v>
      </c>
      <c r="L36" s="11">
        <v>25.38</v>
      </c>
      <c r="M36" s="11">
        <v>24.2</v>
      </c>
      <c r="N36" s="11">
        <v>23.28</v>
      </c>
      <c r="O36" s="11">
        <v>22.37</v>
      </c>
      <c r="P36" s="11">
        <v>22.1</v>
      </c>
      <c r="Q36" s="11">
        <v>21.82</v>
      </c>
      <c r="R36" s="11">
        <v>21.54</v>
      </c>
      <c r="S36" s="11">
        <v>21.26</v>
      </c>
      <c r="T36" s="11">
        <v>20.98</v>
      </c>
      <c r="U36" s="11">
        <v>20.7</v>
      </c>
      <c r="V36" s="11">
        <v>20.420000000000002</v>
      </c>
      <c r="W36" s="11">
        <v>20.14</v>
      </c>
      <c r="X36" s="11">
        <v>19.86</v>
      </c>
      <c r="Y36" s="11">
        <v>19.579999999999998</v>
      </c>
      <c r="Z36" s="11">
        <v>19.3</v>
      </c>
      <c r="AA36" s="11">
        <v>19.02</v>
      </c>
      <c r="AB36" s="11">
        <v>18.739999999999998</v>
      </c>
      <c r="AC36" s="11">
        <v>18.46</v>
      </c>
      <c r="AD36" s="11">
        <v>18.18</v>
      </c>
      <c r="AE36" s="11">
        <v>17.899999999999999</v>
      </c>
      <c r="AF36" s="11">
        <v>17.63</v>
      </c>
      <c r="AG36" s="11">
        <v>17.350000000000001</v>
      </c>
      <c r="AH36" s="11">
        <v>17.07</v>
      </c>
      <c r="AI36" s="11">
        <v>16.79</v>
      </c>
    </row>
    <row r="37" spans="1:35">
      <c r="A37" s="10" t="s">
        <v>18</v>
      </c>
      <c r="B37" s="10" t="s">
        <v>294</v>
      </c>
      <c r="C37" s="10" t="s">
        <v>250</v>
      </c>
      <c r="D37" s="10" t="s">
        <v>16</v>
      </c>
      <c r="E37" s="11">
        <v>43.18</v>
      </c>
      <c r="F37" s="11">
        <v>36.89</v>
      </c>
      <c r="G37" s="11">
        <v>35.869999999999997</v>
      </c>
      <c r="H37" s="11">
        <v>34.85</v>
      </c>
      <c r="I37" s="11">
        <v>33.83</v>
      </c>
      <c r="J37" s="11">
        <v>32.81</v>
      </c>
      <c r="K37" s="11">
        <v>32.11</v>
      </c>
      <c r="L37" s="11">
        <v>31.42</v>
      </c>
      <c r="M37" s="11">
        <v>30.73</v>
      </c>
      <c r="N37" s="11">
        <v>30.04</v>
      </c>
      <c r="O37" s="11">
        <v>29.34</v>
      </c>
      <c r="P37" s="11">
        <v>29.34</v>
      </c>
      <c r="Q37" s="11">
        <v>29.34</v>
      </c>
      <c r="R37" s="11">
        <v>29.34</v>
      </c>
      <c r="S37" s="11">
        <v>29.34</v>
      </c>
      <c r="T37" s="11">
        <v>29.34</v>
      </c>
      <c r="U37" s="11">
        <v>29.34</v>
      </c>
      <c r="V37" s="11">
        <v>29.34</v>
      </c>
      <c r="W37" s="11">
        <v>29.34</v>
      </c>
      <c r="X37" s="11">
        <v>29.34</v>
      </c>
      <c r="Y37" s="11">
        <v>29.34</v>
      </c>
      <c r="Z37" s="11">
        <v>29.34</v>
      </c>
      <c r="AA37" s="11">
        <v>29.34</v>
      </c>
      <c r="AB37" s="11">
        <v>29.34</v>
      </c>
      <c r="AC37" s="11">
        <v>29.34</v>
      </c>
      <c r="AD37" s="11">
        <v>29.34</v>
      </c>
      <c r="AE37" s="11">
        <v>29.34</v>
      </c>
      <c r="AF37" s="11">
        <v>29.34</v>
      </c>
      <c r="AG37" s="11">
        <v>29.34</v>
      </c>
      <c r="AH37" s="11">
        <v>29.34</v>
      </c>
      <c r="AI37" s="11">
        <v>29.34</v>
      </c>
    </row>
    <row r="38" spans="1:35">
      <c r="A38" s="10" t="s">
        <v>19</v>
      </c>
      <c r="B38" s="10" t="s">
        <v>297</v>
      </c>
      <c r="C38" s="10" t="s">
        <v>250</v>
      </c>
      <c r="D38" s="10" t="s">
        <v>16</v>
      </c>
      <c r="E38" s="11">
        <v>61.65</v>
      </c>
      <c r="F38" s="11">
        <v>52.35</v>
      </c>
      <c r="G38" s="11">
        <v>48.18</v>
      </c>
      <c r="H38" s="11">
        <v>44.01</v>
      </c>
      <c r="I38" s="11">
        <v>39.840000000000003</v>
      </c>
      <c r="J38" s="11">
        <v>35.67</v>
      </c>
      <c r="K38" s="11">
        <v>33.36</v>
      </c>
      <c r="L38" s="11">
        <v>31.05</v>
      </c>
      <c r="M38" s="11">
        <v>28.74</v>
      </c>
      <c r="N38" s="11">
        <v>26.43</v>
      </c>
      <c r="O38" s="11">
        <v>24.13</v>
      </c>
      <c r="P38" s="11">
        <v>23.83</v>
      </c>
      <c r="Q38" s="11">
        <v>23.52</v>
      </c>
      <c r="R38" s="11">
        <v>23.22</v>
      </c>
      <c r="S38" s="11">
        <v>22.92</v>
      </c>
      <c r="T38" s="11">
        <v>22.62</v>
      </c>
      <c r="U38" s="11">
        <v>22.32</v>
      </c>
      <c r="V38" s="11">
        <v>22.02</v>
      </c>
      <c r="W38" s="11">
        <v>21.71</v>
      </c>
      <c r="X38" s="11">
        <v>21.41</v>
      </c>
      <c r="Y38" s="11">
        <v>21.11</v>
      </c>
      <c r="Z38" s="11">
        <v>20.81</v>
      </c>
      <c r="AA38" s="11">
        <v>20.51</v>
      </c>
      <c r="AB38" s="11">
        <v>20.21</v>
      </c>
      <c r="AC38" s="11">
        <v>19.899999999999999</v>
      </c>
      <c r="AD38" s="11">
        <v>19.600000000000001</v>
      </c>
      <c r="AE38" s="11">
        <v>19.3</v>
      </c>
      <c r="AF38" s="11">
        <v>19</v>
      </c>
      <c r="AG38" s="11">
        <v>18.7</v>
      </c>
      <c r="AH38" s="11">
        <v>18.399999999999999</v>
      </c>
      <c r="AI38" s="11">
        <v>18.100000000000001</v>
      </c>
    </row>
    <row r="39" spans="1:35">
      <c r="A39" s="10" t="s">
        <v>20</v>
      </c>
      <c r="B39" s="10" t="s">
        <v>297</v>
      </c>
      <c r="C39" s="10" t="s">
        <v>250</v>
      </c>
      <c r="D39" s="10" t="s">
        <v>16</v>
      </c>
      <c r="E39" s="11">
        <v>61.65</v>
      </c>
      <c r="F39" s="11">
        <v>52.35</v>
      </c>
      <c r="G39" s="11">
        <v>48.37</v>
      </c>
      <c r="H39" s="11">
        <v>44.13</v>
      </c>
      <c r="I39" s="11">
        <v>40.65</v>
      </c>
      <c r="J39" s="11">
        <v>38.4</v>
      </c>
      <c r="K39" s="11">
        <v>36.54</v>
      </c>
      <c r="L39" s="11">
        <v>34.909999999999997</v>
      </c>
      <c r="M39" s="11">
        <v>33.15</v>
      </c>
      <c r="N39" s="11">
        <v>31.65</v>
      </c>
      <c r="O39" s="11">
        <v>30.25</v>
      </c>
      <c r="P39" s="11">
        <v>29.88</v>
      </c>
      <c r="Q39" s="11">
        <v>29.5</v>
      </c>
      <c r="R39" s="11">
        <v>29.13</v>
      </c>
      <c r="S39" s="11">
        <v>28.75</v>
      </c>
      <c r="T39" s="11">
        <v>28.37</v>
      </c>
      <c r="U39" s="11">
        <v>27.99</v>
      </c>
      <c r="V39" s="11">
        <v>27.61</v>
      </c>
      <c r="W39" s="11">
        <v>27.23</v>
      </c>
      <c r="X39" s="11">
        <v>26.86</v>
      </c>
      <c r="Y39" s="11">
        <v>26.48</v>
      </c>
      <c r="Z39" s="11">
        <v>26.1</v>
      </c>
      <c r="AA39" s="11">
        <v>25.72</v>
      </c>
      <c r="AB39" s="11">
        <v>25.34</v>
      </c>
      <c r="AC39" s="11">
        <v>24.97</v>
      </c>
      <c r="AD39" s="11">
        <v>24.59</v>
      </c>
      <c r="AE39" s="11">
        <v>24.21</v>
      </c>
      <c r="AF39" s="11">
        <v>23.83</v>
      </c>
      <c r="AG39" s="11">
        <v>23.45</v>
      </c>
      <c r="AH39" s="11">
        <v>23.08</v>
      </c>
      <c r="AI39" s="11">
        <v>22.7</v>
      </c>
    </row>
    <row r="40" spans="1:35">
      <c r="A40" s="10" t="s">
        <v>18</v>
      </c>
      <c r="B40" s="10" t="s">
        <v>297</v>
      </c>
      <c r="C40" s="10" t="s">
        <v>250</v>
      </c>
      <c r="D40" s="10" t="s">
        <v>16</v>
      </c>
      <c r="E40" s="11">
        <v>61.65</v>
      </c>
      <c r="F40" s="11">
        <v>52.35</v>
      </c>
      <c r="G40" s="11">
        <v>50.9</v>
      </c>
      <c r="H40" s="11">
        <v>49.46</v>
      </c>
      <c r="I40" s="11">
        <v>48.01</v>
      </c>
      <c r="J40" s="11">
        <v>46.56</v>
      </c>
      <c r="K40" s="11">
        <v>45.58</v>
      </c>
      <c r="L40" s="11">
        <v>44.59</v>
      </c>
      <c r="M40" s="11">
        <v>43.61</v>
      </c>
      <c r="N40" s="11">
        <v>42.63</v>
      </c>
      <c r="O40" s="11">
        <v>41.65</v>
      </c>
      <c r="P40" s="11">
        <v>41.65</v>
      </c>
      <c r="Q40" s="11">
        <v>41.65</v>
      </c>
      <c r="R40" s="11">
        <v>41.65</v>
      </c>
      <c r="S40" s="11">
        <v>41.65</v>
      </c>
      <c r="T40" s="11">
        <v>41.65</v>
      </c>
      <c r="U40" s="11">
        <v>41.65</v>
      </c>
      <c r="V40" s="11">
        <v>41.65</v>
      </c>
      <c r="W40" s="11">
        <v>41.65</v>
      </c>
      <c r="X40" s="11">
        <v>41.65</v>
      </c>
      <c r="Y40" s="11">
        <v>41.65</v>
      </c>
      <c r="Z40" s="11">
        <v>41.65</v>
      </c>
      <c r="AA40" s="11">
        <v>41.65</v>
      </c>
      <c r="AB40" s="11">
        <v>41.65</v>
      </c>
      <c r="AC40" s="11">
        <v>41.65</v>
      </c>
      <c r="AD40" s="11">
        <v>41.65</v>
      </c>
      <c r="AE40" s="11">
        <v>41.65</v>
      </c>
      <c r="AF40" s="11">
        <v>41.65</v>
      </c>
      <c r="AG40" s="11">
        <v>41.65</v>
      </c>
      <c r="AH40" s="11">
        <v>41.65</v>
      </c>
      <c r="AI40" s="11">
        <v>41.65</v>
      </c>
    </row>
    <row r="41" spans="1:35">
      <c r="A41" s="10" t="s">
        <v>19</v>
      </c>
      <c r="B41" s="10" t="s">
        <v>296</v>
      </c>
      <c r="C41" s="10" t="s">
        <v>250</v>
      </c>
      <c r="D41" s="10" t="s">
        <v>16</v>
      </c>
      <c r="E41" s="11">
        <v>80.13</v>
      </c>
      <c r="F41" s="11">
        <v>67.819999999999993</v>
      </c>
      <c r="G41" s="11">
        <v>62.41</v>
      </c>
      <c r="H41" s="11">
        <v>57.01</v>
      </c>
      <c r="I41" s="11">
        <v>51.61</v>
      </c>
      <c r="J41" s="11">
        <v>46.2</v>
      </c>
      <c r="K41" s="11">
        <v>43.21</v>
      </c>
      <c r="L41" s="11">
        <v>40.22</v>
      </c>
      <c r="M41" s="11">
        <v>37.229999999999997</v>
      </c>
      <c r="N41" s="11">
        <v>34.24</v>
      </c>
      <c r="O41" s="11">
        <v>31.25</v>
      </c>
      <c r="P41" s="11">
        <v>30.86</v>
      </c>
      <c r="Q41" s="11">
        <v>30.47</v>
      </c>
      <c r="R41" s="11">
        <v>30.08</v>
      </c>
      <c r="S41" s="11">
        <v>29.69</v>
      </c>
      <c r="T41" s="11">
        <v>29.3</v>
      </c>
      <c r="U41" s="11">
        <v>28.91</v>
      </c>
      <c r="V41" s="11">
        <v>28.52</v>
      </c>
      <c r="W41" s="11">
        <v>28.13</v>
      </c>
      <c r="X41" s="11">
        <v>27.74</v>
      </c>
      <c r="Y41" s="11">
        <v>27.35</v>
      </c>
      <c r="Z41" s="11">
        <v>26.96</v>
      </c>
      <c r="AA41" s="11">
        <v>26.57</v>
      </c>
      <c r="AB41" s="11">
        <v>26.18</v>
      </c>
      <c r="AC41" s="11">
        <v>25.78</v>
      </c>
      <c r="AD41" s="11">
        <v>25.39</v>
      </c>
      <c r="AE41" s="11">
        <v>25</v>
      </c>
      <c r="AF41" s="11">
        <v>24.61</v>
      </c>
      <c r="AG41" s="11">
        <v>24.22</v>
      </c>
      <c r="AH41" s="11">
        <v>23.83</v>
      </c>
      <c r="AI41" s="11">
        <v>23.44</v>
      </c>
    </row>
    <row r="42" spans="1:35">
      <c r="A42" s="10" t="s">
        <v>20</v>
      </c>
      <c r="B42" s="10" t="s">
        <v>296</v>
      </c>
      <c r="C42" s="10" t="s">
        <v>250</v>
      </c>
      <c r="D42" s="10" t="s">
        <v>16</v>
      </c>
      <c r="E42" s="11">
        <v>80.13</v>
      </c>
      <c r="F42" s="11">
        <v>67.819999999999993</v>
      </c>
      <c r="G42" s="11">
        <v>62.48</v>
      </c>
      <c r="H42" s="11">
        <v>56.88</v>
      </c>
      <c r="I42" s="11">
        <v>52.12</v>
      </c>
      <c r="J42" s="11">
        <v>49.19</v>
      </c>
      <c r="K42" s="11">
        <v>46.65</v>
      </c>
      <c r="L42" s="11">
        <v>44.44</v>
      </c>
      <c r="M42" s="11">
        <v>42.1</v>
      </c>
      <c r="N42" s="11">
        <v>40.01</v>
      </c>
      <c r="O42" s="11">
        <v>38.119999999999997</v>
      </c>
      <c r="P42" s="11">
        <v>37.659999999999997</v>
      </c>
      <c r="Q42" s="11">
        <v>37.19</v>
      </c>
      <c r="R42" s="11">
        <v>36.71</v>
      </c>
      <c r="S42" s="11">
        <v>36.229999999999997</v>
      </c>
      <c r="T42" s="11">
        <v>35.76</v>
      </c>
      <c r="U42" s="11">
        <v>35.28</v>
      </c>
      <c r="V42" s="11">
        <v>34.799999999999997</v>
      </c>
      <c r="W42" s="11">
        <v>34.33</v>
      </c>
      <c r="X42" s="11">
        <v>33.85</v>
      </c>
      <c r="Y42" s="11">
        <v>33.369999999999997</v>
      </c>
      <c r="Z42" s="11">
        <v>32.9</v>
      </c>
      <c r="AA42" s="11">
        <v>32.42</v>
      </c>
      <c r="AB42" s="11">
        <v>31.95</v>
      </c>
      <c r="AC42" s="11">
        <v>31.47</v>
      </c>
      <c r="AD42" s="11">
        <v>30.99</v>
      </c>
      <c r="AE42" s="11">
        <v>30.52</v>
      </c>
      <c r="AF42" s="11">
        <v>30.04</v>
      </c>
      <c r="AG42" s="11">
        <v>29.56</v>
      </c>
      <c r="AH42" s="11">
        <v>29.09</v>
      </c>
      <c r="AI42" s="11">
        <v>28.6</v>
      </c>
    </row>
    <row r="43" spans="1:35">
      <c r="A43" s="10" t="s">
        <v>18</v>
      </c>
      <c r="B43" s="10" t="s">
        <v>296</v>
      </c>
      <c r="C43" s="10" t="s">
        <v>250</v>
      </c>
      <c r="D43" s="10" t="s">
        <v>16</v>
      </c>
      <c r="E43" s="11">
        <v>80.13</v>
      </c>
      <c r="F43" s="11">
        <v>67.819999999999993</v>
      </c>
      <c r="G43" s="11">
        <v>65.94</v>
      </c>
      <c r="H43" s="11">
        <v>64.069999999999993</v>
      </c>
      <c r="I43" s="11">
        <v>62.19</v>
      </c>
      <c r="J43" s="11">
        <v>60.32</v>
      </c>
      <c r="K43" s="11">
        <v>59.04</v>
      </c>
      <c r="L43" s="11">
        <v>57.77</v>
      </c>
      <c r="M43" s="11">
        <v>56.5</v>
      </c>
      <c r="N43" s="11">
        <v>55.22</v>
      </c>
      <c r="O43" s="11">
        <v>53.95</v>
      </c>
      <c r="P43" s="11">
        <v>53.95</v>
      </c>
      <c r="Q43" s="11">
        <v>53.95</v>
      </c>
      <c r="R43" s="11">
        <v>53.95</v>
      </c>
      <c r="S43" s="11">
        <v>53.95</v>
      </c>
      <c r="T43" s="11">
        <v>53.95</v>
      </c>
      <c r="U43" s="11">
        <v>53.95</v>
      </c>
      <c r="V43" s="11">
        <v>53.95</v>
      </c>
      <c r="W43" s="11">
        <v>53.95</v>
      </c>
      <c r="X43" s="11">
        <v>53.95</v>
      </c>
      <c r="Y43" s="11">
        <v>53.95</v>
      </c>
      <c r="Z43" s="11">
        <v>53.95</v>
      </c>
      <c r="AA43" s="11">
        <v>53.95</v>
      </c>
      <c r="AB43" s="11">
        <v>53.95</v>
      </c>
      <c r="AC43" s="11">
        <v>53.95</v>
      </c>
      <c r="AD43" s="11">
        <v>53.95</v>
      </c>
      <c r="AE43" s="11">
        <v>53.95</v>
      </c>
      <c r="AF43" s="11">
        <v>53.95</v>
      </c>
      <c r="AG43" s="11">
        <v>53.95</v>
      </c>
      <c r="AH43" s="11">
        <v>53.95</v>
      </c>
      <c r="AI43" s="11">
        <v>53.95</v>
      </c>
    </row>
    <row r="44" spans="1:35">
      <c r="A44" s="10" t="s">
        <v>24</v>
      </c>
      <c r="B44" s="10" t="s">
        <v>307</v>
      </c>
      <c r="C44" s="10" t="s">
        <v>250</v>
      </c>
      <c r="D44" s="10" t="s">
        <v>256</v>
      </c>
      <c r="E44" s="11">
        <v>162</v>
      </c>
      <c r="F44" s="11">
        <v>162</v>
      </c>
      <c r="G44" s="11">
        <v>162</v>
      </c>
      <c r="H44" s="11">
        <v>162</v>
      </c>
      <c r="I44" s="11">
        <v>162</v>
      </c>
      <c r="J44" s="11">
        <v>162</v>
      </c>
      <c r="K44" s="11">
        <v>162</v>
      </c>
      <c r="L44" s="11">
        <v>162</v>
      </c>
      <c r="M44" s="11">
        <v>162</v>
      </c>
      <c r="N44" s="11">
        <v>162</v>
      </c>
      <c r="O44" s="11">
        <v>162</v>
      </c>
      <c r="P44" s="11">
        <v>162</v>
      </c>
      <c r="Q44" s="11">
        <v>162</v>
      </c>
      <c r="R44" s="11">
        <v>162</v>
      </c>
      <c r="S44" s="11">
        <v>162</v>
      </c>
      <c r="T44" s="11">
        <v>162</v>
      </c>
      <c r="U44" s="11">
        <v>162</v>
      </c>
      <c r="V44" s="11">
        <v>162</v>
      </c>
      <c r="W44" s="11">
        <v>162</v>
      </c>
      <c r="X44" s="11">
        <v>162</v>
      </c>
      <c r="Y44" s="11">
        <v>162</v>
      </c>
      <c r="Z44" s="11">
        <v>162</v>
      </c>
      <c r="AA44" s="11">
        <v>162</v>
      </c>
      <c r="AB44" s="11">
        <v>162</v>
      </c>
      <c r="AC44" s="11">
        <v>162</v>
      </c>
      <c r="AD44" s="11">
        <v>162</v>
      </c>
      <c r="AE44" s="11">
        <v>162</v>
      </c>
      <c r="AF44" s="11">
        <v>162</v>
      </c>
      <c r="AG44" s="11">
        <v>162</v>
      </c>
      <c r="AH44" s="11">
        <v>162</v>
      </c>
      <c r="AI44" s="11">
        <v>162</v>
      </c>
    </row>
    <row r="45" spans="1:35">
      <c r="A45" s="10" t="s">
        <v>24</v>
      </c>
      <c r="B45" s="10" t="s">
        <v>308</v>
      </c>
      <c r="C45" s="10" t="s">
        <v>250</v>
      </c>
      <c r="D45" s="10" t="s">
        <v>255</v>
      </c>
      <c r="E45" s="11">
        <v>150.85</v>
      </c>
      <c r="F45" s="11">
        <v>150.85</v>
      </c>
      <c r="G45" s="11">
        <v>150.85</v>
      </c>
      <c r="H45" s="11">
        <v>150.85</v>
      </c>
      <c r="I45" s="11">
        <v>150.85</v>
      </c>
      <c r="J45" s="11">
        <v>150.85</v>
      </c>
      <c r="K45" s="11">
        <v>150.85</v>
      </c>
      <c r="L45" s="11">
        <v>150.85</v>
      </c>
      <c r="M45" s="11">
        <v>150.85</v>
      </c>
      <c r="N45" s="11">
        <v>150.85</v>
      </c>
      <c r="O45" s="11">
        <v>150.85</v>
      </c>
      <c r="P45" s="11">
        <v>150.85</v>
      </c>
      <c r="Q45" s="11">
        <v>150.85</v>
      </c>
      <c r="R45" s="11">
        <v>150.85</v>
      </c>
      <c r="S45" s="11">
        <v>150.85</v>
      </c>
      <c r="T45" s="11">
        <v>150.85</v>
      </c>
      <c r="U45" s="11">
        <v>150.85</v>
      </c>
      <c r="V45" s="11">
        <v>150.85</v>
      </c>
      <c r="W45" s="11">
        <v>150.85</v>
      </c>
      <c r="X45" s="11">
        <v>150.85</v>
      </c>
      <c r="Y45" s="11">
        <v>150.85</v>
      </c>
      <c r="Z45" s="11">
        <v>150.85</v>
      </c>
      <c r="AA45" s="11">
        <v>150.85</v>
      </c>
      <c r="AB45" s="11">
        <v>150.85</v>
      </c>
      <c r="AC45" s="11">
        <v>150.85</v>
      </c>
      <c r="AD45" s="11">
        <v>150.85</v>
      </c>
      <c r="AE45" s="11">
        <v>150.85</v>
      </c>
      <c r="AF45" s="11">
        <v>150.85</v>
      </c>
      <c r="AG45" s="11">
        <v>150.85</v>
      </c>
      <c r="AH45" s="11">
        <v>150.85</v>
      </c>
      <c r="AI45" s="11">
        <v>150.85</v>
      </c>
    </row>
    <row r="46" spans="1:35">
      <c r="A46" s="10" t="s">
        <v>19</v>
      </c>
      <c r="B46" s="10" t="s">
        <v>291</v>
      </c>
      <c r="C46" s="10" t="s">
        <v>250</v>
      </c>
      <c r="D46" s="10" t="s">
        <v>16</v>
      </c>
      <c r="E46" s="11">
        <v>115</v>
      </c>
      <c r="F46" s="11">
        <v>115</v>
      </c>
      <c r="G46" s="11">
        <v>115</v>
      </c>
      <c r="H46" s="11">
        <v>115</v>
      </c>
      <c r="I46" s="11">
        <v>115</v>
      </c>
      <c r="J46" s="11">
        <v>114</v>
      </c>
      <c r="K46" s="11">
        <v>113</v>
      </c>
      <c r="L46" s="11">
        <v>111</v>
      </c>
      <c r="M46" s="11">
        <v>110</v>
      </c>
      <c r="N46" s="11">
        <v>109</v>
      </c>
      <c r="O46" s="11">
        <v>108</v>
      </c>
      <c r="P46" s="11">
        <v>107</v>
      </c>
      <c r="Q46" s="11">
        <v>106</v>
      </c>
      <c r="R46" s="11">
        <v>105</v>
      </c>
      <c r="S46" s="11">
        <v>102</v>
      </c>
      <c r="T46" s="11">
        <v>99</v>
      </c>
      <c r="U46" s="11">
        <v>96</v>
      </c>
      <c r="V46" s="11">
        <v>94</v>
      </c>
      <c r="W46" s="11">
        <v>91</v>
      </c>
      <c r="X46" s="11">
        <v>91</v>
      </c>
      <c r="Y46" s="11">
        <v>91</v>
      </c>
      <c r="Z46" s="11">
        <v>91</v>
      </c>
      <c r="AA46" s="11">
        <v>91</v>
      </c>
      <c r="AB46" s="11">
        <v>91</v>
      </c>
      <c r="AC46" s="11">
        <v>91</v>
      </c>
      <c r="AD46" s="11">
        <v>91</v>
      </c>
      <c r="AE46" s="11">
        <v>91</v>
      </c>
      <c r="AF46" s="11">
        <v>91</v>
      </c>
      <c r="AG46" s="11">
        <v>91</v>
      </c>
      <c r="AH46" s="11">
        <v>91</v>
      </c>
      <c r="AI46" s="11">
        <v>91</v>
      </c>
    </row>
    <row r="47" spans="1:35">
      <c r="A47" s="10" t="s">
        <v>20</v>
      </c>
      <c r="B47" s="10" t="s">
        <v>291</v>
      </c>
      <c r="C47" s="10" t="s">
        <v>250</v>
      </c>
      <c r="D47" s="10" t="s">
        <v>16</v>
      </c>
      <c r="E47" s="11">
        <v>115</v>
      </c>
      <c r="F47" s="11">
        <v>115</v>
      </c>
      <c r="G47" s="11">
        <v>115</v>
      </c>
      <c r="H47" s="11">
        <v>115</v>
      </c>
      <c r="I47" s="11">
        <v>115</v>
      </c>
      <c r="J47" s="11">
        <v>114</v>
      </c>
      <c r="K47" s="11">
        <v>114</v>
      </c>
      <c r="L47" s="11">
        <v>113</v>
      </c>
      <c r="M47" s="11">
        <v>113</v>
      </c>
      <c r="N47" s="11">
        <v>112</v>
      </c>
      <c r="O47" s="11">
        <v>111</v>
      </c>
      <c r="P47" s="11">
        <v>111</v>
      </c>
      <c r="Q47" s="11">
        <v>110</v>
      </c>
      <c r="R47" s="11">
        <v>110</v>
      </c>
      <c r="S47" s="11">
        <v>108</v>
      </c>
      <c r="T47" s="11">
        <v>107</v>
      </c>
      <c r="U47" s="11">
        <v>106</v>
      </c>
      <c r="V47" s="11">
        <v>104</v>
      </c>
      <c r="W47" s="11">
        <v>103</v>
      </c>
      <c r="X47" s="11">
        <v>103</v>
      </c>
      <c r="Y47" s="11">
        <v>103</v>
      </c>
      <c r="Z47" s="11">
        <v>103</v>
      </c>
      <c r="AA47" s="11">
        <v>103</v>
      </c>
      <c r="AB47" s="11">
        <v>103</v>
      </c>
      <c r="AC47" s="11">
        <v>103</v>
      </c>
      <c r="AD47" s="11">
        <v>103</v>
      </c>
      <c r="AE47" s="11">
        <v>103</v>
      </c>
      <c r="AF47" s="11">
        <v>103</v>
      </c>
      <c r="AG47" s="11">
        <v>103</v>
      </c>
      <c r="AH47" s="11">
        <v>103</v>
      </c>
      <c r="AI47" s="11">
        <v>103</v>
      </c>
    </row>
    <row r="48" spans="1:35">
      <c r="A48" s="10" t="s">
        <v>18</v>
      </c>
      <c r="B48" s="10" t="s">
        <v>291</v>
      </c>
      <c r="C48" s="10" t="s">
        <v>250</v>
      </c>
      <c r="D48" s="10" t="s">
        <v>16</v>
      </c>
      <c r="E48" s="11">
        <v>115</v>
      </c>
      <c r="F48" s="11">
        <v>115</v>
      </c>
      <c r="G48" s="11">
        <v>115</v>
      </c>
      <c r="H48" s="11">
        <v>115</v>
      </c>
      <c r="I48" s="11">
        <v>115</v>
      </c>
      <c r="J48" s="11">
        <v>115</v>
      </c>
      <c r="K48" s="11">
        <v>115</v>
      </c>
      <c r="L48" s="11">
        <v>115</v>
      </c>
      <c r="M48" s="11">
        <v>115</v>
      </c>
      <c r="N48" s="11">
        <v>115</v>
      </c>
      <c r="O48" s="11">
        <v>115</v>
      </c>
      <c r="P48" s="11">
        <v>115</v>
      </c>
      <c r="Q48" s="11">
        <v>115</v>
      </c>
      <c r="R48" s="11">
        <v>115</v>
      </c>
      <c r="S48" s="11">
        <v>115</v>
      </c>
      <c r="T48" s="11">
        <v>115</v>
      </c>
      <c r="U48" s="11">
        <v>115</v>
      </c>
      <c r="V48" s="11">
        <v>115</v>
      </c>
      <c r="W48" s="11">
        <v>115</v>
      </c>
      <c r="X48" s="11">
        <v>115</v>
      </c>
      <c r="Y48" s="11">
        <v>115</v>
      </c>
      <c r="Z48" s="11">
        <v>115</v>
      </c>
      <c r="AA48" s="11">
        <v>115</v>
      </c>
      <c r="AB48" s="11">
        <v>115</v>
      </c>
      <c r="AC48" s="11">
        <v>115</v>
      </c>
      <c r="AD48" s="11">
        <v>115</v>
      </c>
      <c r="AE48" s="11">
        <v>115</v>
      </c>
      <c r="AF48" s="11">
        <v>115</v>
      </c>
      <c r="AG48" s="11">
        <v>115</v>
      </c>
      <c r="AH48" s="11">
        <v>115</v>
      </c>
      <c r="AI48" s="11">
        <v>115</v>
      </c>
    </row>
    <row r="49" spans="1:35">
      <c r="A49" s="10" t="s">
        <v>19</v>
      </c>
      <c r="B49" s="10" t="s">
        <v>292</v>
      </c>
      <c r="C49" s="10" t="s">
        <v>250</v>
      </c>
      <c r="D49" s="10" t="s">
        <v>16</v>
      </c>
      <c r="E49" s="11">
        <v>117</v>
      </c>
      <c r="F49" s="11">
        <v>117</v>
      </c>
      <c r="G49" s="11">
        <v>117</v>
      </c>
      <c r="H49" s="11">
        <v>117</v>
      </c>
      <c r="I49" s="11">
        <v>117</v>
      </c>
      <c r="J49" s="11">
        <v>116</v>
      </c>
      <c r="K49" s="11">
        <v>115</v>
      </c>
      <c r="L49" s="11">
        <v>114</v>
      </c>
      <c r="M49" s="11">
        <v>113</v>
      </c>
      <c r="N49" s="11">
        <v>112</v>
      </c>
      <c r="O49" s="11">
        <v>110</v>
      </c>
      <c r="P49" s="11">
        <v>109</v>
      </c>
      <c r="Q49" s="11">
        <v>108</v>
      </c>
      <c r="R49" s="11">
        <v>107</v>
      </c>
      <c r="S49" s="11">
        <v>104</v>
      </c>
      <c r="T49" s="11">
        <v>101</v>
      </c>
      <c r="U49" s="11">
        <v>99</v>
      </c>
      <c r="V49" s="11">
        <v>96</v>
      </c>
      <c r="W49" s="11">
        <v>93</v>
      </c>
      <c r="X49" s="11">
        <v>93</v>
      </c>
      <c r="Y49" s="11">
        <v>93</v>
      </c>
      <c r="Z49" s="11">
        <v>93</v>
      </c>
      <c r="AA49" s="11">
        <v>93</v>
      </c>
      <c r="AB49" s="11">
        <v>93</v>
      </c>
      <c r="AC49" s="11">
        <v>93</v>
      </c>
      <c r="AD49" s="11">
        <v>93</v>
      </c>
      <c r="AE49" s="11">
        <v>93</v>
      </c>
      <c r="AF49" s="11">
        <v>93</v>
      </c>
      <c r="AG49" s="11">
        <v>93</v>
      </c>
      <c r="AH49" s="11">
        <v>93</v>
      </c>
      <c r="AI49" s="11">
        <v>93</v>
      </c>
    </row>
    <row r="50" spans="1:35">
      <c r="A50" s="10" t="s">
        <v>20</v>
      </c>
      <c r="B50" s="10" t="s">
        <v>292</v>
      </c>
      <c r="C50" s="10" t="s">
        <v>250</v>
      </c>
      <c r="D50" s="10" t="s">
        <v>16</v>
      </c>
      <c r="E50" s="11">
        <v>117</v>
      </c>
      <c r="F50" s="11">
        <v>117</v>
      </c>
      <c r="G50" s="11">
        <v>117</v>
      </c>
      <c r="H50" s="11">
        <v>117</v>
      </c>
      <c r="I50" s="11">
        <v>117</v>
      </c>
      <c r="J50" s="11">
        <v>117</v>
      </c>
      <c r="K50" s="11">
        <v>116</v>
      </c>
      <c r="L50" s="11">
        <v>116</v>
      </c>
      <c r="M50" s="11">
        <v>115</v>
      </c>
      <c r="N50" s="11">
        <v>114</v>
      </c>
      <c r="O50" s="11">
        <v>114</v>
      </c>
      <c r="P50" s="11">
        <v>113</v>
      </c>
      <c r="Q50" s="11">
        <v>113</v>
      </c>
      <c r="R50" s="11">
        <v>112</v>
      </c>
      <c r="S50" s="11">
        <v>111</v>
      </c>
      <c r="T50" s="11">
        <v>109</v>
      </c>
      <c r="U50" s="11">
        <v>108</v>
      </c>
      <c r="V50" s="11">
        <v>107</v>
      </c>
      <c r="W50" s="11">
        <v>105</v>
      </c>
      <c r="X50" s="11">
        <v>105</v>
      </c>
      <c r="Y50" s="11">
        <v>105</v>
      </c>
      <c r="Z50" s="11">
        <v>105</v>
      </c>
      <c r="AA50" s="11">
        <v>105</v>
      </c>
      <c r="AB50" s="11">
        <v>105</v>
      </c>
      <c r="AC50" s="11">
        <v>105</v>
      </c>
      <c r="AD50" s="11">
        <v>105</v>
      </c>
      <c r="AE50" s="11">
        <v>105</v>
      </c>
      <c r="AF50" s="11">
        <v>105</v>
      </c>
      <c r="AG50" s="11">
        <v>105</v>
      </c>
      <c r="AH50" s="11">
        <v>105</v>
      </c>
      <c r="AI50" s="11">
        <v>105</v>
      </c>
    </row>
    <row r="51" spans="1:35">
      <c r="A51" s="10" t="s">
        <v>18</v>
      </c>
      <c r="B51" s="10" t="s">
        <v>292</v>
      </c>
      <c r="C51" s="10" t="s">
        <v>250</v>
      </c>
      <c r="D51" s="10" t="s">
        <v>16</v>
      </c>
      <c r="E51" s="11">
        <v>117</v>
      </c>
      <c r="F51" s="11">
        <v>117</v>
      </c>
      <c r="G51" s="11">
        <v>117</v>
      </c>
      <c r="H51" s="11">
        <v>117</v>
      </c>
      <c r="I51" s="11">
        <v>117</v>
      </c>
      <c r="J51" s="11">
        <v>117</v>
      </c>
      <c r="K51" s="11">
        <v>117</v>
      </c>
      <c r="L51" s="11">
        <v>117</v>
      </c>
      <c r="M51" s="11">
        <v>117</v>
      </c>
      <c r="N51" s="11">
        <v>117</v>
      </c>
      <c r="O51" s="11">
        <v>117</v>
      </c>
      <c r="P51" s="11">
        <v>117</v>
      </c>
      <c r="Q51" s="11">
        <v>117</v>
      </c>
      <c r="R51" s="11">
        <v>117</v>
      </c>
      <c r="S51" s="11">
        <v>117</v>
      </c>
      <c r="T51" s="11">
        <v>117</v>
      </c>
      <c r="U51" s="11">
        <v>117</v>
      </c>
      <c r="V51" s="11">
        <v>117</v>
      </c>
      <c r="W51" s="11">
        <v>117</v>
      </c>
      <c r="X51" s="11">
        <v>117</v>
      </c>
      <c r="Y51" s="11">
        <v>117</v>
      </c>
      <c r="Z51" s="11">
        <v>117</v>
      </c>
      <c r="AA51" s="11">
        <v>117</v>
      </c>
      <c r="AB51" s="11">
        <v>117</v>
      </c>
      <c r="AC51" s="11">
        <v>117</v>
      </c>
      <c r="AD51" s="11">
        <v>117</v>
      </c>
      <c r="AE51" s="11">
        <v>117</v>
      </c>
      <c r="AF51" s="11">
        <v>117</v>
      </c>
      <c r="AG51" s="11">
        <v>117</v>
      </c>
      <c r="AH51" s="11">
        <v>117</v>
      </c>
      <c r="AI51" s="11">
        <v>117</v>
      </c>
    </row>
    <row r="52" spans="1:35">
      <c r="A52" s="10" t="s">
        <v>19</v>
      </c>
      <c r="B52" s="10" t="s">
        <v>293</v>
      </c>
      <c r="C52" s="10" t="s">
        <v>250</v>
      </c>
      <c r="D52" s="10" t="s">
        <v>16</v>
      </c>
      <c r="E52" s="11">
        <v>74</v>
      </c>
      <c r="F52" s="11">
        <v>74</v>
      </c>
      <c r="G52" s="11">
        <v>74</v>
      </c>
      <c r="H52" s="11">
        <v>74</v>
      </c>
      <c r="I52" s="11">
        <v>74</v>
      </c>
      <c r="J52" s="11">
        <v>73</v>
      </c>
      <c r="K52" s="11">
        <v>72</v>
      </c>
      <c r="L52" s="11">
        <v>71</v>
      </c>
      <c r="M52" s="11">
        <v>70</v>
      </c>
      <c r="N52" s="11">
        <v>69</v>
      </c>
      <c r="O52" s="11">
        <v>69</v>
      </c>
      <c r="P52" s="11">
        <v>68</v>
      </c>
      <c r="Q52" s="11">
        <v>67</v>
      </c>
      <c r="R52" s="11">
        <v>66</v>
      </c>
      <c r="S52" s="11">
        <v>66</v>
      </c>
      <c r="T52" s="11">
        <v>66</v>
      </c>
      <c r="U52" s="11">
        <v>66</v>
      </c>
      <c r="V52" s="11">
        <v>66</v>
      </c>
      <c r="W52" s="11">
        <v>66</v>
      </c>
      <c r="X52" s="11">
        <v>66</v>
      </c>
      <c r="Y52" s="11">
        <v>66</v>
      </c>
      <c r="Z52" s="11">
        <v>66</v>
      </c>
      <c r="AA52" s="11">
        <v>66</v>
      </c>
      <c r="AB52" s="11">
        <v>66</v>
      </c>
      <c r="AC52" s="11">
        <v>66</v>
      </c>
      <c r="AD52" s="11">
        <v>66</v>
      </c>
      <c r="AE52" s="11">
        <v>66</v>
      </c>
      <c r="AF52" s="11">
        <v>66</v>
      </c>
      <c r="AG52" s="11">
        <v>66</v>
      </c>
      <c r="AH52" s="11">
        <v>66</v>
      </c>
      <c r="AI52" s="11">
        <v>66</v>
      </c>
    </row>
    <row r="53" spans="1:35">
      <c r="A53" s="10" t="s">
        <v>20</v>
      </c>
      <c r="B53" s="10" t="s">
        <v>293</v>
      </c>
      <c r="C53" s="10" t="s">
        <v>250</v>
      </c>
      <c r="D53" s="10" t="s">
        <v>16</v>
      </c>
      <c r="E53" s="11">
        <v>74</v>
      </c>
      <c r="F53" s="11">
        <v>74</v>
      </c>
      <c r="G53" s="11">
        <v>74</v>
      </c>
      <c r="H53" s="11">
        <v>74</v>
      </c>
      <c r="I53" s="11">
        <v>74</v>
      </c>
      <c r="J53" s="11">
        <v>73</v>
      </c>
      <c r="K53" s="11">
        <v>73</v>
      </c>
      <c r="L53" s="11">
        <v>72</v>
      </c>
      <c r="M53" s="11">
        <v>72</v>
      </c>
      <c r="N53" s="11">
        <v>72</v>
      </c>
      <c r="O53" s="11">
        <v>71</v>
      </c>
      <c r="P53" s="11">
        <v>71</v>
      </c>
      <c r="Q53" s="11">
        <v>70</v>
      </c>
      <c r="R53" s="11">
        <v>70</v>
      </c>
      <c r="S53" s="11">
        <v>70</v>
      </c>
      <c r="T53" s="11">
        <v>70</v>
      </c>
      <c r="U53" s="11">
        <v>70</v>
      </c>
      <c r="V53" s="11">
        <v>70</v>
      </c>
      <c r="W53" s="11">
        <v>70</v>
      </c>
      <c r="X53" s="11">
        <v>70</v>
      </c>
      <c r="Y53" s="11">
        <v>70</v>
      </c>
      <c r="Z53" s="11">
        <v>70</v>
      </c>
      <c r="AA53" s="11">
        <v>70</v>
      </c>
      <c r="AB53" s="11">
        <v>70</v>
      </c>
      <c r="AC53" s="11">
        <v>70</v>
      </c>
      <c r="AD53" s="11">
        <v>70</v>
      </c>
      <c r="AE53" s="11">
        <v>70</v>
      </c>
      <c r="AF53" s="11">
        <v>70</v>
      </c>
      <c r="AG53" s="11">
        <v>70</v>
      </c>
      <c r="AH53" s="11">
        <v>70</v>
      </c>
      <c r="AI53" s="11">
        <v>70</v>
      </c>
    </row>
    <row r="54" spans="1:35">
      <c r="A54" s="10" t="s">
        <v>18</v>
      </c>
      <c r="B54" s="10" t="s">
        <v>293</v>
      </c>
      <c r="C54" s="10" t="s">
        <v>250</v>
      </c>
      <c r="D54" s="10" t="s">
        <v>16</v>
      </c>
      <c r="E54" s="11">
        <v>74</v>
      </c>
      <c r="F54" s="11">
        <v>74</v>
      </c>
      <c r="G54" s="11">
        <v>74</v>
      </c>
      <c r="H54" s="11">
        <v>74</v>
      </c>
      <c r="I54" s="11">
        <v>74</v>
      </c>
      <c r="J54" s="11">
        <v>74</v>
      </c>
      <c r="K54" s="11">
        <v>74</v>
      </c>
      <c r="L54" s="11">
        <v>74</v>
      </c>
      <c r="M54" s="11">
        <v>74</v>
      </c>
      <c r="N54" s="11">
        <v>74</v>
      </c>
      <c r="O54" s="11">
        <v>74</v>
      </c>
      <c r="P54" s="11">
        <v>74</v>
      </c>
      <c r="Q54" s="11">
        <v>74</v>
      </c>
      <c r="R54" s="11">
        <v>74</v>
      </c>
      <c r="S54" s="11">
        <v>74</v>
      </c>
      <c r="T54" s="11">
        <v>74</v>
      </c>
      <c r="U54" s="11">
        <v>74</v>
      </c>
      <c r="V54" s="11">
        <v>74</v>
      </c>
      <c r="W54" s="11">
        <v>74</v>
      </c>
      <c r="X54" s="11">
        <v>74</v>
      </c>
      <c r="Y54" s="11">
        <v>74</v>
      </c>
      <c r="Z54" s="11">
        <v>74</v>
      </c>
      <c r="AA54" s="11">
        <v>74</v>
      </c>
      <c r="AB54" s="11">
        <v>74</v>
      </c>
      <c r="AC54" s="11">
        <v>74</v>
      </c>
      <c r="AD54" s="11">
        <v>74</v>
      </c>
      <c r="AE54" s="11">
        <v>74</v>
      </c>
      <c r="AF54" s="11">
        <v>74</v>
      </c>
      <c r="AG54" s="11">
        <v>74</v>
      </c>
      <c r="AH54" s="11">
        <v>74</v>
      </c>
      <c r="AI54" s="11">
        <v>74</v>
      </c>
    </row>
    <row r="55" spans="1:35">
      <c r="A55" s="10" t="s">
        <v>19</v>
      </c>
      <c r="B55" s="10" t="s">
        <v>449</v>
      </c>
      <c r="C55" s="10" t="s">
        <v>250</v>
      </c>
      <c r="D55" s="10" t="s">
        <v>16</v>
      </c>
      <c r="E55" s="11">
        <v>19</v>
      </c>
      <c r="F55" s="11">
        <v>18</v>
      </c>
      <c r="G55" s="11">
        <v>17</v>
      </c>
      <c r="H55" s="11">
        <v>16</v>
      </c>
      <c r="I55" s="11">
        <v>15</v>
      </c>
      <c r="J55" s="11">
        <v>14</v>
      </c>
      <c r="K55" s="11">
        <v>13</v>
      </c>
      <c r="L55" s="11">
        <v>12</v>
      </c>
      <c r="M55" s="11">
        <v>11</v>
      </c>
      <c r="N55" s="11">
        <v>11</v>
      </c>
      <c r="O55" s="11">
        <v>10</v>
      </c>
      <c r="P55" s="11">
        <v>10</v>
      </c>
      <c r="Q55" s="11">
        <v>9</v>
      </c>
      <c r="R55" s="11">
        <v>9</v>
      </c>
      <c r="S55" s="11">
        <v>9</v>
      </c>
      <c r="T55" s="11">
        <v>9</v>
      </c>
      <c r="U55" s="11">
        <v>9</v>
      </c>
      <c r="V55" s="11">
        <v>9</v>
      </c>
      <c r="W55" s="11">
        <v>9</v>
      </c>
      <c r="X55" s="11">
        <v>9</v>
      </c>
      <c r="Y55" s="11">
        <v>9</v>
      </c>
      <c r="Z55" s="11">
        <v>9</v>
      </c>
      <c r="AA55" s="11">
        <v>9</v>
      </c>
      <c r="AB55" s="11">
        <v>9</v>
      </c>
      <c r="AC55" s="11">
        <v>8</v>
      </c>
      <c r="AD55" s="11">
        <v>8</v>
      </c>
      <c r="AE55" s="11">
        <v>8</v>
      </c>
      <c r="AF55" s="11">
        <v>8</v>
      </c>
      <c r="AG55" s="11">
        <v>8</v>
      </c>
      <c r="AH55" s="11">
        <v>8</v>
      </c>
      <c r="AI55" s="11">
        <v>8</v>
      </c>
    </row>
    <row r="56" spans="1:35">
      <c r="A56" s="10" t="s">
        <v>20</v>
      </c>
      <c r="B56" s="10" t="s">
        <v>449</v>
      </c>
      <c r="C56" s="10" t="s">
        <v>250</v>
      </c>
      <c r="D56" s="10" t="s">
        <v>16</v>
      </c>
      <c r="E56" s="11">
        <v>19</v>
      </c>
      <c r="F56" s="11">
        <v>18</v>
      </c>
      <c r="G56" s="11">
        <v>17</v>
      </c>
      <c r="H56" s="11">
        <v>17</v>
      </c>
      <c r="I56" s="11">
        <v>16</v>
      </c>
      <c r="J56" s="11">
        <v>15</v>
      </c>
      <c r="K56" s="11">
        <v>14</v>
      </c>
      <c r="L56" s="11">
        <v>14</v>
      </c>
      <c r="M56" s="11">
        <v>13</v>
      </c>
      <c r="N56" s="11">
        <v>12</v>
      </c>
      <c r="O56" s="11">
        <v>12</v>
      </c>
      <c r="P56" s="11">
        <v>12</v>
      </c>
      <c r="Q56" s="11">
        <v>11</v>
      </c>
      <c r="R56" s="11">
        <v>11</v>
      </c>
      <c r="S56" s="11">
        <v>11</v>
      </c>
      <c r="T56" s="11">
        <v>11</v>
      </c>
      <c r="U56" s="11">
        <v>11</v>
      </c>
      <c r="V56" s="11">
        <v>11</v>
      </c>
      <c r="W56" s="11">
        <v>11</v>
      </c>
      <c r="X56" s="11">
        <v>11</v>
      </c>
      <c r="Y56" s="11">
        <v>11</v>
      </c>
      <c r="Z56" s="11">
        <v>11</v>
      </c>
      <c r="AA56" s="11">
        <v>10</v>
      </c>
      <c r="AB56" s="11">
        <v>10</v>
      </c>
      <c r="AC56" s="11">
        <v>10</v>
      </c>
      <c r="AD56" s="11">
        <v>10</v>
      </c>
      <c r="AE56" s="11">
        <v>10</v>
      </c>
      <c r="AF56" s="11">
        <v>10</v>
      </c>
      <c r="AG56" s="11">
        <v>10</v>
      </c>
      <c r="AH56" s="11">
        <v>10</v>
      </c>
      <c r="AI56" s="11">
        <v>10</v>
      </c>
    </row>
    <row r="57" spans="1:35">
      <c r="A57" s="10" t="s">
        <v>18</v>
      </c>
      <c r="B57" s="10" t="s">
        <v>449</v>
      </c>
      <c r="C57" s="10" t="s">
        <v>250</v>
      </c>
      <c r="D57" s="10" t="s">
        <v>16</v>
      </c>
      <c r="E57" s="11">
        <v>19</v>
      </c>
      <c r="F57" s="11">
        <v>18</v>
      </c>
      <c r="G57" s="11">
        <v>18</v>
      </c>
      <c r="H57" s="11">
        <v>18</v>
      </c>
      <c r="I57" s="11">
        <v>18</v>
      </c>
      <c r="J57" s="11">
        <v>17</v>
      </c>
      <c r="K57" s="11">
        <v>17</v>
      </c>
      <c r="L57" s="11">
        <v>17</v>
      </c>
      <c r="M57" s="11">
        <v>17</v>
      </c>
      <c r="N57" s="11">
        <v>17</v>
      </c>
      <c r="O57" s="11">
        <v>17</v>
      </c>
      <c r="P57" s="11">
        <v>17</v>
      </c>
      <c r="Q57" s="11">
        <v>16</v>
      </c>
      <c r="R57" s="11">
        <v>16</v>
      </c>
      <c r="S57" s="11">
        <v>16</v>
      </c>
      <c r="T57" s="11">
        <v>16</v>
      </c>
      <c r="U57" s="11">
        <v>15</v>
      </c>
      <c r="V57" s="11">
        <v>15</v>
      </c>
      <c r="W57" s="11">
        <v>15</v>
      </c>
      <c r="X57" s="11">
        <v>15</v>
      </c>
      <c r="Y57" s="11">
        <v>14</v>
      </c>
      <c r="Z57" s="11">
        <v>14</v>
      </c>
      <c r="AA57" s="11">
        <v>14</v>
      </c>
      <c r="AB57" s="11">
        <v>13</v>
      </c>
      <c r="AC57" s="11">
        <v>13</v>
      </c>
      <c r="AD57" s="11">
        <v>13</v>
      </c>
      <c r="AE57" s="11">
        <v>13</v>
      </c>
      <c r="AF57" s="11">
        <v>12</v>
      </c>
      <c r="AG57" s="11">
        <v>12</v>
      </c>
      <c r="AH57" s="11">
        <v>12</v>
      </c>
      <c r="AI57" s="11">
        <v>12</v>
      </c>
    </row>
    <row r="58" spans="1:35">
      <c r="A58" s="10" t="s">
        <v>19</v>
      </c>
      <c r="B58" s="10" t="s">
        <v>309</v>
      </c>
      <c r="C58" s="10" t="s">
        <v>250</v>
      </c>
      <c r="D58" s="10" t="s">
        <v>16</v>
      </c>
      <c r="E58" s="11">
        <v>43</v>
      </c>
      <c r="F58" s="11">
        <v>42.137999999999998</v>
      </c>
      <c r="G58" s="11">
        <v>41.275999999999996</v>
      </c>
      <c r="H58" s="11">
        <v>40.414000000000001</v>
      </c>
      <c r="I58" s="11">
        <v>39.552</v>
      </c>
      <c r="J58" s="11">
        <v>38.69</v>
      </c>
      <c r="K58" s="11">
        <v>37.828000000000003</v>
      </c>
      <c r="L58" s="11">
        <v>36.966000000000001</v>
      </c>
      <c r="M58" s="11">
        <v>36.103999999999999</v>
      </c>
      <c r="N58" s="11">
        <v>35.242000000000004</v>
      </c>
      <c r="O58" s="11">
        <v>34.380000000000003</v>
      </c>
      <c r="P58" s="11">
        <v>33.8643</v>
      </c>
      <c r="Q58" s="11">
        <v>33.348599999999998</v>
      </c>
      <c r="R58" s="11">
        <v>32.832900000000002</v>
      </c>
      <c r="S58" s="11">
        <v>32.3172</v>
      </c>
      <c r="T58" s="11">
        <v>31.801500000000004</v>
      </c>
      <c r="U58" s="11">
        <v>31.285800000000002</v>
      </c>
      <c r="V58" s="11">
        <v>30.770100000000003</v>
      </c>
      <c r="W58" s="11">
        <v>30.254400000000004</v>
      </c>
      <c r="X58" s="11">
        <v>29.738700000000001</v>
      </c>
      <c r="Y58" s="11">
        <v>29.223000000000003</v>
      </c>
      <c r="Z58" s="11">
        <v>28.707299999999996</v>
      </c>
      <c r="AA58" s="11">
        <v>28.191600000000001</v>
      </c>
      <c r="AB58" s="11">
        <v>27.675900000000002</v>
      </c>
      <c r="AC58" s="11">
        <v>27.160199999999996</v>
      </c>
      <c r="AD58" s="11">
        <v>26.644500000000001</v>
      </c>
      <c r="AE58" s="11">
        <v>26.128800000000002</v>
      </c>
      <c r="AF58" s="11">
        <v>25.613099999999996</v>
      </c>
      <c r="AG58" s="11">
        <v>25.0974</v>
      </c>
      <c r="AH58" s="11">
        <v>24.581699999999998</v>
      </c>
      <c r="AI58" s="11">
        <v>24.065999999999999</v>
      </c>
    </row>
    <row r="59" spans="1:35">
      <c r="A59" s="10" t="s">
        <v>20</v>
      </c>
      <c r="B59" s="10" t="s">
        <v>309</v>
      </c>
      <c r="C59" s="10" t="s">
        <v>250</v>
      </c>
      <c r="D59" s="10" t="s">
        <v>16</v>
      </c>
      <c r="E59" s="11">
        <v>43</v>
      </c>
      <c r="F59" s="11">
        <v>42.594999999999999</v>
      </c>
      <c r="G59" s="11">
        <v>42.19</v>
      </c>
      <c r="H59" s="11">
        <v>41.785000000000004</v>
      </c>
      <c r="I59" s="11">
        <v>41.38</v>
      </c>
      <c r="J59" s="11">
        <v>40.975000000000001</v>
      </c>
      <c r="K59" s="11">
        <v>40.570000000000007</v>
      </c>
      <c r="L59" s="11">
        <v>40.165000000000006</v>
      </c>
      <c r="M59" s="11">
        <v>39.760000000000005</v>
      </c>
      <c r="N59" s="11">
        <v>39.355000000000004</v>
      </c>
      <c r="O59" s="11">
        <v>38.950000000000003</v>
      </c>
      <c r="P59" s="11">
        <v>38.657875000000004</v>
      </c>
      <c r="Q59" s="11">
        <v>38.365750000000006</v>
      </c>
      <c r="R59" s="11">
        <v>38.073625000000007</v>
      </c>
      <c r="S59" s="11">
        <v>37.781500000000008</v>
      </c>
      <c r="T59" s="11">
        <v>37.489375000000003</v>
      </c>
      <c r="U59" s="11">
        <v>37.197250000000004</v>
      </c>
      <c r="V59" s="11">
        <v>36.905124999999998</v>
      </c>
      <c r="W59" s="11">
        <v>36.613</v>
      </c>
      <c r="X59" s="11">
        <v>36.320875000000001</v>
      </c>
      <c r="Y59" s="11">
        <v>36.028750000000002</v>
      </c>
      <c r="Z59" s="11">
        <v>35.736625000000004</v>
      </c>
      <c r="AA59" s="11">
        <v>35.444500000000005</v>
      </c>
      <c r="AB59" s="11">
        <v>35.152375000000006</v>
      </c>
      <c r="AC59" s="11">
        <v>34.860250000000001</v>
      </c>
      <c r="AD59" s="11">
        <v>34.568124999999995</v>
      </c>
      <c r="AE59" s="11">
        <v>34.275999999999996</v>
      </c>
      <c r="AF59" s="11">
        <v>33.983874999999998</v>
      </c>
      <c r="AG59" s="11">
        <v>33.691749999999999</v>
      </c>
      <c r="AH59" s="11">
        <v>33.399625</v>
      </c>
      <c r="AI59" s="11">
        <v>33.107500000000002</v>
      </c>
    </row>
    <row r="60" spans="1:35">
      <c r="A60" s="10" t="s">
        <v>18</v>
      </c>
      <c r="B60" s="10" t="s">
        <v>309</v>
      </c>
      <c r="C60" s="10" t="s">
        <v>250</v>
      </c>
      <c r="D60" s="10" t="s">
        <v>16</v>
      </c>
      <c r="E60" s="11">
        <v>43</v>
      </c>
      <c r="F60" s="11">
        <v>43</v>
      </c>
      <c r="G60" s="11">
        <v>43</v>
      </c>
      <c r="H60" s="11">
        <v>43</v>
      </c>
      <c r="I60" s="11">
        <v>43</v>
      </c>
      <c r="J60" s="11">
        <v>43</v>
      </c>
      <c r="K60" s="11">
        <v>43</v>
      </c>
      <c r="L60" s="11">
        <v>43</v>
      </c>
      <c r="M60" s="11">
        <v>43</v>
      </c>
      <c r="N60" s="11">
        <v>43</v>
      </c>
      <c r="O60" s="11">
        <v>43</v>
      </c>
      <c r="P60" s="11">
        <v>42.902474999999995</v>
      </c>
      <c r="Q60" s="11">
        <v>42.804950000000005</v>
      </c>
      <c r="R60" s="11">
        <v>42.707425000000001</v>
      </c>
      <c r="S60" s="11">
        <v>42.609899999999996</v>
      </c>
      <c r="T60" s="11">
        <v>42.512374999999999</v>
      </c>
      <c r="U60" s="11">
        <v>42.414850000000001</v>
      </c>
      <c r="V60" s="11">
        <v>42.317324999999997</v>
      </c>
      <c r="W60" s="11">
        <v>42.219799999999999</v>
      </c>
      <c r="X60" s="11">
        <v>42.122275000000002</v>
      </c>
      <c r="Y60" s="11">
        <v>42.024749999999997</v>
      </c>
      <c r="Z60" s="11">
        <v>41.927225</v>
      </c>
      <c r="AA60" s="11">
        <v>41.829700000000003</v>
      </c>
      <c r="AB60" s="11">
        <v>41.732174999999998</v>
      </c>
      <c r="AC60" s="11">
        <v>41.634650000000001</v>
      </c>
      <c r="AD60" s="11">
        <v>41.537125000000003</v>
      </c>
      <c r="AE60" s="11">
        <v>41.439599999999999</v>
      </c>
      <c r="AF60" s="11">
        <v>41.342075000000001</v>
      </c>
      <c r="AG60" s="11">
        <v>41.244550000000004</v>
      </c>
      <c r="AH60" s="11">
        <v>41.147024999999999</v>
      </c>
      <c r="AI60" s="11">
        <v>41.049500000000002</v>
      </c>
    </row>
    <row r="61" spans="1:35">
      <c r="A61" s="10" t="s">
        <v>19</v>
      </c>
      <c r="B61" s="10" t="s">
        <v>287</v>
      </c>
      <c r="C61" s="10" t="s">
        <v>250</v>
      </c>
      <c r="D61" s="10" t="s">
        <v>16</v>
      </c>
      <c r="E61" s="11">
        <v>58</v>
      </c>
      <c r="F61" s="11">
        <v>58</v>
      </c>
      <c r="G61" s="11">
        <v>58</v>
      </c>
      <c r="H61" s="11">
        <v>57</v>
      </c>
      <c r="I61" s="11">
        <v>57</v>
      </c>
      <c r="J61" s="11">
        <v>56</v>
      </c>
      <c r="K61" s="11">
        <v>56</v>
      </c>
      <c r="L61" s="11">
        <v>56</v>
      </c>
      <c r="M61" s="11">
        <v>55</v>
      </c>
      <c r="N61" s="11">
        <v>55</v>
      </c>
      <c r="O61" s="11">
        <v>54</v>
      </c>
      <c r="P61" s="11">
        <v>54</v>
      </c>
      <c r="Q61" s="11">
        <v>54</v>
      </c>
      <c r="R61" s="11">
        <v>53</v>
      </c>
      <c r="S61" s="11">
        <v>52</v>
      </c>
      <c r="T61" s="11">
        <v>51</v>
      </c>
      <c r="U61" s="11">
        <v>51</v>
      </c>
      <c r="V61" s="11">
        <v>50</v>
      </c>
      <c r="W61" s="11">
        <v>49</v>
      </c>
      <c r="X61" s="11">
        <v>49</v>
      </c>
      <c r="Y61" s="11">
        <v>49</v>
      </c>
      <c r="Z61" s="11">
        <v>49</v>
      </c>
      <c r="AA61" s="11">
        <v>49</v>
      </c>
      <c r="AB61" s="11">
        <v>49</v>
      </c>
      <c r="AC61" s="11">
        <v>49</v>
      </c>
      <c r="AD61" s="11">
        <v>49</v>
      </c>
      <c r="AE61" s="11">
        <v>49</v>
      </c>
      <c r="AF61" s="11">
        <v>49</v>
      </c>
      <c r="AG61" s="11">
        <v>49</v>
      </c>
      <c r="AH61" s="11">
        <v>49</v>
      </c>
      <c r="AI61" s="11">
        <v>49</v>
      </c>
    </row>
    <row r="62" spans="1:35">
      <c r="A62" s="10" t="s">
        <v>20</v>
      </c>
      <c r="B62" s="10" t="s">
        <v>287</v>
      </c>
      <c r="C62" s="10" t="s">
        <v>250</v>
      </c>
      <c r="D62" s="10" t="s">
        <v>16</v>
      </c>
      <c r="E62" s="11">
        <v>58</v>
      </c>
      <c r="F62" s="11">
        <v>58</v>
      </c>
      <c r="G62" s="11">
        <v>58</v>
      </c>
      <c r="H62" s="11">
        <v>58</v>
      </c>
      <c r="I62" s="11">
        <v>57</v>
      </c>
      <c r="J62" s="11">
        <v>57</v>
      </c>
      <c r="K62" s="11">
        <v>57</v>
      </c>
      <c r="L62" s="11">
        <v>57</v>
      </c>
      <c r="M62" s="11">
        <v>56</v>
      </c>
      <c r="N62" s="11">
        <v>56</v>
      </c>
      <c r="O62" s="11">
        <v>56</v>
      </c>
      <c r="P62" s="11">
        <v>56</v>
      </c>
      <c r="Q62" s="11">
        <v>56</v>
      </c>
      <c r="R62" s="11">
        <v>55</v>
      </c>
      <c r="S62" s="11">
        <v>55</v>
      </c>
      <c r="T62" s="11">
        <v>55</v>
      </c>
      <c r="U62" s="11">
        <v>54</v>
      </c>
      <c r="V62" s="11">
        <v>54</v>
      </c>
      <c r="W62" s="11">
        <v>53</v>
      </c>
      <c r="X62" s="11">
        <v>53</v>
      </c>
      <c r="Y62" s="11">
        <v>53</v>
      </c>
      <c r="Z62" s="11">
        <v>53</v>
      </c>
      <c r="AA62" s="11">
        <v>53</v>
      </c>
      <c r="AB62" s="11">
        <v>53</v>
      </c>
      <c r="AC62" s="11">
        <v>53</v>
      </c>
      <c r="AD62" s="11">
        <v>53</v>
      </c>
      <c r="AE62" s="11">
        <v>53</v>
      </c>
      <c r="AF62" s="11">
        <v>53</v>
      </c>
      <c r="AG62" s="11">
        <v>53</v>
      </c>
      <c r="AH62" s="11">
        <v>53</v>
      </c>
      <c r="AI62" s="11">
        <v>53</v>
      </c>
    </row>
    <row r="63" spans="1:35">
      <c r="A63" s="10" t="s">
        <v>18</v>
      </c>
      <c r="B63" s="10" t="s">
        <v>287</v>
      </c>
      <c r="C63" s="10" t="s">
        <v>250</v>
      </c>
      <c r="D63" s="10" t="s">
        <v>16</v>
      </c>
      <c r="E63" s="11">
        <v>58</v>
      </c>
      <c r="F63" s="11">
        <v>58</v>
      </c>
      <c r="G63" s="11">
        <v>58</v>
      </c>
      <c r="H63" s="11">
        <v>58</v>
      </c>
      <c r="I63" s="11">
        <v>58</v>
      </c>
      <c r="J63" s="11">
        <v>58</v>
      </c>
      <c r="K63" s="11">
        <v>58</v>
      </c>
      <c r="L63" s="11">
        <v>58</v>
      </c>
      <c r="M63" s="11">
        <v>58</v>
      </c>
      <c r="N63" s="11">
        <v>58</v>
      </c>
      <c r="O63" s="11">
        <v>58</v>
      </c>
      <c r="P63" s="11">
        <v>58</v>
      </c>
      <c r="Q63" s="11">
        <v>58</v>
      </c>
      <c r="R63" s="11">
        <v>58</v>
      </c>
      <c r="S63" s="11">
        <v>58</v>
      </c>
      <c r="T63" s="11">
        <v>58</v>
      </c>
      <c r="U63" s="11">
        <v>58</v>
      </c>
      <c r="V63" s="11">
        <v>58</v>
      </c>
      <c r="W63" s="11">
        <v>58</v>
      </c>
      <c r="X63" s="11">
        <v>58</v>
      </c>
      <c r="Y63" s="11">
        <v>58</v>
      </c>
      <c r="Z63" s="11">
        <v>58</v>
      </c>
      <c r="AA63" s="11">
        <v>58</v>
      </c>
      <c r="AB63" s="11">
        <v>58</v>
      </c>
      <c r="AC63" s="11">
        <v>58</v>
      </c>
      <c r="AD63" s="11">
        <v>58</v>
      </c>
      <c r="AE63" s="11">
        <v>58</v>
      </c>
      <c r="AF63" s="11">
        <v>58</v>
      </c>
      <c r="AG63" s="11">
        <v>58</v>
      </c>
      <c r="AH63" s="11">
        <v>58</v>
      </c>
      <c r="AI63" s="11">
        <v>58</v>
      </c>
    </row>
    <row r="64" spans="1:35">
      <c r="A64" s="10" t="s">
        <v>19</v>
      </c>
      <c r="B64" s="10" t="s">
        <v>289</v>
      </c>
      <c r="C64" s="10" t="s">
        <v>250</v>
      </c>
      <c r="D64" s="10" t="s">
        <v>16</v>
      </c>
      <c r="E64" s="11">
        <v>59</v>
      </c>
      <c r="F64" s="11">
        <v>59</v>
      </c>
      <c r="G64" s="11">
        <v>59</v>
      </c>
      <c r="H64" s="11">
        <v>58</v>
      </c>
      <c r="I64" s="11">
        <v>58</v>
      </c>
      <c r="J64" s="11">
        <v>57</v>
      </c>
      <c r="K64" s="11">
        <v>57</v>
      </c>
      <c r="L64" s="11">
        <v>56</v>
      </c>
      <c r="M64" s="11">
        <v>56</v>
      </c>
      <c r="N64" s="11">
        <v>56</v>
      </c>
      <c r="O64" s="11">
        <v>55</v>
      </c>
      <c r="P64" s="11">
        <v>55</v>
      </c>
      <c r="Q64" s="11">
        <v>54</v>
      </c>
      <c r="R64" s="11">
        <v>54</v>
      </c>
      <c r="S64" s="11">
        <v>53</v>
      </c>
      <c r="T64" s="11">
        <v>52</v>
      </c>
      <c r="U64" s="11">
        <v>51</v>
      </c>
      <c r="V64" s="11">
        <v>50</v>
      </c>
      <c r="W64" s="11">
        <v>49</v>
      </c>
      <c r="X64" s="11">
        <v>49</v>
      </c>
      <c r="Y64" s="11">
        <v>49</v>
      </c>
      <c r="Z64" s="11">
        <v>49</v>
      </c>
      <c r="AA64" s="11">
        <v>49</v>
      </c>
      <c r="AB64" s="11">
        <v>49</v>
      </c>
      <c r="AC64" s="11">
        <v>49</v>
      </c>
      <c r="AD64" s="11">
        <v>49</v>
      </c>
      <c r="AE64" s="11">
        <v>49</v>
      </c>
      <c r="AF64" s="11">
        <v>49</v>
      </c>
      <c r="AG64" s="11">
        <v>49</v>
      </c>
      <c r="AH64" s="11">
        <v>49</v>
      </c>
      <c r="AI64" s="11">
        <v>49</v>
      </c>
    </row>
    <row r="65" spans="1:35">
      <c r="A65" s="10" t="s">
        <v>20</v>
      </c>
      <c r="B65" s="10" t="s">
        <v>289</v>
      </c>
      <c r="C65" s="10" t="s">
        <v>250</v>
      </c>
      <c r="D65" s="10" t="s">
        <v>16</v>
      </c>
      <c r="E65" s="11">
        <v>59</v>
      </c>
      <c r="F65" s="11">
        <v>59</v>
      </c>
      <c r="G65" s="11">
        <v>59</v>
      </c>
      <c r="H65" s="11">
        <v>58</v>
      </c>
      <c r="I65" s="11">
        <v>58</v>
      </c>
      <c r="J65" s="11">
        <v>58</v>
      </c>
      <c r="K65" s="11">
        <v>58</v>
      </c>
      <c r="L65" s="11">
        <v>58</v>
      </c>
      <c r="M65" s="11">
        <v>57</v>
      </c>
      <c r="N65" s="11">
        <v>57</v>
      </c>
      <c r="O65" s="11">
        <v>57</v>
      </c>
      <c r="P65" s="11">
        <v>57</v>
      </c>
      <c r="Q65" s="11">
        <v>56</v>
      </c>
      <c r="R65" s="11">
        <v>56</v>
      </c>
      <c r="S65" s="11">
        <v>56</v>
      </c>
      <c r="T65" s="11">
        <v>55</v>
      </c>
      <c r="U65" s="11">
        <v>55</v>
      </c>
      <c r="V65" s="11">
        <v>54</v>
      </c>
      <c r="W65" s="11">
        <v>54</v>
      </c>
      <c r="X65" s="11">
        <v>54</v>
      </c>
      <c r="Y65" s="11">
        <v>54</v>
      </c>
      <c r="Z65" s="11">
        <v>54</v>
      </c>
      <c r="AA65" s="11">
        <v>54</v>
      </c>
      <c r="AB65" s="11">
        <v>54</v>
      </c>
      <c r="AC65" s="11">
        <v>54</v>
      </c>
      <c r="AD65" s="11">
        <v>54</v>
      </c>
      <c r="AE65" s="11">
        <v>54</v>
      </c>
      <c r="AF65" s="11">
        <v>54</v>
      </c>
      <c r="AG65" s="11">
        <v>54</v>
      </c>
      <c r="AH65" s="11">
        <v>54</v>
      </c>
      <c r="AI65" s="11">
        <v>54</v>
      </c>
    </row>
    <row r="66" spans="1:35">
      <c r="A66" s="10" t="s">
        <v>18</v>
      </c>
      <c r="B66" s="10" t="s">
        <v>289</v>
      </c>
      <c r="C66" s="10" t="s">
        <v>250</v>
      </c>
      <c r="D66" s="10" t="s">
        <v>16</v>
      </c>
      <c r="E66" s="11">
        <v>59</v>
      </c>
      <c r="F66" s="11">
        <v>59</v>
      </c>
      <c r="G66" s="11">
        <v>59</v>
      </c>
      <c r="H66" s="11">
        <v>59</v>
      </c>
      <c r="I66" s="11">
        <v>59</v>
      </c>
      <c r="J66" s="11">
        <v>59</v>
      </c>
      <c r="K66" s="11">
        <v>59</v>
      </c>
      <c r="L66" s="11">
        <v>59</v>
      </c>
      <c r="M66" s="11">
        <v>59</v>
      </c>
      <c r="N66" s="11">
        <v>59</v>
      </c>
      <c r="O66" s="11">
        <v>59</v>
      </c>
      <c r="P66" s="11">
        <v>59</v>
      </c>
      <c r="Q66" s="11">
        <v>59</v>
      </c>
      <c r="R66" s="11">
        <v>59</v>
      </c>
      <c r="S66" s="11">
        <v>59</v>
      </c>
      <c r="T66" s="11">
        <v>59</v>
      </c>
      <c r="U66" s="11">
        <v>59</v>
      </c>
      <c r="V66" s="11">
        <v>59</v>
      </c>
      <c r="W66" s="11">
        <v>59</v>
      </c>
      <c r="X66" s="11">
        <v>59</v>
      </c>
      <c r="Y66" s="11">
        <v>59</v>
      </c>
      <c r="Z66" s="11">
        <v>59</v>
      </c>
      <c r="AA66" s="11">
        <v>59</v>
      </c>
      <c r="AB66" s="11">
        <v>59</v>
      </c>
      <c r="AC66" s="11">
        <v>59</v>
      </c>
      <c r="AD66" s="11">
        <v>59</v>
      </c>
      <c r="AE66" s="11">
        <v>59</v>
      </c>
      <c r="AF66" s="11">
        <v>59</v>
      </c>
      <c r="AG66" s="11">
        <v>59</v>
      </c>
      <c r="AH66" s="11">
        <v>59</v>
      </c>
      <c r="AI66" s="11">
        <v>59</v>
      </c>
    </row>
    <row r="67" spans="1:35">
      <c r="A67" s="10" t="s">
        <v>19</v>
      </c>
      <c r="B67" s="10" t="s">
        <v>285</v>
      </c>
      <c r="C67" s="10" t="s">
        <v>250</v>
      </c>
      <c r="D67" s="10" t="s">
        <v>16</v>
      </c>
      <c r="E67" s="11">
        <v>28</v>
      </c>
      <c r="F67" s="11">
        <v>28</v>
      </c>
      <c r="G67" s="11">
        <v>28</v>
      </c>
      <c r="H67" s="11">
        <v>28</v>
      </c>
      <c r="I67" s="11">
        <v>28</v>
      </c>
      <c r="J67" s="11">
        <v>28</v>
      </c>
      <c r="K67" s="11">
        <v>28</v>
      </c>
      <c r="L67" s="11">
        <v>28</v>
      </c>
      <c r="M67" s="11">
        <v>28</v>
      </c>
      <c r="N67" s="11">
        <v>28</v>
      </c>
      <c r="O67" s="11">
        <v>28</v>
      </c>
      <c r="P67" s="11">
        <v>28</v>
      </c>
      <c r="Q67" s="11">
        <v>28</v>
      </c>
      <c r="R67" s="11">
        <v>28</v>
      </c>
      <c r="S67" s="11">
        <v>28</v>
      </c>
      <c r="T67" s="11">
        <v>28</v>
      </c>
      <c r="U67" s="11">
        <v>28</v>
      </c>
      <c r="V67" s="11">
        <v>28</v>
      </c>
      <c r="W67" s="11">
        <v>28</v>
      </c>
      <c r="X67" s="11">
        <v>28</v>
      </c>
      <c r="Y67" s="11">
        <v>28</v>
      </c>
      <c r="Z67" s="11">
        <v>28</v>
      </c>
      <c r="AA67" s="11">
        <v>28</v>
      </c>
      <c r="AB67" s="11">
        <v>28</v>
      </c>
      <c r="AC67" s="11">
        <v>28</v>
      </c>
      <c r="AD67" s="11">
        <v>28</v>
      </c>
      <c r="AE67" s="11">
        <v>28</v>
      </c>
      <c r="AF67" s="11">
        <v>28</v>
      </c>
      <c r="AG67" s="11">
        <v>28</v>
      </c>
      <c r="AH67" s="11">
        <v>28</v>
      </c>
      <c r="AI67" s="11">
        <v>28</v>
      </c>
    </row>
    <row r="68" spans="1:35">
      <c r="A68" s="10" t="s">
        <v>20</v>
      </c>
      <c r="B68" s="10" t="s">
        <v>285</v>
      </c>
      <c r="C68" s="10" t="s">
        <v>250</v>
      </c>
      <c r="D68" s="10" t="s">
        <v>16</v>
      </c>
      <c r="E68" s="11">
        <v>28</v>
      </c>
      <c r="F68" s="11">
        <v>28</v>
      </c>
      <c r="G68" s="11">
        <v>28</v>
      </c>
      <c r="H68" s="11">
        <v>28</v>
      </c>
      <c r="I68" s="11">
        <v>28</v>
      </c>
      <c r="J68" s="11">
        <v>28</v>
      </c>
      <c r="K68" s="11">
        <v>28</v>
      </c>
      <c r="L68" s="11">
        <v>28</v>
      </c>
      <c r="M68" s="11">
        <v>28</v>
      </c>
      <c r="N68" s="11">
        <v>28</v>
      </c>
      <c r="O68" s="11">
        <v>28</v>
      </c>
      <c r="P68" s="11">
        <v>28</v>
      </c>
      <c r="Q68" s="11">
        <v>28</v>
      </c>
      <c r="R68" s="11">
        <v>28</v>
      </c>
      <c r="S68" s="11">
        <v>28</v>
      </c>
      <c r="T68" s="11">
        <v>28</v>
      </c>
      <c r="U68" s="11">
        <v>28</v>
      </c>
      <c r="V68" s="11">
        <v>28</v>
      </c>
      <c r="W68" s="11">
        <v>28</v>
      </c>
      <c r="X68" s="11">
        <v>28</v>
      </c>
      <c r="Y68" s="11">
        <v>28</v>
      </c>
      <c r="Z68" s="11">
        <v>28</v>
      </c>
      <c r="AA68" s="11">
        <v>28</v>
      </c>
      <c r="AB68" s="11">
        <v>28</v>
      </c>
      <c r="AC68" s="11">
        <v>28</v>
      </c>
      <c r="AD68" s="11">
        <v>28</v>
      </c>
      <c r="AE68" s="11">
        <v>28</v>
      </c>
      <c r="AF68" s="11">
        <v>28</v>
      </c>
      <c r="AG68" s="11">
        <v>28</v>
      </c>
      <c r="AH68" s="11">
        <v>28</v>
      </c>
      <c r="AI68" s="11">
        <v>28</v>
      </c>
    </row>
    <row r="69" spans="1:35">
      <c r="A69" s="10" t="s">
        <v>18</v>
      </c>
      <c r="B69" s="10" t="s">
        <v>285</v>
      </c>
      <c r="C69" s="10" t="s">
        <v>250</v>
      </c>
      <c r="D69" s="10" t="s">
        <v>16</v>
      </c>
      <c r="E69" s="11">
        <v>28</v>
      </c>
      <c r="F69" s="11">
        <v>28</v>
      </c>
      <c r="G69" s="11">
        <v>28</v>
      </c>
      <c r="H69" s="11">
        <v>28</v>
      </c>
      <c r="I69" s="11">
        <v>28</v>
      </c>
      <c r="J69" s="11">
        <v>28</v>
      </c>
      <c r="K69" s="11">
        <v>28</v>
      </c>
      <c r="L69" s="11">
        <v>28</v>
      </c>
      <c r="M69" s="11">
        <v>28</v>
      </c>
      <c r="N69" s="11">
        <v>28</v>
      </c>
      <c r="O69" s="11">
        <v>28</v>
      </c>
      <c r="P69" s="11">
        <v>28</v>
      </c>
      <c r="Q69" s="11">
        <v>28</v>
      </c>
      <c r="R69" s="11">
        <v>28</v>
      </c>
      <c r="S69" s="11">
        <v>28</v>
      </c>
      <c r="T69" s="11">
        <v>28</v>
      </c>
      <c r="U69" s="11">
        <v>28</v>
      </c>
      <c r="V69" s="11">
        <v>28</v>
      </c>
      <c r="W69" s="11">
        <v>28</v>
      </c>
      <c r="X69" s="11">
        <v>28</v>
      </c>
      <c r="Y69" s="11">
        <v>28</v>
      </c>
      <c r="Z69" s="11">
        <v>28</v>
      </c>
      <c r="AA69" s="11">
        <v>28</v>
      </c>
      <c r="AB69" s="11">
        <v>28</v>
      </c>
      <c r="AC69" s="11">
        <v>28</v>
      </c>
      <c r="AD69" s="11">
        <v>28</v>
      </c>
      <c r="AE69" s="11">
        <v>28</v>
      </c>
      <c r="AF69" s="11">
        <v>28</v>
      </c>
      <c r="AG69" s="11">
        <v>28</v>
      </c>
      <c r="AH69" s="11">
        <v>28</v>
      </c>
      <c r="AI69" s="11">
        <v>28</v>
      </c>
    </row>
    <row r="70" spans="1:35">
      <c r="A70" s="10" t="s">
        <v>19</v>
      </c>
      <c r="B70" s="10" t="s">
        <v>284</v>
      </c>
      <c r="C70" s="10" t="s">
        <v>250</v>
      </c>
      <c r="D70" s="10" t="s">
        <v>16</v>
      </c>
      <c r="E70" s="11">
        <v>21</v>
      </c>
      <c r="F70" s="11">
        <v>21</v>
      </c>
      <c r="G70" s="11">
        <v>21</v>
      </c>
      <c r="H70" s="11">
        <v>21</v>
      </c>
      <c r="I70" s="11">
        <v>21</v>
      </c>
      <c r="J70" s="11">
        <v>21</v>
      </c>
      <c r="K70" s="11">
        <v>21</v>
      </c>
      <c r="L70" s="11">
        <v>21</v>
      </c>
      <c r="M70" s="11">
        <v>21</v>
      </c>
      <c r="N70" s="11">
        <v>21</v>
      </c>
      <c r="O70" s="11">
        <v>21</v>
      </c>
      <c r="P70" s="11">
        <v>21</v>
      </c>
      <c r="Q70" s="11">
        <v>21</v>
      </c>
      <c r="R70" s="11">
        <v>21</v>
      </c>
      <c r="S70" s="11">
        <v>21</v>
      </c>
      <c r="T70" s="11">
        <v>21</v>
      </c>
      <c r="U70" s="11">
        <v>21</v>
      </c>
      <c r="V70" s="11">
        <v>21</v>
      </c>
      <c r="W70" s="11">
        <v>21</v>
      </c>
      <c r="X70" s="11">
        <v>21</v>
      </c>
      <c r="Y70" s="11">
        <v>21</v>
      </c>
      <c r="Z70" s="11">
        <v>21</v>
      </c>
      <c r="AA70" s="11">
        <v>21</v>
      </c>
      <c r="AB70" s="11">
        <v>21</v>
      </c>
      <c r="AC70" s="11">
        <v>21</v>
      </c>
      <c r="AD70" s="11">
        <v>21</v>
      </c>
      <c r="AE70" s="11">
        <v>21</v>
      </c>
      <c r="AF70" s="11">
        <v>21</v>
      </c>
      <c r="AG70" s="11">
        <v>21</v>
      </c>
      <c r="AH70" s="11">
        <v>21</v>
      </c>
      <c r="AI70" s="11">
        <v>21</v>
      </c>
    </row>
    <row r="71" spans="1:35">
      <c r="A71" s="10" t="s">
        <v>20</v>
      </c>
      <c r="B71" s="10" t="s">
        <v>284</v>
      </c>
      <c r="C71" s="10" t="s">
        <v>250</v>
      </c>
      <c r="D71" s="10" t="s">
        <v>16</v>
      </c>
      <c r="E71" s="11">
        <v>21</v>
      </c>
      <c r="F71" s="11">
        <v>21</v>
      </c>
      <c r="G71" s="11">
        <v>21</v>
      </c>
      <c r="H71" s="11">
        <v>21</v>
      </c>
      <c r="I71" s="11">
        <v>21</v>
      </c>
      <c r="J71" s="11">
        <v>21</v>
      </c>
      <c r="K71" s="11">
        <v>21</v>
      </c>
      <c r="L71" s="11">
        <v>21</v>
      </c>
      <c r="M71" s="11">
        <v>21</v>
      </c>
      <c r="N71" s="11">
        <v>21</v>
      </c>
      <c r="O71" s="11">
        <v>21</v>
      </c>
      <c r="P71" s="11">
        <v>21</v>
      </c>
      <c r="Q71" s="11">
        <v>21</v>
      </c>
      <c r="R71" s="11">
        <v>21</v>
      </c>
      <c r="S71" s="11">
        <v>21</v>
      </c>
      <c r="T71" s="11">
        <v>21</v>
      </c>
      <c r="U71" s="11">
        <v>21</v>
      </c>
      <c r="V71" s="11">
        <v>21</v>
      </c>
      <c r="W71" s="11">
        <v>21</v>
      </c>
      <c r="X71" s="11">
        <v>21</v>
      </c>
      <c r="Y71" s="11">
        <v>21</v>
      </c>
      <c r="Z71" s="11">
        <v>21</v>
      </c>
      <c r="AA71" s="11">
        <v>21</v>
      </c>
      <c r="AB71" s="11">
        <v>21</v>
      </c>
      <c r="AC71" s="11">
        <v>21</v>
      </c>
      <c r="AD71" s="11">
        <v>21</v>
      </c>
      <c r="AE71" s="11">
        <v>21</v>
      </c>
      <c r="AF71" s="11">
        <v>21</v>
      </c>
      <c r="AG71" s="11">
        <v>21</v>
      </c>
      <c r="AH71" s="11">
        <v>21</v>
      </c>
      <c r="AI71" s="11">
        <v>21</v>
      </c>
    </row>
    <row r="72" spans="1:35">
      <c r="A72" s="10" t="s">
        <v>18</v>
      </c>
      <c r="B72" s="10" t="s">
        <v>284</v>
      </c>
      <c r="C72" s="10" t="s">
        <v>250</v>
      </c>
      <c r="D72" s="10" t="s">
        <v>16</v>
      </c>
      <c r="E72" s="11">
        <v>21</v>
      </c>
      <c r="F72" s="11">
        <v>21</v>
      </c>
      <c r="G72" s="11">
        <v>21</v>
      </c>
      <c r="H72" s="11">
        <v>21</v>
      </c>
      <c r="I72" s="11">
        <v>21</v>
      </c>
      <c r="J72" s="11">
        <v>21</v>
      </c>
      <c r="K72" s="11">
        <v>21</v>
      </c>
      <c r="L72" s="11">
        <v>21</v>
      </c>
      <c r="M72" s="11">
        <v>21</v>
      </c>
      <c r="N72" s="11">
        <v>21</v>
      </c>
      <c r="O72" s="11">
        <v>21</v>
      </c>
      <c r="P72" s="11">
        <v>21</v>
      </c>
      <c r="Q72" s="11">
        <v>21</v>
      </c>
      <c r="R72" s="11">
        <v>21</v>
      </c>
      <c r="S72" s="11">
        <v>21</v>
      </c>
      <c r="T72" s="11">
        <v>21</v>
      </c>
      <c r="U72" s="11">
        <v>21</v>
      </c>
      <c r="V72" s="11">
        <v>21</v>
      </c>
      <c r="W72" s="11">
        <v>21</v>
      </c>
      <c r="X72" s="11">
        <v>21</v>
      </c>
      <c r="Y72" s="11">
        <v>21</v>
      </c>
      <c r="Z72" s="11">
        <v>21</v>
      </c>
      <c r="AA72" s="11">
        <v>21</v>
      </c>
      <c r="AB72" s="11">
        <v>21</v>
      </c>
      <c r="AC72" s="11">
        <v>21</v>
      </c>
      <c r="AD72" s="11">
        <v>21</v>
      </c>
      <c r="AE72" s="11">
        <v>21</v>
      </c>
      <c r="AF72" s="11">
        <v>21</v>
      </c>
      <c r="AG72" s="11">
        <v>21</v>
      </c>
      <c r="AH72" s="11">
        <v>21</v>
      </c>
      <c r="AI72" s="11">
        <v>21</v>
      </c>
    </row>
    <row r="73" spans="1:35">
      <c r="A73" s="10" t="s">
        <v>19</v>
      </c>
      <c r="B73" s="10" t="s">
        <v>288</v>
      </c>
      <c r="C73" s="10" t="s">
        <v>250</v>
      </c>
      <c r="D73" s="10" t="s">
        <v>16</v>
      </c>
      <c r="E73" s="11">
        <v>53</v>
      </c>
      <c r="F73" s="11">
        <v>53</v>
      </c>
      <c r="G73" s="11">
        <v>53</v>
      </c>
      <c r="H73" s="11">
        <v>53</v>
      </c>
      <c r="I73" s="11">
        <v>53</v>
      </c>
      <c r="J73" s="11">
        <v>53</v>
      </c>
      <c r="K73" s="11">
        <v>53</v>
      </c>
      <c r="L73" s="11">
        <v>53</v>
      </c>
      <c r="M73" s="11">
        <v>52</v>
      </c>
      <c r="N73" s="11">
        <v>52</v>
      </c>
      <c r="O73" s="11">
        <v>52</v>
      </c>
      <c r="P73" s="11">
        <v>52</v>
      </c>
      <c r="Q73" s="11">
        <v>52</v>
      </c>
      <c r="R73" s="11">
        <v>52</v>
      </c>
      <c r="S73" s="11">
        <v>51</v>
      </c>
      <c r="T73" s="11">
        <v>51</v>
      </c>
      <c r="U73" s="11">
        <v>50</v>
      </c>
      <c r="V73" s="11">
        <v>49</v>
      </c>
      <c r="W73" s="11">
        <v>49</v>
      </c>
      <c r="X73" s="11">
        <v>49</v>
      </c>
      <c r="Y73" s="11">
        <v>49</v>
      </c>
      <c r="Z73" s="11">
        <v>49</v>
      </c>
      <c r="AA73" s="11">
        <v>49</v>
      </c>
      <c r="AB73" s="11">
        <v>49</v>
      </c>
      <c r="AC73" s="11">
        <v>49</v>
      </c>
      <c r="AD73" s="11">
        <v>49</v>
      </c>
      <c r="AE73" s="11">
        <v>49</v>
      </c>
      <c r="AF73" s="11">
        <v>49</v>
      </c>
      <c r="AG73" s="11">
        <v>49</v>
      </c>
      <c r="AH73" s="11">
        <v>49</v>
      </c>
      <c r="AI73" s="11">
        <v>49</v>
      </c>
    </row>
    <row r="74" spans="1:35">
      <c r="A74" s="10" t="s">
        <v>20</v>
      </c>
      <c r="B74" s="10" t="s">
        <v>288</v>
      </c>
      <c r="C74" s="10" t="s">
        <v>250</v>
      </c>
      <c r="D74" s="10" t="s">
        <v>16</v>
      </c>
      <c r="E74" s="11">
        <v>53</v>
      </c>
      <c r="F74" s="11">
        <v>53</v>
      </c>
      <c r="G74" s="11">
        <v>53</v>
      </c>
      <c r="H74" s="11">
        <v>53</v>
      </c>
      <c r="I74" s="11">
        <v>53</v>
      </c>
      <c r="J74" s="11">
        <v>53</v>
      </c>
      <c r="K74" s="11">
        <v>53</v>
      </c>
      <c r="L74" s="11">
        <v>53</v>
      </c>
      <c r="M74" s="11">
        <v>53</v>
      </c>
      <c r="N74" s="11">
        <v>53</v>
      </c>
      <c r="O74" s="11">
        <v>53</v>
      </c>
      <c r="P74" s="11">
        <v>53</v>
      </c>
      <c r="Q74" s="11">
        <v>53</v>
      </c>
      <c r="R74" s="11">
        <v>52</v>
      </c>
      <c r="S74" s="11">
        <v>52</v>
      </c>
      <c r="T74" s="11">
        <v>52</v>
      </c>
      <c r="U74" s="11">
        <v>52</v>
      </c>
      <c r="V74" s="11">
        <v>51</v>
      </c>
      <c r="W74" s="11">
        <v>51</v>
      </c>
      <c r="X74" s="11">
        <v>51</v>
      </c>
      <c r="Y74" s="11">
        <v>51</v>
      </c>
      <c r="Z74" s="11">
        <v>51</v>
      </c>
      <c r="AA74" s="11">
        <v>51</v>
      </c>
      <c r="AB74" s="11">
        <v>51</v>
      </c>
      <c r="AC74" s="11">
        <v>51</v>
      </c>
      <c r="AD74" s="11">
        <v>51</v>
      </c>
      <c r="AE74" s="11">
        <v>51</v>
      </c>
      <c r="AF74" s="11">
        <v>51</v>
      </c>
      <c r="AG74" s="11">
        <v>51</v>
      </c>
      <c r="AH74" s="11">
        <v>51</v>
      </c>
      <c r="AI74" s="11">
        <v>51</v>
      </c>
    </row>
    <row r="75" spans="1:35">
      <c r="A75" s="10" t="s">
        <v>18</v>
      </c>
      <c r="B75" s="10" t="s">
        <v>288</v>
      </c>
      <c r="C75" s="10" t="s">
        <v>250</v>
      </c>
      <c r="D75" s="10" t="s">
        <v>16</v>
      </c>
      <c r="E75" s="11">
        <v>53</v>
      </c>
      <c r="F75" s="11">
        <v>53</v>
      </c>
      <c r="G75" s="11">
        <v>53</v>
      </c>
      <c r="H75" s="11">
        <v>53</v>
      </c>
      <c r="I75" s="11">
        <v>53</v>
      </c>
      <c r="J75" s="11">
        <v>53</v>
      </c>
      <c r="K75" s="11">
        <v>53</v>
      </c>
      <c r="L75" s="11">
        <v>53</v>
      </c>
      <c r="M75" s="11">
        <v>53</v>
      </c>
      <c r="N75" s="11">
        <v>53</v>
      </c>
      <c r="O75" s="11">
        <v>53</v>
      </c>
      <c r="P75" s="11">
        <v>53</v>
      </c>
      <c r="Q75" s="11">
        <v>53</v>
      </c>
      <c r="R75" s="11">
        <v>53</v>
      </c>
      <c r="S75" s="11">
        <v>53</v>
      </c>
      <c r="T75" s="11">
        <v>53</v>
      </c>
      <c r="U75" s="11">
        <v>53</v>
      </c>
      <c r="V75" s="11">
        <v>53</v>
      </c>
      <c r="W75" s="11">
        <v>53</v>
      </c>
      <c r="X75" s="11">
        <v>53</v>
      </c>
      <c r="Y75" s="11">
        <v>53</v>
      </c>
      <c r="Z75" s="11">
        <v>53</v>
      </c>
      <c r="AA75" s="11">
        <v>53</v>
      </c>
      <c r="AB75" s="11">
        <v>53</v>
      </c>
      <c r="AC75" s="11">
        <v>53</v>
      </c>
      <c r="AD75" s="11">
        <v>53</v>
      </c>
      <c r="AE75" s="11">
        <v>53</v>
      </c>
      <c r="AF75" s="11">
        <v>53</v>
      </c>
      <c r="AG75" s="11">
        <v>53</v>
      </c>
      <c r="AH75" s="11">
        <v>53</v>
      </c>
      <c r="AI75" s="11">
        <v>53</v>
      </c>
    </row>
    <row r="76" spans="1:35">
      <c r="A76" s="10" t="s">
        <v>19</v>
      </c>
      <c r="B76" s="10" t="s">
        <v>290</v>
      </c>
      <c r="C76" s="10" t="s">
        <v>250</v>
      </c>
      <c r="D76" s="10" t="s">
        <v>16</v>
      </c>
      <c r="E76" s="11">
        <v>54</v>
      </c>
      <c r="F76" s="11">
        <v>54</v>
      </c>
      <c r="G76" s="11">
        <v>54</v>
      </c>
      <c r="H76" s="11">
        <v>54</v>
      </c>
      <c r="I76" s="11">
        <v>54</v>
      </c>
      <c r="J76" s="11">
        <v>54</v>
      </c>
      <c r="K76" s="11">
        <v>53</v>
      </c>
      <c r="L76" s="11">
        <v>53</v>
      </c>
      <c r="M76" s="11">
        <v>53</v>
      </c>
      <c r="N76" s="11">
        <v>53</v>
      </c>
      <c r="O76" s="11">
        <v>53</v>
      </c>
      <c r="P76" s="11">
        <v>53</v>
      </c>
      <c r="Q76" s="11">
        <v>52</v>
      </c>
      <c r="R76" s="11">
        <v>52</v>
      </c>
      <c r="S76" s="11">
        <v>52</v>
      </c>
      <c r="T76" s="11">
        <v>51</v>
      </c>
      <c r="U76" s="11">
        <v>50</v>
      </c>
      <c r="V76" s="11">
        <v>50</v>
      </c>
      <c r="W76" s="11">
        <v>49</v>
      </c>
      <c r="X76" s="11">
        <v>49</v>
      </c>
      <c r="Y76" s="11">
        <v>49</v>
      </c>
      <c r="Z76" s="11">
        <v>49</v>
      </c>
      <c r="AA76" s="11">
        <v>49</v>
      </c>
      <c r="AB76" s="11">
        <v>49</v>
      </c>
      <c r="AC76" s="11">
        <v>49</v>
      </c>
      <c r="AD76" s="11">
        <v>49</v>
      </c>
      <c r="AE76" s="11">
        <v>49</v>
      </c>
      <c r="AF76" s="11">
        <v>49</v>
      </c>
      <c r="AG76" s="11">
        <v>49</v>
      </c>
      <c r="AH76" s="11">
        <v>49</v>
      </c>
      <c r="AI76" s="11">
        <v>49</v>
      </c>
    </row>
    <row r="77" spans="1:35">
      <c r="A77" s="10" t="s">
        <v>20</v>
      </c>
      <c r="B77" s="10" t="s">
        <v>290</v>
      </c>
      <c r="C77" s="10" t="s">
        <v>250</v>
      </c>
      <c r="D77" s="10" t="s">
        <v>16</v>
      </c>
      <c r="E77" s="11">
        <v>54</v>
      </c>
      <c r="F77" s="11">
        <v>54</v>
      </c>
      <c r="G77" s="11">
        <v>54</v>
      </c>
      <c r="H77" s="11">
        <v>54</v>
      </c>
      <c r="I77" s="11">
        <v>54</v>
      </c>
      <c r="J77" s="11">
        <v>54</v>
      </c>
      <c r="K77" s="11">
        <v>54</v>
      </c>
      <c r="L77" s="11">
        <v>54</v>
      </c>
      <c r="M77" s="11">
        <v>54</v>
      </c>
      <c r="N77" s="11">
        <v>53</v>
      </c>
      <c r="O77" s="11">
        <v>53</v>
      </c>
      <c r="P77" s="11">
        <v>53</v>
      </c>
      <c r="Q77" s="11">
        <v>53</v>
      </c>
      <c r="R77" s="11">
        <v>53</v>
      </c>
      <c r="S77" s="11">
        <v>53</v>
      </c>
      <c r="T77" s="11">
        <v>52</v>
      </c>
      <c r="U77" s="11">
        <v>52</v>
      </c>
      <c r="V77" s="11">
        <v>52</v>
      </c>
      <c r="W77" s="11">
        <v>51</v>
      </c>
      <c r="X77" s="11">
        <v>51</v>
      </c>
      <c r="Y77" s="11">
        <v>51</v>
      </c>
      <c r="Z77" s="11">
        <v>51</v>
      </c>
      <c r="AA77" s="11">
        <v>51</v>
      </c>
      <c r="AB77" s="11">
        <v>51</v>
      </c>
      <c r="AC77" s="11">
        <v>51</v>
      </c>
      <c r="AD77" s="11">
        <v>51</v>
      </c>
      <c r="AE77" s="11">
        <v>51</v>
      </c>
      <c r="AF77" s="11">
        <v>51</v>
      </c>
      <c r="AG77" s="11">
        <v>51</v>
      </c>
      <c r="AH77" s="11">
        <v>51</v>
      </c>
      <c r="AI77" s="11">
        <v>51</v>
      </c>
    </row>
    <row r="78" spans="1:35">
      <c r="A78" s="10" t="s">
        <v>18</v>
      </c>
      <c r="B78" s="10" t="s">
        <v>290</v>
      </c>
      <c r="C78" s="10" t="s">
        <v>250</v>
      </c>
      <c r="D78" s="10" t="s">
        <v>16</v>
      </c>
      <c r="E78" s="11">
        <v>54</v>
      </c>
      <c r="F78" s="11">
        <v>54</v>
      </c>
      <c r="G78" s="11">
        <v>54</v>
      </c>
      <c r="H78" s="11">
        <v>54</v>
      </c>
      <c r="I78" s="11">
        <v>54</v>
      </c>
      <c r="J78" s="11">
        <v>54</v>
      </c>
      <c r="K78" s="11">
        <v>54</v>
      </c>
      <c r="L78" s="11">
        <v>54</v>
      </c>
      <c r="M78" s="11">
        <v>54</v>
      </c>
      <c r="N78" s="11">
        <v>54</v>
      </c>
      <c r="O78" s="11">
        <v>54</v>
      </c>
      <c r="P78" s="11">
        <v>54</v>
      </c>
      <c r="Q78" s="11">
        <v>54</v>
      </c>
      <c r="R78" s="11">
        <v>54</v>
      </c>
      <c r="S78" s="11">
        <v>54</v>
      </c>
      <c r="T78" s="11">
        <v>54</v>
      </c>
      <c r="U78" s="11">
        <v>54</v>
      </c>
      <c r="V78" s="11">
        <v>54</v>
      </c>
      <c r="W78" s="11">
        <v>54</v>
      </c>
      <c r="X78" s="11">
        <v>54</v>
      </c>
      <c r="Y78" s="11">
        <v>54</v>
      </c>
      <c r="Z78" s="11">
        <v>54</v>
      </c>
      <c r="AA78" s="11">
        <v>54</v>
      </c>
      <c r="AB78" s="11">
        <v>54</v>
      </c>
      <c r="AC78" s="11">
        <v>54</v>
      </c>
      <c r="AD78" s="11">
        <v>54</v>
      </c>
      <c r="AE78" s="11">
        <v>54</v>
      </c>
      <c r="AF78" s="11">
        <v>54</v>
      </c>
      <c r="AG78" s="11">
        <v>54</v>
      </c>
      <c r="AH78" s="11">
        <v>54</v>
      </c>
      <c r="AI78" s="11">
        <v>54</v>
      </c>
    </row>
    <row r="79" spans="1:35">
      <c r="A79" s="10" t="s">
        <v>19</v>
      </c>
      <c r="B79" s="10" t="s">
        <v>286</v>
      </c>
      <c r="C79" s="10" t="s">
        <v>250</v>
      </c>
      <c r="D79" s="10" t="s">
        <v>16</v>
      </c>
      <c r="E79" s="11">
        <v>27</v>
      </c>
      <c r="F79" s="11">
        <v>27</v>
      </c>
      <c r="G79" s="11">
        <v>27</v>
      </c>
      <c r="H79" s="11">
        <v>27</v>
      </c>
      <c r="I79" s="11">
        <v>27</v>
      </c>
      <c r="J79" s="11">
        <v>27</v>
      </c>
      <c r="K79" s="11">
        <v>27</v>
      </c>
      <c r="L79" s="11">
        <v>27</v>
      </c>
      <c r="M79" s="11">
        <v>27</v>
      </c>
      <c r="N79" s="11">
        <v>27</v>
      </c>
      <c r="O79" s="11">
        <v>27</v>
      </c>
      <c r="P79" s="11">
        <v>27</v>
      </c>
      <c r="Q79" s="11">
        <v>27</v>
      </c>
      <c r="R79" s="11">
        <v>27</v>
      </c>
      <c r="S79" s="11">
        <v>27</v>
      </c>
      <c r="T79" s="11">
        <v>27</v>
      </c>
      <c r="U79" s="11">
        <v>27</v>
      </c>
      <c r="V79" s="11">
        <v>27</v>
      </c>
      <c r="W79" s="11">
        <v>27</v>
      </c>
      <c r="X79" s="11">
        <v>27</v>
      </c>
      <c r="Y79" s="11">
        <v>27</v>
      </c>
      <c r="Z79" s="11">
        <v>27</v>
      </c>
      <c r="AA79" s="11">
        <v>27</v>
      </c>
      <c r="AB79" s="11">
        <v>27</v>
      </c>
      <c r="AC79" s="11">
        <v>27</v>
      </c>
      <c r="AD79" s="11">
        <v>27</v>
      </c>
      <c r="AE79" s="11">
        <v>27</v>
      </c>
      <c r="AF79" s="11">
        <v>27</v>
      </c>
      <c r="AG79" s="11">
        <v>27</v>
      </c>
      <c r="AH79" s="11">
        <v>27</v>
      </c>
      <c r="AI79" s="11">
        <v>27</v>
      </c>
    </row>
    <row r="80" spans="1:35">
      <c r="A80" s="10" t="s">
        <v>20</v>
      </c>
      <c r="B80" s="10" t="s">
        <v>286</v>
      </c>
      <c r="C80" s="10" t="s">
        <v>250</v>
      </c>
      <c r="D80" s="10" t="s">
        <v>16</v>
      </c>
      <c r="E80" s="11">
        <v>27</v>
      </c>
      <c r="F80" s="11">
        <v>27</v>
      </c>
      <c r="G80" s="11">
        <v>27</v>
      </c>
      <c r="H80" s="11">
        <v>27</v>
      </c>
      <c r="I80" s="11">
        <v>27</v>
      </c>
      <c r="J80" s="11">
        <v>27</v>
      </c>
      <c r="K80" s="11">
        <v>27</v>
      </c>
      <c r="L80" s="11">
        <v>27</v>
      </c>
      <c r="M80" s="11">
        <v>27</v>
      </c>
      <c r="N80" s="11">
        <v>27</v>
      </c>
      <c r="O80" s="11">
        <v>27</v>
      </c>
      <c r="P80" s="11">
        <v>27</v>
      </c>
      <c r="Q80" s="11">
        <v>27</v>
      </c>
      <c r="R80" s="11">
        <v>27</v>
      </c>
      <c r="S80" s="11">
        <v>27</v>
      </c>
      <c r="T80" s="11">
        <v>27</v>
      </c>
      <c r="U80" s="11">
        <v>27</v>
      </c>
      <c r="V80" s="11">
        <v>27</v>
      </c>
      <c r="W80" s="11">
        <v>27</v>
      </c>
      <c r="X80" s="11">
        <v>27</v>
      </c>
      <c r="Y80" s="11">
        <v>27</v>
      </c>
      <c r="Z80" s="11">
        <v>27</v>
      </c>
      <c r="AA80" s="11">
        <v>27</v>
      </c>
      <c r="AB80" s="11">
        <v>27</v>
      </c>
      <c r="AC80" s="11">
        <v>27</v>
      </c>
      <c r="AD80" s="11">
        <v>27</v>
      </c>
      <c r="AE80" s="11">
        <v>27</v>
      </c>
      <c r="AF80" s="11">
        <v>27</v>
      </c>
      <c r="AG80" s="11">
        <v>27</v>
      </c>
      <c r="AH80" s="11">
        <v>27</v>
      </c>
      <c r="AI80" s="11">
        <v>27</v>
      </c>
    </row>
    <row r="81" spans="1:35">
      <c r="A81" s="10" t="s">
        <v>18</v>
      </c>
      <c r="B81" s="10" t="s">
        <v>286</v>
      </c>
      <c r="C81" s="10" t="s">
        <v>250</v>
      </c>
      <c r="D81" s="10" t="s">
        <v>16</v>
      </c>
      <c r="E81" s="11">
        <v>27</v>
      </c>
      <c r="F81" s="11">
        <v>27</v>
      </c>
      <c r="G81" s="11">
        <v>27</v>
      </c>
      <c r="H81" s="11">
        <v>27</v>
      </c>
      <c r="I81" s="11">
        <v>27</v>
      </c>
      <c r="J81" s="11">
        <v>27</v>
      </c>
      <c r="K81" s="11">
        <v>27</v>
      </c>
      <c r="L81" s="11">
        <v>27</v>
      </c>
      <c r="M81" s="11">
        <v>27</v>
      </c>
      <c r="N81" s="11">
        <v>27</v>
      </c>
      <c r="O81" s="11">
        <v>27</v>
      </c>
      <c r="P81" s="11">
        <v>27</v>
      </c>
      <c r="Q81" s="11">
        <v>27</v>
      </c>
      <c r="R81" s="11">
        <v>27</v>
      </c>
      <c r="S81" s="11">
        <v>27</v>
      </c>
      <c r="T81" s="11">
        <v>27</v>
      </c>
      <c r="U81" s="11">
        <v>27</v>
      </c>
      <c r="V81" s="11">
        <v>27</v>
      </c>
      <c r="W81" s="11">
        <v>27</v>
      </c>
      <c r="X81" s="11">
        <v>27</v>
      </c>
      <c r="Y81" s="11">
        <v>27</v>
      </c>
      <c r="Z81" s="11">
        <v>27</v>
      </c>
      <c r="AA81" s="11">
        <v>27</v>
      </c>
      <c r="AB81" s="11">
        <v>27</v>
      </c>
      <c r="AC81" s="11">
        <v>27</v>
      </c>
      <c r="AD81" s="11">
        <v>27</v>
      </c>
      <c r="AE81" s="11">
        <v>27</v>
      </c>
      <c r="AF81" s="11">
        <v>27</v>
      </c>
      <c r="AG81" s="11">
        <v>27</v>
      </c>
      <c r="AH81" s="11">
        <v>27</v>
      </c>
      <c r="AI81" s="11">
        <v>27</v>
      </c>
    </row>
    <row r="82" spans="1:35">
      <c r="A82" s="10" t="s">
        <v>24</v>
      </c>
      <c r="B82" s="10" t="s">
        <v>298</v>
      </c>
      <c r="C82" s="10" t="s">
        <v>250</v>
      </c>
      <c r="D82" s="10" t="s">
        <v>16</v>
      </c>
      <c r="E82" s="11">
        <v>145.96</v>
      </c>
      <c r="F82" s="11">
        <v>145.96</v>
      </c>
      <c r="G82" s="11">
        <v>145.96</v>
      </c>
      <c r="H82" s="11">
        <v>145.96</v>
      </c>
      <c r="I82" s="11">
        <v>145.96</v>
      </c>
      <c r="J82" s="11">
        <v>145.96</v>
      </c>
      <c r="K82" s="11">
        <v>145.96</v>
      </c>
      <c r="L82" s="11">
        <v>145.96</v>
      </c>
      <c r="M82" s="11">
        <v>145.96</v>
      </c>
      <c r="N82" s="11">
        <v>145.96</v>
      </c>
      <c r="O82" s="11">
        <v>145.96</v>
      </c>
      <c r="P82" s="11">
        <v>145.96</v>
      </c>
      <c r="Q82" s="11">
        <v>145.96</v>
      </c>
      <c r="R82" s="11">
        <v>145.96</v>
      </c>
      <c r="S82" s="11">
        <v>145.96</v>
      </c>
      <c r="T82" s="11">
        <v>145.96</v>
      </c>
      <c r="U82" s="11">
        <v>145.96</v>
      </c>
      <c r="V82" s="11">
        <v>145.96</v>
      </c>
      <c r="W82" s="11">
        <v>145.96</v>
      </c>
      <c r="X82" s="11">
        <v>145.96</v>
      </c>
      <c r="Y82" s="11">
        <v>145.96</v>
      </c>
      <c r="Z82" s="11">
        <v>145.96</v>
      </c>
      <c r="AA82" s="11">
        <v>145.96</v>
      </c>
      <c r="AB82" s="11">
        <v>145.96</v>
      </c>
      <c r="AC82" s="11">
        <v>145.96</v>
      </c>
      <c r="AD82" s="11">
        <v>145.96</v>
      </c>
      <c r="AE82" s="11">
        <v>145.96</v>
      </c>
      <c r="AF82" s="11">
        <v>145.96</v>
      </c>
      <c r="AG82" s="11">
        <v>145.96</v>
      </c>
      <c r="AH82" s="11">
        <v>145.96</v>
      </c>
      <c r="AI82" s="11">
        <v>145.96</v>
      </c>
    </row>
    <row r="83" spans="1:35">
      <c r="A83" s="10" t="s">
        <v>24</v>
      </c>
      <c r="B83" s="10" t="s">
        <v>299</v>
      </c>
      <c r="C83" s="10" t="s">
        <v>250</v>
      </c>
      <c r="D83" s="10" t="s">
        <v>16</v>
      </c>
      <c r="E83" s="11">
        <v>114</v>
      </c>
      <c r="F83" s="11">
        <v>114</v>
      </c>
      <c r="G83" s="11">
        <v>114</v>
      </c>
      <c r="H83" s="11">
        <v>114</v>
      </c>
      <c r="I83" s="11">
        <v>114</v>
      </c>
      <c r="J83" s="11">
        <v>114</v>
      </c>
      <c r="K83" s="11">
        <v>114</v>
      </c>
      <c r="L83" s="11">
        <v>114</v>
      </c>
      <c r="M83" s="11">
        <v>114</v>
      </c>
      <c r="N83" s="11">
        <v>114</v>
      </c>
      <c r="O83" s="11">
        <v>114</v>
      </c>
      <c r="P83" s="11">
        <v>114</v>
      </c>
      <c r="Q83" s="11">
        <v>114</v>
      </c>
      <c r="R83" s="11">
        <v>114</v>
      </c>
      <c r="S83" s="11">
        <v>114</v>
      </c>
      <c r="T83" s="11">
        <v>114</v>
      </c>
      <c r="U83" s="11">
        <v>114</v>
      </c>
      <c r="V83" s="11">
        <v>114</v>
      </c>
      <c r="W83" s="11">
        <v>114</v>
      </c>
      <c r="X83" s="11">
        <v>114</v>
      </c>
      <c r="Y83" s="11">
        <v>114</v>
      </c>
      <c r="Z83" s="11">
        <v>114</v>
      </c>
      <c r="AA83" s="11">
        <v>114</v>
      </c>
      <c r="AB83" s="11">
        <v>114</v>
      </c>
      <c r="AC83" s="11">
        <v>114</v>
      </c>
      <c r="AD83" s="11">
        <v>114</v>
      </c>
      <c r="AE83" s="11">
        <v>114</v>
      </c>
      <c r="AF83" s="11">
        <v>114</v>
      </c>
      <c r="AG83" s="11">
        <v>114</v>
      </c>
      <c r="AH83" s="11">
        <v>114</v>
      </c>
      <c r="AI83" s="11">
        <v>114</v>
      </c>
    </row>
    <row r="84" spans="1:35">
      <c r="A84" s="10" t="s">
        <v>19</v>
      </c>
      <c r="B84" s="10" t="s">
        <v>310</v>
      </c>
      <c r="C84" s="10" t="s">
        <v>250</v>
      </c>
      <c r="D84" s="10" t="s">
        <v>16</v>
      </c>
      <c r="E84" s="11">
        <v>108.7964634577251</v>
      </c>
      <c r="F84" s="11">
        <v>103.10895678143099</v>
      </c>
      <c r="G84" s="11">
        <v>98.697383870212263</v>
      </c>
      <c r="H84" s="11">
        <v>95.092866346195351</v>
      </c>
      <c r="I84" s="11">
        <v>92.045290203543104</v>
      </c>
      <c r="J84" s="11">
        <v>89.405359669901245</v>
      </c>
      <c r="K84" s="11">
        <v>87.076775910959711</v>
      </c>
      <c r="L84" s="11">
        <v>84.993786758682532</v>
      </c>
      <c r="M84" s="11">
        <v>83.109493867797752</v>
      </c>
      <c r="N84" s="11">
        <v>81.389269234665605</v>
      </c>
      <c r="O84" s="11">
        <v>79.806815971582282</v>
      </c>
      <c r="P84" s="11">
        <v>78.341693092013358</v>
      </c>
      <c r="Q84" s="11">
        <v>76.977696323446878</v>
      </c>
      <c r="R84" s="11">
        <v>75.701762558371527</v>
      </c>
      <c r="S84" s="11">
        <v>74.503207019647192</v>
      </c>
      <c r="T84" s="11">
        <v>73.373178799429965</v>
      </c>
      <c r="U84" s="11">
        <v>72.304263801277244</v>
      </c>
      <c r="V84" s="11">
        <v>71.290189647152786</v>
      </c>
      <c r="W84" s="11">
        <v>70.325602656777704</v>
      </c>
      <c r="X84" s="11">
        <v>69.405896756268007</v>
      </c>
      <c r="Y84" s="11">
        <v>68.527080449641772</v>
      </c>
      <c r="Z84" s="11">
        <v>67.685672123135859</v>
      </c>
      <c r="AA84" s="11">
        <v>66.87861673593406</v>
      </c>
      <c r="AB84" s="11">
        <v>66.103218860052536</v>
      </c>
      <c r="AC84" s="11">
        <v>65.357088364194311</v>
      </c>
      <c r="AD84" s="11">
        <v>64.638095980483612</v>
      </c>
      <c r="AE84" s="11">
        <v>63.944336671793906</v>
      </c>
      <c r="AF84" s="11">
        <v>63.274099211917132</v>
      </c>
      <c r="AG84" s="11">
        <v>62.625840755521587</v>
      </c>
      <c r="AH84" s="11">
        <v>61.998165446841774</v>
      </c>
      <c r="AI84" s="11">
        <v>61.389806321032367</v>
      </c>
    </row>
    <row r="85" spans="1:35">
      <c r="A85" s="10" t="s">
        <v>20</v>
      </c>
      <c r="B85" s="10" t="s">
        <v>310</v>
      </c>
      <c r="C85" s="10" t="s">
        <v>250</v>
      </c>
      <c r="D85" s="10" t="s">
        <v>16</v>
      </c>
      <c r="E85" s="11">
        <v>114.00570395546551</v>
      </c>
      <c r="F85" s="11">
        <v>108.95292406904292</v>
      </c>
      <c r="G85" s="11">
        <v>105.03368350512378</v>
      </c>
      <c r="H85" s="11">
        <v>101.83143079893834</v>
      </c>
      <c r="I85" s="11">
        <v>99.123964713646942</v>
      </c>
      <c r="J85" s="11">
        <v>96.778650912515758</v>
      </c>
      <c r="K85" s="11">
        <v>94.709937528833763</v>
      </c>
      <c r="L85" s="11">
        <v>92.859410348596597</v>
      </c>
      <c r="M85" s="11">
        <v>91.185404890479859</v>
      </c>
      <c r="N85" s="11">
        <v>89.657157642411178</v>
      </c>
      <c r="O85" s="11">
        <v>88.251306454185183</v>
      </c>
      <c r="P85" s="11">
        <v>86.949691557119763</v>
      </c>
      <c r="Q85" s="11">
        <v>85.737917078492018</v>
      </c>
      <c r="R85" s="11">
        <v>84.60437775598858</v>
      </c>
      <c r="S85" s="11">
        <v>83.539581235560973</v>
      </c>
      <c r="T85" s="11">
        <v>82.535664372306599</v>
      </c>
      <c r="U85" s="11">
        <v>81.586040484307802</v>
      </c>
      <c r="V85" s="11">
        <v>80.685137192069433</v>
      </c>
      <c r="W85" s="11">
        <v>79.828198287015184</v>
      </c>
      <c r="X85" s="11">
        <v>79.011131733952681</v>
      </c>
      <c r="Y85" s="11">
        <v>78.230391488584829</v>
      </c>
      <c r="Z85" s="11">
        <v>77.482884485884</v>
      </c>
      <c r="AA85" s="11">
        <v>76.765896628150273</v>
      </c>
      <c r="AB85" s="11">
        <v>76.077033297658019</v>
      </c>
      <c r="AC85" s="11">
        <v>75.414171102202019</v>
      </c>
      <c r="AD85" s="11">
        <v>74.775418400592585</v>
      </c>
      <c r="AE85" s="11">
        <v>74.159082758196504</v>
      </c>
      <c r="AF85" s="11">
        <v>73.563643921964854</v>
      </c>
      <c r="AG85" s="11">
        <v>72.987731228388384</v>
      </c>
      <c r="AH85" s="11">
        <v>72.430104599461416</v>
      </c>
      <c r="AI85" s="11">
        <v>71.889638463848115</v>
      </c>
    </row>
    <row r="86" spans="1:35">
      <c r="A86" s="10" t="s">
        <v>18</v>
      </c>
      <c r="B86" s="10" t="s">
        <v>310</v>
      </c>
      <c r="C86" s="10" t="s">
        <v>250</v>
      </c>
      <c r="D86" s="10" t="s">
        <v>16</v>
      </c>
      <c r="E86" s="11">
        <v>123.38334161805193</v>
      </c>
      <c r="F86" s="11">
        <v>120.00580544984575</v>
      </c>
      <c r="G86" s="11">
        <v>117.38598486512008</v>
      </c>
      <c r="H86" s="11">
        <v>115.24543558769349</v>
      </c>
      <c r="I86" s="11">
        <v>113.4356269609936</v>
      </c>
      <c r="J86" s="11">
        <v>111.86789941948732</v>
      </c>
      <c r="K86" s="11">
        <v>110.48506572554125</v>
      </c>
      <c r="L86" s="11">
        <v>109.24807883476164</v>
      </c>
      <c r="M86" s="11">
        <v>108.12908807964152</v>
      </c>
      <c r="N86" s="11">
        <v>107.10752955733507</v>
      </c>
      <c r="O86" s="11">
        <v>106.16778681332435</v>
      </c>
      <c r="P86" s="11">
        <v>105.29772093063517</v>
      </c>
      <c r="Q86" s="11">
        <v>104.48770897260941</v>
      </c>
      <c r="R86" s="11">
        <v>103.72999338912888</v>
      </c>
      <c r="S86" s="11">
        <v>103.01822900588546</v>
      </c>
      <c r="T86" s="11">
        <v>102.34715969518282</v>
      </c>
      <c r="U86" s="11">
        <v>101.71238258238456</v>
      </c>
      <c r="V86" s="11">
        <v>101.11017280440321</v>
      </c>
      <c r="W86" s="11">
        <v>100.53735106848292</v>
      </c>
      <c r="X86" s="11">
        <v>99.991182049283069</v>
      </c>
      <c r="Y86" s="11">
        <v>99.469295389666257</v>
      </c>
      <c r="Z86" s="11">
        <v>98.969623526976619</v>
      </c>
      <c r="AA86" s="11">
        <v>98.490352219677547</v>
      </c>
      <c r="AB86" s="11">
        <v>98.029880782965918</v>
      </c>
      <c r="AC86" s="11">
        <v>97.586789833030565</v>
      </c>
      <c r="AD86" s="11">
        <v>97.159814900276743</v>
      </c>
      <c r="AE86" s="11">
        <v>96.747824674947282</v>
      </c>
      <c r="AF86" s="11">
        <v>96.34980294225096</v>
      </c>
      <c r="AG86" s="11">
        <v>95.964833480685755</v>
      </c>
      <c r="AH86" s="11">
        <v>95.592087358770442</v>
      </c>
      <c r="AI86" s="11">
        <v>95.230812187130837</v>
      </c>
    </row>
    <row r="87" spans="1:35">
      <c r="A87" s="10" t="s">
        <v>19</v>
      </c>
      <c r="B87" s="10" t="s">
        <v>450</v>
      </c>
      <c r="C87" s="10" t="s">
        <v>250</v>
      </c>
      <c r="D87" s="10" t="s">
        <v>16</v>
      </c>
      <c r="E87" s="11">
        <v>29</v>
      </c>
      <c r="F87" s="11">
        <v>29</v>
      </c>
      <c r="G87" s="11">
        <v>27</v>
      </c>
      <c r="H87" s="11">
        <v>25</v>
      </c>
      <c r="I87" s="11">
        <v>23</v>
      </c>
      <c r="J87" s="11">
        <v>21</v>
      </c>
      <c r="K87" s="11">
        <v>19</v>
      </c>
      <c r="L87" s="11">
        <v>17</v>
      </c>
      <c r="M87" s="11">
        <v>15</v>
      </c>
      <c r="N87" s="11">
        <v>13</v>
      </c>
      <c r="O87" s="11">
        <v>11</v>
      </c>
      <c r="P87" s="11">
        <v>11</v>
      </c>
      <c r="Q87" s="11">
        <v>11</v>
      </c>
      <c r="R87" s="11">
        <v>11</v>
      </c>
      <c r="S87" s="11">
        <v>11</v>
      </c>
      <c r="T87" s="11">
        <v>11</v>
      </c>
      <c r="U87" s="11">
        <v>10</v>
      </c>
      <c r="V87" s="11">
        <v>10</v>
      </c>
      <c r="W87" s="11">
        <v>10</v>
      </c>
      <c r="X87" s="11">
        <v>10</v>
      </c>
      <c r="Y87" s="11">
        <v>10</v>
      </c>
      <c r="Z87" s="11">
        <v>10</v>
      </c>
      <c r="AA87" s="11">
        <v>10</v>
      </c>
      <c r="AB87" s="11">
        <v>10</v>
      </c>
      <c r="AC87" s="11">
        <v>9</v>
      </c>
      <c r="AD87" s="11">
        <v>9</v>
      </c>
      <c r="AE87" s="11">
        <v>9</v>
      </c>
      <c r="AF87" s="11">
        <v>9</v>
      </c>
      <c r="AG87" s="11">
        <v>9</v>
      </c>
      <c r="AH87" s="11">
        <v>9</v>
      </c>
      <c r="AI87" s="11">
        <v>9</v>
      </c>
    </row>
    <row r="88" spans="1:35">
      <c r="A88" s="10" t="s">
        <v>20</v>
      </c>
      <c r="B88" s="10" t="s">
        <v>450</v>
      </c>
      <c r="C88" s="10" t="s">
        <v>250</v>
      </c>
      <c r="D88" s="10" t="s">
        <v>16</v>
      </c>
      <c r="E88" s="11">
        <v>29</v>
      </c>
      <c r="F88" s="11">
        <v>29</v>
      </c>
      <c r="G88" s="11">
        <v>27</v>
      </c>
      <c r="H88" s="11">
        <v>25</v>
      </c>
      <c r="I88" s="11">
        <v>24</v>
      </c>
      <c r="J88" s="11">
        <v>22</v>
      </c>
      <c r="K88" s="11">
        <v>20</v>
      </c>
      <c r="L88" s="11">
        <v>18</v>
      </c>
      <c r="M88" s="11">
        <v>17</v>
      </c>
      <c r="N88" s="11">
        <v>15</v>
      </c>
      <c r="O88" s="11">
        <v>13</v>
      </c>
      <c r="P88" s="11">
        <v>13</v>
      </c>
      <c r="Q88" s="11">
        <v>13</v>
      </c>
      <c r="R88" s="11">
        <v>13</v>
      </c>
      <c r="S88" s="11">
        <v>13</v>
      </c>
      <c r="T88" s="11">
        <v>13</v>
      </c>
      <c r="U88" s="11">
        <v>13</v>
      </c>
      <c r="V88" s="11">
        <v>13</v>
      </c>
      <c r="W88" s="11">
        <v>12</v>
      </c>
      <c r="X88" s="11">
        <v>12</v>
      </c>
      <c r="Y88" s="11">
        <v>12</v>
      </c>
      <c r="Z88" s="11">
        <v>12</v>
      </c>
      <c r="AA88" s="11">
        <v>12</v>
      </c>
      <c r="AB88" s="11">
        <v>12</v>
      </c>
      <c r="AC88" s="11">
        <v>12</v>
      </c>
      <c r="AD88" s="11">
        <v>12</v>
      </c>
      <c r="AE88" s="11">
        <v>12</v>
      </c>
      <c r="AF88" s="11">
        <v>11</v>
      </c>
      <c r="AG88" s="11">
        <v>11</v>
      </c>
      <c r="AH88" s="11">
        <v>11</v>
      </c>
      <c r="AI88" s="11">
        <v>11</v>
      </c>
    </row>
    <row r="89" spans="1:35">
      <c r="A89" s="10" t="s">
        <v>18</v>
      </c>
      <c r="B89" s="10" t="s">
        <v>450</v>
      </c>
      <c r="C89" s="10" t="s">
        <v>250</v>
      </c>
      <c r="D89" s="10" t="s">
        <v>16</v>
      </c>
      <c r="E89" s="11">
        <v>29</v>
      </c>
      <c r="F89" s="11">
        <v>29</v>
      </c>
      <c r="G89" s="11">
        <v>29</v>
      </c>
      <c r="H89" s="11">
        <v>28</v>
      </c>
      <c r="I89" s="11">
        <v>28</v>
      </c>
      <c r="J89" s="11">
        <v>27</v>
      </c>
      <c r="K89" s="11">
        <v>27</v>
      </c>
      <c r="L89" s="11">
        <v>27</v>
      </c>
      <c r="M89" s="11">
        <v>26</v>
      </c>
      <c r="N89" s="11">
        <v>26</v>
      </c>
      <c r="O89" s="11">
        <v>25</v>
      </c>
      <c r="P89" s="11">
        <v>25</v>
      </c>
      <c r="Q89" s="11">
        <v>24</v>
      </c>
      <c r="R89" s="11">
        <v>24</v>
      </c>
      <c r="S89" s="11">
        <v>23</v>
      </c>
      <c r="T89" s="11">
        <v>22</v>
      </c>
      <c r="U89" s="11">
        <v>22</v>
      </c>
      <c r="V89" s="11">
        <v>21</v>
      </c>
      <c r="W89" s="11">
        <v>21</v>
      </c>
      <c r="X89" s="11">
        <v>20</v>
      </c>
      <c r="Y89" s="11">
        <v>19</v>
      </c>
      <c r="Z89" s="11">
        <v>19</v>
      </c>
      <c r="AA89" s="11">
        <v>18</v>
      </c>
      <c r="AB89" s="11">
        <v>18</v>
      </c>
      <c r="AC89" s="11">
        <v>17</v>
      </c>
      <c r="AD89" s="11">
        <v>16</v>
      </c>
      <c r="AE89" s="11">
        <v>16</v>
      </c>
      <c r="AF89" s="11">
        <v>15</v>
      </c>
      <c r="AG89" s="11">
        <v>14</v>
      </c>
      <c r="AH89" s="11">
        <v>14</v>
      </c>
      <c r="AI89" s="11">
        <v>13</v>
      </c>
    </row>
    <row r="90" spans="1:35">
      <c r="A90" s="10" t="s">
        <v>19</v>
      </c>
      <c r="B90" s="10" t="s">
        <v>300</v>
      </c>
      <c r="C90" s="10" t="s">
        <v>250</v>
      </c>
      <c r="D90" s="10" t="s">
        <v>16</v>
      </c>
      <c r="E90" s="11">
        <v>22.62</v>
      </c>
      <c r="F90" s="11">
        <v>20.56</v>
      </c>
      <c r="G90" s="11">
        <v>19.72</v>
      </c>
      <c r="H90" s="11">
        <v>18.89</v>
      </c>
      <c r="I90" s="11">
        <v>18.07</v>
      </c>
      <c r="J90" s="11">
        <v>17.25</v>
      </c>
      <c r="K90" s="11">
        <v>16.440000000000001</v>
      </c>
      <c r="L90" s="11">
        <v>15.64</v>
      </c>
      <c r="M90" s="11">
        <v>14.84</v>
      </c>
      <c r="N90" s="11">
        <v>14.04</v>
      </c>
      <c r="O90" s="11">
        <v>13.25</v>
      </c>
      <c r="P90" s="11">
        <v>13.13</v>
      </c>
      <c r="Q90" s="11">
        <v>13</v>
      </c>
      <c r="R90" s="11">
        <v>12.88</v>
      </c>
      <c r="S90" s="11">
        <v>12.75</v>
      </c>
      <c r="T90" s="11">
        <v>12.63</v>
      </c>
      <c r="U90" s="11">
        <v>12.51</v>
      </c>
      <c r="V90" s="11">
        <v>12.39</v>
      </c>
      <c r="W90" s="11">
        <v>12.27</v>
      </c>
      <c r="X90" s="11">
        <v>12.15</v>
      </c>
      <c r="Y90" s="11">
        <v>12.03</v>
      </c>
      <c r="Z90" s="11">
        <v>11.91</v>
      </c>
      <c r="AA90" s="11">
        <v>11.79</v>
      </c>
      <c r="AB90" s="11">
        <v>11.67</v>
      </c>
      <c r="AC90" s="11">
        <v>11.56</v>
      </c>
      <c r="AD90" s="11">
        <v>11.44</v>
      </c>
      <c r="AE90" s="11">
        <v>11.32</v>
      </c>
      <c r="AF90" s="11">
        <v>11.21</v>
      </c>
      <c r="AG90" s="11">
        <v>11.09</v>
      </c>
      <c r="AH90" s="11">
        <v>10.98</v>
      </c>
      <c r="AI90" s="11">
        <v>10.86</v>
      </c>
    </row>
    <row r="91" spans="1:35">
      <c r="A91" s="10" t="s">
        <v>20</v>
      </c>
      <c r="B91" s="10" t="s">
        <v>300</v>
      </c>
      <c r="C91" s="10" t="s">
        <v>250</v>
      </c>
      <c r="D91" s="10" t="s">
        <v>16</v>
      </c>
      <c r="E91" s="11">
        <v>22.62</v>
      </c>
      <c r="F91" s="11">
        <v>20.56</v>
      </c>
      <c r="G91" s="11">
        <v>19.95</v>
      </c>
      <c r="H91" s="11">
        <v>19.350000000000001</v>
      </c>
      <c r="I91" s="11">
        <v>18.760000000000002</v>
      </c>
      <c r="J91" s="11">
        <v>18.170000000000002</v>
      </c>
      <c r="K91" s="11">
        <v>17.57</v>
      </c>
      <c r="L91" s="11">
        <v>16.98</v>
      </c>
      <c r="M91" s="11">
        <v>16.39</v>
      </c>
      <c r="N91" s="11">
        <v>15.81</v>
      </c>
      <c r="O91" s="11">
        <v>15.22</v>
      </c>
      <c r="P91" s="11">
        <v>15.12</v>
      </c>
      <c r="Q91" s="11">
        <v>15.02</v>
      </c>
      <c r="R91" s="11">
        <v>14.92</v>
      </c>
      <c r="S91" s="11">
        <v>14.82</v>
      </c>
      <c r="T91" s="11">
        <v>14.72</v>
      </c>
      <c r="U91" s="11">
        <v>14.62</v>
      </c>
      <c r="V91" s="11">
        <v>14.52</v>
      </c>
      <c r="W91" s="11">
        <v>14.42</v>
      </c>
      <c r="X91" s="11">
        <v>14.32</v>
      </c>
      <c r="Y91" s="11">
        <v>14.23</v>
      </c>
      <c r="Z91" s="11">
        <v>14.13</v>
      </c>
      <c r="AA91" s="11">
        <v>14.03</v>
      </c>
      <c r="AB91" s="11">
        <v>13.93</v>
      </c>
      <c r="AC91" s="11">
        <v>13.83</v>
      </c>
      <c r="AD91" s="11">
        <v>13.74</v>
      </c>
      <c r="AE91" s="11">
        <v>13.64</v>
      </c>
      <c r="AF91" s="11">
        <v>13.54</v>
      </c>
      <c r="AG91" s="11">
        <v>13.45</v>
      </c>
      <c r="AH91" s="11">
        <v>13.35</v>
      </c>
      <c r="AI91" s="11">
        <v>13.25</v>
      </c>
    </row>
    <row r="92" spans="1:35">
      <c r="A92" s="10" t="s">
        <v>18</v>
      </c>
      <c r="B92" s="10" t="s">
        <v>300</v>
      </c>
      <c r="C92" s="10" t="s">
        <v>250</v>
      </c>
      <c r="D92" s="10" t="s">
        <v>16</v>
      </c>
      <c r="E92" s="11">
        <v>22.62</v>
      </c>
      <c r="F92" s="11">
        <v>20.56</v>
      </c>
      <c r="G92" s="11">
        <v>20.48</v>
      </c>
      <c r="H92" s="11">
        <v>20.41</v>
      </c>
      <c r="I92" s="11">
        <v>20.350000000000001</v>
      </c>
      <c r="J92" s="11">
        <v>20.28</v>
      </c>
      <c r="K92" s="11">
        <v>20.21</v>
      </c>
      <c r="L92" s="11">
        <v>20.149999999999999</v>
      </c>
      <c r="M92" s="11">
        <v>20.079999999999998</v>
      </c>
      <c r="N92" s="11">
        <v>20.02</v>
      </c>
      <c r="O92" s="11">
        <v>19.95</v>
      </c>
      <c r="P92" s="11">
        <v>19.72</v>
      </c>
      <c r="Q92" s="11">
        <v>19.48</v>
      </c>
      <c r="R92" s="11">
        <v>19.239999999999998</v>
      </c>
      <c r="S92" s="11">
        <v>19.010000000000002</v>
      </c>
      <c r="T92" s="11">
        <v>18.77</v>
      </c>
      <c r="U92" s="11">
        <v>18.53</v>
      </c>
      <c r="V92" s="11">
        <v>18.3</v>
      </c>
      <c r="W92" s="11">
        <v>18.059999999999999</v>
      </c>
      <c r="X92" s="11">
        <v>17.82</v>
      </c>
      <c r="Y92" s="11">
        <v>17.59</v>
      </c>
      <c r="Z92" s="11">
        <v>17.350000000000001</v>
      </c>
      <c r="AA92" s="11">
        <v>17.11</v>
      </c>
      <c r="AB92" s="11">
        <v>16.88</v>
      </c>
      <c r="AC92" s="11">
        <v>16.64</v>
      </c>
      <c r="AD92" s="11">
        <v>16.399999999999999</v>
      </c>
      <c r="AE92" s="11">
        <v>16.170000000000002</v>
      </c>
      <c r="AF92" s="11">
        <v>15.93</v>
      </c>
      <c r="AG92" s="11">
        <v>15.69</v>
      </c>
      <c r="AH92" s="11">
        <v>15.46</v>
      </c>
      <c r="AI92" s="11">
        <v>15.22</v>
      </c>
    </row>
    <row r="93" spans="1:35">
      <c r="A93" s="10" t="s">
        <v>24</v>
      </c>
      <c r="B93" s="10" t="s">
        <v>301</v>
      </c>
      <c r="C93" s="10" t="s">
        <v>250</v>
      </c>
      <c r="D93" s="10" t="s">
        <v>385</v>
      </c>
      <c r="E93" s="11">
        <v>64</v>
      </c>
      <c r="F93" s="11">
        <v>64</v>
      </c>
      <c r="G93" s="11">
        <v>64</v>
      </c>
      <c r="H93" s="11">
        <v>64</v>
      </c>
      <c r="I93" s="11">
        <v>64</v>
      </c>
      <c r="J93" s="11">
        <v>64</v>
      </c>
      <c r="K93" s="11">
        <v>64</v>
      </c>
      <c r="L93" s="11">
        <v>64</v>
      </c>
      <c r="M93" s="11">
        <v>64</v>
      </c>
      <c r="N93" s="11">
        <v>64</v>
      </c>
      <c r="O93" s="11">
        <v>64</v>
      </c>
      <c r="P93" s="11">
        <v>64</v>
      </c>
      <c r="Q93" s="11">
        <v>64</v>
      </c>
      <c r="R93" s="11">
        <v>64</v>
      </c>
      <c r="S93" s="11">
        <v>64</v>
      </c>
      <c r="T93" s="11">
        <v>64</v>
      </c>
      <c r="U93" s="11">
        <v>64</v>
      </c>
      <c r="V93" s="11">
        <v>64</v>
      </c>
      <c r="W93" s="11">
        <v>64</v>
      </c>
      <c r="X93" s="11">
        <v>64</v>
      </c>
      <c r="Y93" s="11">
        <v>64</v>
      </c>
      <c r="Z93" s="11">
        <v>64</v>
      </c>
      <c r="AA93" s="11">
        <v>64</v>
      </c>
      <c r="AB93" s="11">
        <v>64</v>
      </c>
      <c r="AC93" s="11">
        <v>64</v>
      </c>
      <c r="AD93" s="11">
        <v>64</v>
      </c>
      <c r="AE93" s="11">
        <v>64</v>
      </c>
      <c r="AF93" s="11">
        <v>64</v>
      </c>
      <c r="AG93" s="11">
        <v>64</v>
      </c>
      <c r="AH93" s="11">
        <v>64</v>
      </c>
      <c r="AI93" s="11">
        <v>64</v>
      </c>
    </row>
    <row r="94" spans="1:35">
      <c r="A94" s="10" t="s">
        <v>24</v>
      </c>
      <c r="B94" s="10" t="s">
        <v>302</v>
      </c>
      <c r="C94" s="10" t="s">
        <v>250</v>
      </c>
      <c r="D94" s="10" t="s">
        <v>16</v>
      </c>
      <c r="E94" s="11">
        <v>17.82</v>
      </c>
      <c r="F94" s="11">
        <v>17.82</v>
      </c>
      <c r="G94" s="11">
        <v>17.82</v>
      </c>
      <c r="H94" s="11">
        <v>17.82</v>
      </c>
      <c r="I94" s="11">
        <v>17.82</v>
      </c>
      <c r="J94" s="11">
        <v>17.82</v>
      </c>
      <c r="K94" s="11">
        <v>17.82</v>
      </c>
      <c r="L94" s="11">
        <v>17.82</v>
      </c>
      <c r="M94" s="11">
        <v>17.82</v>
      </c>
      <c r="N94" s="11">
        <v>17.82</v>
      </c>
      <c r="O94" s="11">
        <v>17.82</v>
      </c>
      <c r="P94" s="11">
        <v>17.82</v>
      </c>
      <c r="Q94" s="11">
        <v>17.82</v>
      </c>
      <c r="R94" s="11">
        <v>17.82</v>
      </c>
      <c r="S94" s="11">
        <v>17.82</v>
      </c>
      <c r="T94" s="11">
        <v>17.82</v>
      </c>
      <c r="U94" s="11">
        <v>17.82</v>
      </c>
      <c r="V94" s="11">
        <v>17.82</v>
      </c>
      <c r="W94" s="11">
        <v>17.82</v>
      </c>
      <c r="X94" s="11">
        <v>17.82</v>
      </c>
      <c r="Y94" s="11">
        <v>17.82</v>
      </c>
      <c r="Z94" s="11">
        <v>17.82</v>
      </c>
      <c r="AA94" s="11">
        <v>17.82</v>
      </c>
      <c r="AB94" s="11">
        <v>17.82</v>
      </c>
      <c r="AC94" s="11">
        <v>17.82</v>
      </c>
      <c r="AD94" s="11">
        <v>17.82</v>
      </c>
      <c r="AE94" s="11">
        <v>17.82</v>
      </c>
      <c r="AF94" s="11">
        <v>17.82</v>
      </c>
      <c r="AG94" s="11">
        <v>17.82</v>
      </c>
      <c r="AH94" s="11">
        <v>17.82</v>
      </c>
      <c r="AI94" s="11">
        <v>17.82</v>
      </c>
    </row>
    <row r="95" spans="1:35">
      <c r="A95" s="10" t="s">
        <v>24</v>
      </c>
      <c r="B95" s="10" t="s">
        <v>447</v>
      </c>
      <c r="C95" s="10" t="s">
        <v>250</v>
      </c>
      <c r="D95" s="10" t="s">
        <v>454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>
      <c r="A96" s="10" t="s">
        <v>24</v>
      </c>
      <c r="B96" s="10" t="s">
        <v>451</v>
      </c>
      <c r="C96" s="10" t="s">
        <v>250</v>
      </c>
      <c r="D96" s="10" t="s">
        <v>452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</row>
    <row r="97" spans="1:35">
      <c r="A97" s="10" t="s">
        <v>24</v>
      </c>
      <c r="B97" s="10" t="s">
        <v>517</v>
      </c>
      <c r="C97" s="10" t="s">
        <v>250</v>
      </c>
      <c r="D97" s="10" t="s">
        <v>489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>
      <c r="A98" s="10" t="s">
        <v>24</v>
      </c>
      <c r="B98" s="10" t="s">
        <v>518</v>
      </c>
      <c r="C98" s="10" t="s">
        <v>250</v>
      </c>
      <c r="D98" s="10" t="s">
        <v>489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>
      <c r="A99" s="10" t="s">
        <v>24</v>
      </c>
      <c r="B99" s="10" t="s">
        <v>479</v>
      </c>
      <c r="C99" s="10" t="s">
        <v>250</v>
      </c>
      <c r="D99" s="10" t="s">
        <v>489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</row>
    <row r="100" spans="1:35">
      <c r="A100" s="10" t="s">
        <v>24</v>
      </c>
      <c r="B100" s="10" t="s">
        <v>480</v>
      </c>
      <c r="C100" s="10" t="s">
        <v>250</v>
      </c>
      <c r="D100" s="10" t="s">
        <v>489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</row>
    <row r="101" spans="1:35">
      <c r="A101" s="10" t="s">
        <v>24</v>
      </c>
      <c r="B101" s="10" t="s">
        <v>481</v>
      </c>
      <c r="C101" s="10" t="s">
        <v>250</v>
      </c>
      <c r="D101" s="10" t="s">
        <v>489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</row>
    <row r="102" spans="1:35">
      <c r="A102" s="10" t="s">
        <v>24</v>
      </c>
      <c r="B102" s="10" t="s">
        <v>519</v>
      </c>
      <c r="C102" s="10" t="s">
        <v>250</v>
      </c>
      <c r="D102" s="10" t="s">
        <v>489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>
      <c r="A103" s="10" t="s">
        <v>24</v>
      </c>
      <c r="B103" s="10" t="s">
        <v>482</v>
      </c>
      <c r="C103" s="10" t="s">
        <v>250</v>
      </c>
      <c r="D103" s="10" t="s">
        <v>489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 s="60" customFormat="1">
      <c r="A104" s="60" t="s">
        <v>24</v>
      </c>
      <c r="B104" s="60" t="s">
        <v>520</v>
      </c>
      <c r="C104" s="10" t="s">
        <v>250</v>
      </c>
      <c r="D104" s="60" t="s">
        <v>516</v>
      </c>
      <c r="E104" s="10">
        <v>21.061033781312858</v>
      </c>
      <c r="F104" s="10">
        <v>21.061033781312858</v>
      </c>
      <c r="G104" s="10">
        <v>21.061033781312858</v>
      </c>
      <c r="H104" s="10">
        <v>21.061033781312858</v>
      </c>
      <c r="I104" s="10">
        <v>21.061033781312858</v>
      </c>
      <c r="J104" s="10">
        <v>21.061033781312858</v>
      </c>
      <c r="K104" s="10">
        <v>21.061033781312858</v>
      </c>
      <c r="L104" s="10">
        <v>21.061033781312858</v>
      </c>
      <c r="M104" s="10">
        <v>21.061033781312858</v>
      </c>
      <c r="N104" s="10">
        <v>21.061033781312858</v>
      </c>
      <c r="O104" s="10">
        <v>21.061033781312858</v>
      </c>
      <c r="P104" s="10">
        <v>21.061033781312858</v>
      </c>
      <c r="Q104" s="10">
        <v>21.061033781312858</v>
      </c>
      <c r="R104" s="10">
        <v>21.061033781312858</v>
      </c>
      <c r="S104" s="10">
        <v>21.061033781312858</v>
      </c>
      <c r="T104" s="10">
        <v>21.061033781312858</v>
      </c>
      <c r="U104" s="10">
        <v>21.061033781312858</v>
      </c>
      <c r="V104" s="10">
        <v>21.061033781312858</v>
      </c>
      <c r="W104" s="10">
        <v>21.061033781312858</v>
      </c>
      <c r="X104" s="10">
        <v>21.061033781312858</v>
      </c>
      <c r="Y104" s="10">
        <v>21.061033781312858</v>
      </c>
      <c r="Z104" s="10">
        <v>21.061033781312858</v>
      </c>
      <c r="AA104" s="10">
        <v>21.061033781312858</v>
      </c>
      <c r="AB104" s="10">
        <v>21.061033781312858</v>
      </c>
      <c r="AC104" s="10">
        <v>21.061033781312858</v>
      </c>
      <c r="AD104" s="10">
        <v>21.061033781312858</v>
      </c>
      <c r="AE104" s="10">
        <v>21.061033781312858</v>
      </c>
      <c r="AF104" s="10">
        <v>21.061033781312858</v>
      </c>
      <c r="AG104" s="10">
        <v>21.061033781312858</v>
      </c>
      <c r="AH104" s="10">
        <v>21.061033781312858</v>
      </c>
      <c r="AI104" s="10">
        <v>21.061033781312858</v>
      </c>
    </row>
    <row r="105" spans="1:35" s="60" customFormat="1">
      <c r="A105" s="60" t="s">
        <v>24</v>
      </c>
      <c r="B105" s="60" t="s">
        <v>521</v>
      </c>
      <c r="C105" s="10" t="s">
        <v>250</v>
      </c>
      <c r="D105" s="60" t="s">
        <v>516</v>
      </c>
      <c r="E105" s="10">
        <v>21.061033781312858</v>
      </c>
      <c r="F105" s="10">
        <v>21.061033781312858</v>
      </c>
      <c r="G105" s="10">
        <v>21.061033781312858</v>
      </c>
      <c r="H105" s="10">
        <v>21.061033781312858</v>
      </c>
      <c r="I105" s="10">
        <v>21.061033781312858</v>
      </c>
      <c r="J105" s="10">
        <v>21.061033781312858</v>
      </c>
      <c r="K105" s="10">
        <v>21.061033781312858</v>
      </c>
      <c r="L105" s="10">
        <v>21.061033781312858</v>
      </c>
      <c r="M105" s="10">
        <v>21.061033781312858</v>
      </c>
      <c r="N105" s="10">
        <v>21.061033781312858</v>
      </c>
      <c r="O105" s="10">
        <v>21.061033781312858</v>
      </c>
      <c r="P105" s="10">
        <v>21.061033781312858</v>
      </c>
      <c r="Q105" s="10">
        <v>21.061033781312858</v>
      </c>
      <c r="R105" s="10">
        <v>21.061033781312858</v>
      </c>
      <c r="S105" s="10">
        <v>21.061033781312858</v>
      </c>
      <c r="T105" s="10">
        <v>21.061033781312858</v>
      </c>
      <c r="U105" s="10">
        <v>21.061033781312858</v>
      </c>
      <c r="V105" s="10">
        <v>21.061033781312858</v>
      </c>
      <c r="W105" s="10">
        <v>21.061033781312858</v>
      </c>
      <c r="X105" s="10">
        <v>21.061033781312858</v>
      </c>
      <c r="Y105" s="10">
        <v>21.061033781312858</v>
      </c>
      <c r="Z105" s="10">
        <v>21.061033781312858</v>
      </c>
      <c r="AA105" s="10">
        <v>21.061033781312858</v>
      </c>
      <c r="AB105" s="10">
        <v>21.061033781312858</v>
      </c>
      <c r="AC105" s="10">
        <v>21.061033781312858</v>
      </c>
      <c r="AD105" s="10">
        <v>21.061033781312858</v>
      </c>
      <c r="AE105" s="10">
        <v>21.061033781312858</v>
      </c>
      <c r="AF105" s="10">
        <v>21.061033781312858</v>
      </c>
      <c r="AG105" s="10">
        <v>21.061033781312858</v>
      </c>
      <c r="AH105" s="10">
        <v>21.061033781312858</v>
      </c>
      <c r="AI105" s="10">
        <v>21.061033781312858</v>
      </c>
    </row>
    <row r="106" spans="1:35" s="60" customFormat="1">
      <c r="A106" s="60" t="s">
        <v>24</v>
      </c>
      <c r="B106" s="60" t="s">
        <v>483</v>
      </c>
      <c r="C106" s="10" t="s">
        <v>250</v>
      </c>
      <c r="D106" s="60" t="s">
        <v>516</v>
      </c>
      <c r="E106" s="10">
        <v>21.061033781312858</v>
      </c>
      <c r="F106" s="10">
        <v>21.061033781312858</v>
      </c>
      <c r="G106" s="10">
        <v>21.061033781312858</v>
      </c>
      <c r="H106" s="10">
        <v>21.061033781312858</v>
      </c>
      <c r="I106" s="10">
        <v>21.061033781312858</v>
      </c>
      <c r="J106" s="10">
        <v>21.061033781312858</v>
      </c>
      <c r="K106" s="10">
        <v>21.061033781312858</v>
      </c>
      <c r="L106" s="10">
        <v>21.061033781312858</v>
      </c>
      <c r="M106" s="10">
        <v>21.061033781312858</v>
      </c>
      <c r="N106" s="10">
        <v>21.061033781312858</v>
      </c>
      <c r="O106" s="10">
        <v>21.061033781312858</v>
      </c>
      <c r="P106" s="10">
        <v>21.061033781312858</v>
      </c>
      <c r="Q106" s="10">
        <v>21.061033781312858</v>
      </c>
      <c r="R106" s="10">
        <v>21.061033781312858</v>
      </c>
      <c r="S106" s="10">
        <v>21.061033781312858</v>
      </c>
      <c r="T106" s="10">
        <v>21.061033781312858</v>
      </c>
      <c r="U106" s="10">
        <v>21.061033781312858</v>
      </c>
      <c r="V106" s="10">
        <v>21.061033781312858</v>
      </c>
      <c r="W106" s="10">
        <v>21.061033781312858</v>
      </c>
      <c r="X106" s="10">
        <v>21.061033781312858</v>
      </c>
      <c r="Y106" s="10">
        <v>21.061033781312858</v>
      </c>
      <c r="Z106" s="10">
        <v>21.061033781312858</v>
      </c>
      <c r="AA106" s="10">
        <v>21.061033781312858</v>
      </c>
      <c r="AB106" s="10">
        <v>21.061033781312858</v>
      </c>
      <c r="AC106" s="10">
        <v>21.061033781312858</v>
      </c>
      <c r="AD106" s="10">
        <v>21.061033781312858</v>
      </c>
      <c r="AE106" s="10">
        <v>21.061033781312858</v>
      </c>
      <c r="AF106" s="10">
        <v>21.061033781312858</v>
      </c>
      <c r="AG106" s="10">
        <v>21.061033781312858</v>
      </c>
      <c r="AH106" s="10">
        <v>21.061033781312858</v>
      </c>
      <c r="AI106" s="10">
        <v>21.061033781312858</v>
      </c>
    </row>
    <row r="107" spans="1:35" s="60" customFormat="1">
      <c r="A107" s="60" t="s">
        <v>24</v>
      </c>
      <c r="B107" s="60" t="s">
        <v>484</v>
      </c>
      <c r="C107" s="10" t="s">
        <v>250</v>
      </c>
      <c r="D107" s="60" t="s">
        <v>516</v>
      </c>
      <c r="E107" s="10">
        <v>21.061033781312858</v>
      </c>
      <c r="F107" s="10">
        <v>21.061033781312858</v>
      </c>
      <c r="G107" s="10">
        <v>21.061033781312858</v>
      </c>
      <c r="H107" s="10">
        <v>21.061033781312858</v>
      </c>
      <c r="I107" s="10">
        <v>21.061033781312858</v>
      </c>
      <c r="J107" s="10">
        <v>21.061033781312858</v>
      </c>
      <c r="K107" s="10">
        <v>21.061033781312858</v>
      </c>
      <c r="L107" s="10">
        <v>21.061033781312858</v>
      </c>
      <c r="M107" s="10">
        <v>21.061033781312858</v>
      </c>
      <c r="N107" s="10">
        <v>21.061033781312858</v>
      </c>
      <c r="O107" s="10">
        <v>21.061033781312858</v>
      </c>
      <c r="P107" s="10">
        <v>21.061033781312858</v>
      </c>
      <c r="Q107" s="10">
        <v>21.061033781312858</v>
      </c>
      <c r="R107" s="10">
        <v>21.061033781312858</v>
      </c>
      <c r="S107" s="10">
        <v>21.061033781312858</v>
      </c>
      <c r="T107" s="10">
        <v>21.061033781312858</v>
      </c>
      <c r="U107" s="10">
        <v>21.061033781312858</v>
      </c>
      <c r="V107" s="10">
        <v>21.061033781312858</v>
      </c>
      <c r="W107" s="10">
        <v>21.061033781312858</v>
      </c>
      <c r="X107" s="10">
        <v>21.061033781312858</v>
      </c>
      <c r="Y107" s="10">
        <v>21.061033781312858</v>
      </c>
      <c r="Z107" s="10">
        <v>21.061033781312858</v>
      </c>
      <c r="AA107" s="10">
        <v>21.061033781312858</v>
      </c>
      <c r="AB107" s="10">
        <v>21.061033781312858</v>
      </c>
      <c r="AC107" s="10">
        <v>21.061033781312858</v>
      </c>
      <c r="AD107" s="10">
        <v>21.061033781312858</v>
      </c>
      <c r="AE107" s="10">
        <v>21.061033781312858</v>
      </c>
      <c r="AF107" s="10">
        <v>21.061033781312858</v>
      </c>
      <c r="AG107" s="10">
        <v>21.061033781312858</v>
      </c>
      <c r="AH107" s="10">
        <v>21.061033781312858</v>
      </c>
      <c r="AI107" s="10">
        <v>21.061033781312858</v>
      </c>
    </row>
    <row r="108" spans="1:35" s="60" customFormat="1">
      <c r="A108" s="60" t="s">
        <v>24</v>
      </c>
      <c r="B108" s="60" t="s">
        <v>485</v>
      </c>
      <c r="C108" s="10" t="s">
        <v>250</v>
      </c>
      <c r="D108" s="60" t="s">
        <v>516</v>
      </c>
      <c r="E108" s="10">
        <v>18.139675900530261</v>
      </c>
      <c r="F108" s="10">
        <v>18.139675900530261</v>
      </c>
      <c r="G108" s="10">
        <v>18.139675900530261</v>
      </c>
      <c r="H108" s="10">
        <v>18.139675900530261</v>
      </c>
      <c r="I108" s="10">
        <v>18.139675900530261</v>
      </c>
      <c r="J108" s="10">
        <v>18.139675900530261</v>
      </c>
      <c r="K108" s="10">
        <v>18.139675900530261</v>
      </c>
      <c r="L108" s="10">
        <v>18.139675900530261</v>
      </c>
      <c r="M108" s="10">
        <v>18.139675900530261</v>
      </c>
      <c r="N108" s="10">
        <v>18.139675900530261</v>
      </c>
      <c r="O108" s="10">
        <v>18.139675900530261</v>
      </c>
      <c r="P108" s="10">
        <v>18.139675900530261</v>
      </c>
      <c r="Q108" s="10">
        <v>18.139675900530261</v>
      </c>
      <c r="R108" s="10">
        <v>18.139675900530261</v>
      </c>
      <c r="S108" s="10">
        <v>18.139675900530261</v>
      </c>
      <c r="T108" s="10">
        <v>18.139675900530261</v>
      </c>
      <c r="U108" s="10">
        <v>18.139675900530261</v>
      </c>
      <c r="V108" s="10">
        <v>18.139675900530261</v>
      </c>
      <c r="W108" s="10">
        <v>18.139675900530261</v>
      </c>
      <c r="X108" s="10">
        <v>18.139675900530261</v>
      </c>
      <c r="Y108" s="10">
        <v>18.139675900530261</v>
      </c>
      <c r="Z108" s="10">
        <v>18.139675900530261</v>
      </c>
      <c r="AA108" s="10">
        <v>18.139675900530261</v>
      </c>
      <c r="AB108" s="10">
        <v>18.139675900530261</v>
      </c>
      <c r="AC108" s="10">
        <v>18.139675900530261</v>
      </c>
      <c r="AD108" s="10">
        <v>18.139675900530261</v>
      </c>
      <c r="AE108" s="10">
        <v>18.139675900530261</v>
      </c>
      <c r="AF108" s="10">
        <v>18.139675900530261</v>
      </c>
      <c r="AG108" s="10">
        <v>18.139675900530261</v>
      </c>
      <c r="AH108" s="10">
        <v>18.139675900530261</v>
      </c>
      <c r="AI108" s="10">
        <v>18.139675900530261</v>
      </c>
    </row>
    <row r="109" spans="1:35" s="60" customFormat="1">
      <c r="A109" s="60" t="s">
        <v>24</v>
      </c>
      <c r="B109" s="60" t="s">
        <v>522</v>
      </c>
      <c r="C109" s="10" t="s">
        <v>250</v>
      </c>
      <c r="D109" s="60" t="s">
        <v>516</v>
      </c>
      <c r="E109" s="10">
        <v>22.313718883055174</v>
      </c>
      <c r="F109" s="10">
        <v>22.313718883055174</v>
      </c>
      <c r="G109" s="10">
        <v>22.313718883055174</v>
      </c>
      <c r="H109" s="10">
        <v>22.313718883055174</v>
      </c>
      <c r="I109" s="10">
        <v>22.313718883055174</v>
      </c>
      <c r="J109" s="10">
        <v>22.313718883055174</v>
      </c>
      <c r="K109" s="10">
        <v>22.313718883055174</v>
      </c>
      <c r="L109" s="10">
        <v>22.313718883055174</v>
      </c>
      <c r="M109" s="10">
        <v>22.313718883055174</v>
      </c>
      <c r="N109" s="10">
        <v>22.313718883055174</v>
      </c>
      <c r="O109" s="10">
        <v>22.313718883055174</v>
      </c>
      <c r="P109" s="10">
        <v>22.313718883055174</v>
      </c>
      <c r="Q109" s="10">
        <v>22.313718883055174</v>
      </c>
      <c r="R109" s="10">
        <v>22.313718883055174</v>
      </c>
      <c r="S109" s="10">
        <v>22.313718883055174</v>
      </c>
      <c r="T109" s="10">
        <v>22.313718883055174</v>
      </c>
      <c r="U109" s="10">
        <v>22.313718883055174</v>
      </c>
      <c r="V109" s="10">
        <v>22.313718883055174</v>
      </c>
      <c r="W109" s="10">
        <v>22.313718883055174</v>
      </c>
      <c r="X109" s="10">
        <v>22.313718883055174</v>
      </c>
      <c r="Y109" s="10">
        <v>22.313718883055174</v>
      </c>
      <c r="Z109" s="10">
        <v>22.313718883055174</v>
      </c>
      <c r="AA109" s="10">
        <v>22.313718883055174</v>
      </c>
      <c r="AB109" s="10">
        <v>22.313718883055174</v>
      </c>
      <c r="AC109" s="10">
        <v>22.313718883055174</v>
      </c>
      <c r="AD109" s="10">
        <v>22.313718883055174</v>
      </c>
      <c r="AE109" s="10">
        <v>22.313718883055174</v>
      </c>
      <c r="AF109" s="10">
        <v>22.313718883055174</v>
      </c>
      <c r="AG109" s="10">
        <v>22.313718883055174</v>
      </c>
      <c r="AH109" s="10">
        <v>22.313718883055174</v>
      </c>
      <c r="AI109" s="10">
        <v>22.313718883055174</v>
      </c>
    </row>
    <row r="110" spans="1:35" s="60" customFormat="1">
      <c r="A110" s="60" t="s">
        <v>24</v>
      </c>
      <c r="B110" s="60" t="s">
        <v>486</v>
      </c>
      <c r="C110" s="10" t="s">
        <v>250</v>
      </c>
      <c r="D110" s="60" t="s">
        <v>516</v>
      </c>
      <c r="E110" s="10">
        <v>22.313718883055174</v>
      </c>
      <c r="F110" s="10">
        <v>22.313718883055174</v>
      </c>
      <c r="G110" s="10">
        <v>22.313718883055174</v>
      </c>
      <c r="H110" s="10">
        <v>22.313718883055174</v>
      </c>
      <c r="I110" s="10">
        <v>22.313718883055174</v>
      </c>
      <c r="J110" s="10">
        <v>22.313718883055174</v>
      </c>
      <c r="K110" s="10">
        <v>22.313718883055174</v>
      </c>
      <c r="L110" s="10">
        <v>22.313718883055174</v>
      </c>
      <c r="M110" s="10">
        <v>22.313718883055174</v>
      </c>
      <c r="N110" s="10">
        <v>22.313718883055174</v>
      </c>
      <c r="O110" s="10">
        <v>22.313718883055174</v>
      </c>
      <c r="P110" s="10">
        <v>22.313718883055174</v>
      </c>
      <c r="Q110" s="10">
        <v>22.313718883055174</v>
      </c>
      <c r="R110" s="10">
        <v>22.313718883055174</v>
      </c>
      <c r="S110" s="10">
        <v>22.313718883055174</v>
      </c>
      <c r="T110" s="10">
        <v>22.313718883055174</v>
      </c>
      <c r="U110" s="10">
        <v>22.313718883055174</v>
      </c>
      <c r="V110" s="10">
        <v>22.313718883055174</v>
      </c>
      <c r="W110" s="10">
        <v>22.313718883055174</v>
      </c>
      <c r="X110" s="10">
        <v>22.313718883055174</v>
      </c>
      <c r="Y110" s="10">
        <v>22.313718883055174</v>
      </c>
      <c r="Z110" s="10">
        <v>22.313718883055174</v>
      </c>
      <c r="AA110" s="10">
        <v>22.313718883055174</v>
      </c>
      <c r="AB110" s="10">
        <v>22.313718883055174</v>
      </c>
      <c r="AC110" s="10">
        <v>22.313718883055174</v>
      </c>
      <c r="AD110" s="10">
        <v>22.313718883055174</v>
      </c>
      <c r="AE110" s="10">
        <v>22.313718883055174</v>
      </c>
      <c r="AF110" s="10">
        <v>22.313718883055174</v>
      </c>
      <c r="AG110" s="10">
        <v>22.313718883055174</v>
      </c>
      <c r="AH110" s="10">
        <v>22.313718883055174</v>
      </c>
      <c r="AI110" s="10">
        <v>22.313718883055174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110"/>
  <sheetViews>
    <sheetView zoomScaleNormal="100" workbookViewId="0">
      <pane ySplit="1" topLeftCell="A83" activePane="bottomLeft" state="frozen"/>
      <selection pane="bottomLeft" activeCell="B97" sqref="B97:B110"/>
    </sheetView>
  </sheetViews>
  <sheetFormatPr defaultColWidth="9.140625" defaultRowHeight="12.95" customHeight="1"/>
  <cols>
    <col min="1" max="1" width="12.5703125" style="10" customWidth="1"/>
    <col min="2" max="2" width="22.85546875" style="10" customWidth="1"/>
    <col min="3" max="3" width="15" style="10" customWidth="1"/>
    <col min="4" max="4" width="40.7109375" style="10" customWidth="1"/>
    <col min="5" max="5" width="15.7109375" style="10" customWidth="1"/>
    <col min="6" max="36" width="6.42578125" style="11" customWidth="1"/>
    <col min="37" max="16384" width="9.140625" style="10"/>
  </cols>
  <sheetData>
    <row r="1" spans="1:36" s="21" customFormat="1" ht="23.25" customHeight="1">
      <c r="A1" s="20" t="s">
        <v>17</v>
      </c>
      <c r="B1" s="20" t="s">
        <v>0</v>
      </c>
      <c r="C1" s="20" t="s">
        <v>21</v>
      </c>
      <c r="D1" s="20" t="s">
        <v>232</v>
      </c>
      <c r="E1" s="22" t="s">
        <v>401</v>
      </c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K1" s="20">
        <v>2025</v>
      </c>
      <c r="L1" s="20">
        <v>2026</v>
      </c>
      <c r="M1" s="20">
        <v>2027</v>
      </c>
      <c r="N1" s="20">
        <v>2028</v>
      </c>
      <c r="O1" s="20">
        <v>2029</v>
      </c>
      <c r="P1" s="20">
        <v>2030</v>
      </c>
      <c r="Q1" s="20">
        <v>2031</v>
      </c>
      <c r="R1" s="20">
        <v>2032</v>
      </c>
      <c r="S1" s="20">
        <v>2033</v>
      </c>
      <c r="T1" s="20">
        <v>2034</v>
      </c>
      <c r="U1" s="20">
        <v>2035</v>
      </c>
      <c r="V1" s="20">
        <v>2036</v>
      </c>
      <c r="W1" s="20">
        <v>2037</v>
      </c>
      <c r="X1" s="20">
        <v>2038</v>
      </c>
      <c r="Y1" s="20">
        <v>2039</v>
      </c>
      <c r="Z1" s="20">
        <v>2040</v>
      </c>
      <c r="AA1" s="20">
        <v>2041</v>
      </c>
      <c r="AB1" s="20">
        <v>2042</v>
      </c>
      <c r="AC1" s="20">
        <v>2043</v>
      </c>
      <c r="AD1" s="20">
        <v>2044</v>
      </c>
      <c r="AE1" s="20">
        <v>2045</v>
      </c>
      <c r="AF1" s="20">
        <v>2046</v>
      </c>
      <c r="AG1" s="20">
        <v>2047</v>
      </c>
      <c r="AH1" s="20">
        <v>2048</v>
      </c>
      <c r="AI1" s="20">
        <v>2049</v>
      </c>
      <c r="AJ1" s="20">
        <v>2050</v>
      </c>
    </row>
    <row r="2" spans="1:36" ht="12.95" customHeight="1">
      <c r="A2" s="10" t="s">
        <v>24</v>
      </c>
      <c r="B2" s="10" t="s">
        <v>263</v>
      </c>
      <c r="C2" s="10" t="s">
        <v>23</v>
      </c>
      <c r="D2" s="10" t="s">
        <v>386</v>
      </c>
      <c r="E2" s="10">
        <v>1</v>
      </c>
      <c r="F2" s="11">
        <v>5.8</v>
      </c>
      <c r="G2" s="11">
        <v>5.8</v>
      </c>
      <c r="H2" s="11">
        <v>5.8</v>
      </c>
      <c r="I2" s="11">
        <v>5.8</v>
      </c>
      <c r="J2" s="11">
        <v>5.8</v>
      </c>
      <c r="K2" s="11">
        <v>5.8</v>
      </c>
      <c r="L2" s="11">
        <v>5.8</v>
      </c>
      <c r="M2" s="11">
        <v>5.8</v>
      </c>
      <c r="N2" s="11">
        <v>5.8</v>
      </c>
      <c r="O2" s="11">
        <v>5.8</v>
      </c>
      <c r="P2" s="11">
        <v>5.8</v>
      </c>
      <c r="Q2" s="11">
        <v>5.8</v>
      </c>
      <c r="R2" s="11">
        <v>5.8</v>
      </c>
      <c r="S2" s="11">
        <v>5.8</v>
      </c>
      <c r="T2" s="11">
        <v>5.8</v>
      </c>
      <c r="U2" s="11">
        <v>5.8</v>
      </c>
      <c r="V2" s="11">
        <v>5.8</v>
      </c>
      <c r="W2" s="11">
        <v>5.8</v>
      </c>
      <c r="X2" s="11">
        <v>5.8</v>
      </c>
      <c r="Y2" s="11">
        <v>5.8</v>
      </c>
      <c r="Z2" s="11">
        <v>5.8</v>
      </c>
      <c r="AA2" s="11">
        <v>5.8</v>
      </c>
      <c r="AB2" s="11">
        <v>5.8</v>
      </c>
      <c r="AC2" s="11">
        <v>5.8</v>
      </c>
      <c r="AD2" s="11">
        <v>5.8</v>
      </c>
      <c r="AE2" s="11">
        <v>5.8</v>
      </c>
      <c r="AF2" s="11">
        <v>5.8</v>
      </c>
      <c r="AG2" s="11">
        <v>5.8</v>
      </c>
      <c r="AH2" s="11">
        <v>5.8</v>
      </c>
      <c r="AI2" s="11">
        <v>5.8</v>
      </c>
      <c r="AJ2" s="11">
        <v>5.8</v>
      </c>
    </row>
    <row r="3" spans="1:36" ht="12.95" customHeight="1">
      <c r="A3" s="10" t="s">
        <v>24</v>
      </c>
      <c r="B3" s="10" t="s">
        <v>264</v>
      </c>
      <c r="C3" s="10" t="s">
        <v>23</v>
      </c>
      <c r="D3" s="10" t="s">
        <v>387</v>
      </c>
      <c r="E3" s="10">
        <v>1</v>
      </c>
      <c r="F3" s="11">
        <v>13.86</v>
      </c>
      <c r="G3" s="11">
        <v>13.86</v>
      </c>
      <c r="H3" s="11">
        <v>13.86</v>
      </c>
      <c r="I3" s="11">
        <v>13.86</v>
      </c>
      <c r="J3" s="11">
        <v>13.86</v>
      </c>
      <c r="K3" s="11">
        <v>13.86</v>
      </c>
      <c r="L3" s="11">
        <v>13.86</v>
      </c>
      <c r="M3" s="11">
        <v>13.86</v>
      </c>
      <c r="N3" s="11">
        <v>13.86</v>
      </c>
      <c r="O3" s="11">
        <v>13.86</v>
      </c>
      <c r="P3" s="11">
        <v>13.86</v>
      </c>
      <c r="Q3" s="11">
        <v>13.86</v>
      </c>
      <c r="R3" s="11">
        <v>13.86</v>
      </c>
      <c r="S3" s="11">
        <v>13.86</v>
      </c>
      <c r="T3" s="11">
        <v>13.86</v>
      </c>
      <c r="U3" s="11">
        <v>13.86</v>
      </c>
      <c r="V3" s="11">
        <v>13.86</v>
      </c>
      <c r="W3" s="11">
        <v>13.86</v>
      </c>
      <c r="X3" s="11">
        <v>13.86</v>
      </c>
      <c r="Y3" s="11">
        <v>13.86</v>
      </c>
      <c r="Z3" s="11">
        <v>13.86</v>
      </c>
      <c r="AA3" s="11">
        <v>13.86</v>
      </c>
      <c r="AB3" s="11">
        <v>13.86</v>
      </c>
      <c r="AC3" s="11">
        <v>13.86</v>
      </c>
      <c r="AD3" s="11">
        <v>13.86</v>
      </c>
      <c r="AE3" s="11">
        <v>13.86</v>
      </c>
      <c r="AF3" s="11">
        <v>13.86</v>
      </c>
      <c r="AG3" s="11">
        <v>13.86</v>
      </c>
      <c r="AH3" s="11">
        <v>13.86</v>
      </c>
      <c r="AI3" s="11">
        <v>13.86</v>
      </c>
      <c r="AJ3" s="11">
        <v>13.86</v>
      </c>
    </row>
    <row r="4" spans="1:36" ht="12.95" customHeight="1">
      <c r="A4" s="10" t="s">
        <v>24</v>
      </c>
      <c r="B4" s="13" t="s">
        <v>262</v>
      </c>
      <c r="C4" s="10" t="s">
        <v>23</v>
      </c>
      <c r="D4" s="10" t="s">
        <v>386</v>
      </c>
      <c r="E4" s="10">
        <v>1</v>
      </c>
      <c r="F4" s="11">
        <v>5.8</v>
      </c>
      <c r="G4" s="11">
        <v>5.8</v>
      </c>
      <c r="H4" s="11">
        <v>5.8</v>
      </c>
      <c r="I4" s="11">
        <v>5.8</v>
      </c>
      <c r="J4" s="11">
        <v>5.8</v>
      </c>
      <c r="K4" s="11">
        <v>5.8</v>
      </c>
      <c r="L4" s="11">
        <v>5.8</v>
      </c>
      <c r="M4" s="11">
        <v>5.8</v>
      </c>
      <c r="N4" s="11">
        <v>5.8</v>
      </c>
      <c r="O4" s="11">
        <v>5.8</v>
      </c>
      <c r="P4" s="11">
        <v>5.8</v>
      </c>
      <c r="Q4" s="11">
        <v>5.8</v>
      </c>
      <c r="R4" s="11">
        <v>5.8</v>
      </c>
      <c r="S4" s="11">
        <v>5.8</v>
      </c>
      <c r="T4" s="11">
        <v>5.8</v>
      </c>
      <c r="U4" s="11">
        <v>5.8</v>
      </c>
      <c r="V4" s="11">
        <v>5.8</v>
      </c>
      <c r="W4" s="11">
        <v>5.8</v>
      </c>
      <c r="X4" s="11">
        <v>5.8</v>
      </c>
      <c r="Y4" s="11">
        <v>5.8</v>
      </c>
      <c r="Z4" s="11">
        <v>5.8</v>
      </c>
      <c r="AA4" s="11">
        <v>5.8</v>
      </c>
      <c r="AB4" s="11">
        <v>5.8</v>
      </c>
      <c r="AC4" s="11">
        <v>5.8</v>
      </c>
      <c r="AD4" s="11">
        <v>5.8</v>
      </c>
      <c r="AE4" s="11">
        <v>5.8</v>
      </c>
      <c r="AF4" s="11">
        <v>5.8</v>
      </c>
      <c r="AG4" s="11">
        <v>5.8</v>
      </c>
      <c r="AH4" s="11">
        <v>5.8</v>
      </c>
      <c r="AI4" s="11">
        <v>5.8</v>
      </c>
      <c r="AJ4" s="11">
        <v>5.8</v>
      </c>
    </row>
    <row r="5" spans="1:36" ht="12.95" customHeight="1">
      <c r="A5" s="10" t="s">
        <v>24</v>
      </c>
      <c r="B5" s="10" t="s">
        <v>265</v>
      </c>
      <c r="C5" s="10" t="s">
        <v>23</v>
      </c>
      <c r="D5" s="18" t="s">
        <v>388</v>
      </c>
      <c r="E5" s="10">
        <v>1</v>
      </c>
      <c r="F5" s="11">
        <v>1.78</v>
      </c>
      <c r="G5" s="11">
        <v>1.78</v>
      </c>
      <c r="H5" s="11">
        <v>1.78</v>
      </c>
      <c r="I5" s="11">
        <v>1.78</v>
      </c>
      <c r="J5" s="11">
        <v>1.78</v>
      </c>
      <c r="K5" s="11">
        <v>1.78</v>
      </c>
      <c r="L5" s="11">
        <v>1.78</v>
      </c>
      <c r="M5" s="11">
        <v>1.78</v>
      </c>
      <c r="N5" s="11">
        <v>1.78</v>
      </c>
      <c r="O5" s="11">
        <v>1.78</v>
      </c>
      <c r="P5" s="11">
        <v>1.78</v>
      </c>
      <c r="Q5" s="11">
        <v>1.78</v>
      </c>
      <c r="R5" s="11">
        <v>1.78</v>
      </c>
      <c r="S5" s="11">
        <v>1.78</v>
      </c>
      <c r="T5" s="11">
        <v>1.78</v>
      </c>
      <c r="U5" s="11">
        <v>1.78</v>
      </c>
      <c r="V5" s="11">
        <v>1.78</v>
      </c>
      <c r="W5" s="11">
        <v>1.78</v>
      </c>
      <c r="X5" s="11">
        <v>1.78</v>
      </c>
      <c r="Y5" s="11">
        <v>1.78</v>
      </c>
      <c r="Z5" s="11">
        <v>1.78</v>
      </c>
      <c r="AA5" s="11">
        <v>1.78</v>
      </c>
      <c r="AB5" s="11">
        <v>1.78</v>
      </c>
      <c r="AC5" s="11">
        <v>1.78</v>
      </c>
      <c r="AD5" s="11">
        <v>1.78</v>
      </c>
      <c r="AE5" s="11">
        <v>1.78</v>
      </c>
      <c r="AF5" s="11">
        <v>1.78</v>
      </c>
      <c r="AG5" s="11">
        <v>1.78</v>
      </c>
      <c r="AH5" s="11">
        <v>1.78</v>
      </c>
      <c r="AI5" s="11">
        <v>1.78</v>
      </c>
      <c r="AJ5" s="11">
        <v>1.78</v>
      </c>
    </row>
    <row r="6" spans="1:36" ht="12.95" customHeight="1">
      <c r="A6" s="10" t="s">
        <v>24</v>
      </c>
      <c r="B6" s="10" t="s">
        <v>266</v>
      </c>
      <c r="C6" s="10" t="s">
        <v>23</v>
      </c>
      <c r="D6" s="18" t="s">
        <v>389</v>
      </c>
      <c r="E6" s="10">
        <v>1</v>
      </c>
      <c r="F6" s="11">
        <v>5.0999999999999996</v>
      </c>
      <c r="G6" s="11">
        <v>5.0999999999999996</v>
      </c>
      <c r="H6" s="11">
        <v>5.0999999999999996</v>
      </c>
      <c r="I6" s="11">
        <v>5.0999999999999996</v>
      </c>
      <c r="J6" s="11">
        <v>5.0999999999999996</v>
      </c>
      <c r="K6" s="11">
        <v>5.0999999999999996</v>
      </c>
      <c r="L6" s="11">
        <v>5.0999999999999996</v>
      </c>
      <c r="M6" s="11">
        <v>5.0999999999999996</v>
      </c>
      <c r="N6" s="11">
        <v>5.0999999999999996</v>
      </c>
      <c r="O6" s="11">
        <v>5.0999999999999996</v>
      </c>
      <c r="P6" s="11">
        <v>5.0999999999999996</v>
      </c>
      <c r="Q6" s="11">
        <v>5.0999999999999996</v>
      </c>
      <c r="R6" s="11">
        <v>5.0999999999999996</v>
      </c>
      <c r="S6" s="11">
        <v>5.0999999999999996</v>
      </c>
      <c r="T6" s="11">
        <v>5.0999999999999996</v>
      </c>
      <c r="U6" s="11">
        <v>5.0999999999999996</v>
      </c>
      <c r="V6" s="11">
        <v>5.0999999999999996</v>
      </c>
      <c r="W6" s="11">
        <v>5.0999999999999996</v>
      </c>
      <c r="X6" s="11">
        <v>5.0999999999999996</v>
      </c>
      <c r="Y6" s="11">
        <v>5.0999999999999996</v>
      </c>
      <c r="Z6" s="11">
        <v>5.0999999999999996</v>
      </c>
      <c r="AA6" s="11">
        <v>5.0999999999999996</v>
      </c>
      <c r="AB6" s="11">
        <v>5.0999999999999996</v>
      </c>
      <c r="AC6" s="11">
        <v>5.0999999999999996</v>
      </c>
      <c r="AD6" s="11">
        <v>5.0999999999999996</v>
      </c>
      <c r="AE6" s="11">
        <v>5.0999999999999996</v>
      </c>
      <c r="AF6" s="11">
        <v>5.0999999999999996</v>
      </c>
      <c r="AG6" s="11">
        <v>5.0999999999999996</v>
      </c>
      <c r="AH6" s="11">
        <v>5.0999999999999996</v>
      </c>
      <c r="AI6" s="11">
        <v>5.0999999999999996</v>
      </c>
      <c r="AJ6" s="11">
        <v>5.0999999999999996</v>
      </c>
    </row>
    <row r="7" spans="1:36" ht="12.95" customHeight="1">
      <c r="A7" s="10" t="s">
        <v>24</v>
      </c>
      <c r="B7" s="10" t="s">
        <v>267</v>
      </c>
      <c r="C7" s="10" t="s">
        <v>23</v>
      </c>
      <c r="D7" s="18" t="s">
        <v>389</v>
      </c>
      <c r="E7" s="10">
        <v>1</v>
      </c>
      <c r="F7" s="11">
        <v>5.0999999999999996</v>
      </c>
      <c r="G7" s="11">
        <v>5.0999999999999996</v>
      </c>
      <c r="H7" s="11">
        <v>5.0999999999999996</v>
      </c>
      <c r="I7" s="11">
        <v>5.0999999999999996</v>
      </c>
      <c r="J7" s="11">
        <v>5.0999999999999996</v>
      </c>
      <c r="K7" s="11">
        <v>5.0999999999999996</v>
      </c>
      <c r="L7" s="11">
        <v>5.0999999999999996</v>
      </c>
      <c r="M7" s="11">
        <v>5.0999999999999996</v>
      </c>
      <c r="N7" s="11">
        <v>5.0999999999999996</v>
      </c>
      <c r="O7" s="11">
        <v>5.0999999999999996</v>
      </c>
      <c r="P7" s="11">
        <v>5.0999999999999996</v>
      </c>
      <c r="Q7" s="11">
        <v>5.0999999999999996</v>
      </c>
      <c r="R7" s="11">
        <v>5.0999999999999996</v>
      </c>
      <c r="S7" s="11">
        <v>5.0999999999999996</v>
      </c>
      <c r="T7" s="11">
        <v>5.0999999999999996</v>
      </c>
      <c r="U7" s="11">
        <v>5.0999999999999996</v>
      </c>
      <c r="V7" s="11">
        <v>5.0999999999999996</v>
      </c>
      <c r="W7" s="11">
        <v>5.0999999999999996</v>
      </c>
      <c r="X7" s="11">
        <v>5.0999999999999996</v>
      </c>
      <c r="Y7" s="11">
        <v>5.0999999999999996</v>
      </c>
      <c r="Z7" s="11">
        <v>5.0999999999999996</v>
      </c>
      <c r="AA7" s="11">
        <v>5.0999999999999996</v>
      </c>
      <c r="AB7" s="11">
        <v>5.0999999999999996</v>
      </c>
      <c r="AC7" s="11">
        <v>5.0999999999999996</v>
      </c>
      <c r="AD7" s="11">
        <v>5.0999999999999996</v>
      </c>
      <c r="AE7" s="11">
        <v>5.0999999999999996</v>
      </c>
      <c r="AF7" s="11">
        <v>5.0999999999999996</v>
      </c>
      <c r="AG7" s="11">
        <v>5.0999999999999996</v>
      </c>
      <c r="AH7" s="11">
        <v>5.0999999999999996</v>
      </c>
      <c r="AI7" s="11">
        <v>5.0999999999999996</v>
      </c>
      <c r="AJ7" s="11">
        <v>5.0999999999999996</v>
      </c>
    </row>
    <row r="8" spans="1:36" ht="12.95" customHeight="1">
      <c r="A8" s="10" t="s">
        <v>24</v>
      </c>
      <c r="B8" s="10" t="s">
        <v>268</v>
      </c>
      <c r="C8" s="10" t="s">
        <v>23</v>
      </c>
      <c r="D8" s="10" t="s">
        <v>386</v>
      </c>
      <c r="E8" s="10">
        <v>1</v>
      </c>
      <c r="F8" s="11">
        <v>5.8</v>
      </c>
      <c r="G8" s="11">
        <v>5.8</v>
      </c>
      <c r="H8" s="11">
        <v>5.8</v>
      </c>
      <c r="I8" s="11">
        <v>5.8</v>
      </c>
      <c r="J8" s="11">
        <v>5.8</v>
      </c>
      <c r="K8" s="11">
        <v>5.8</v>
      </c>
      <c r="L8" s="11">
        <v>5.8</v>
      </c>
      <c r="M8" s="11">
        <v>5.8</v>
      </c>
      <c r="N8" s="11">
        <v>5.8</v>
      </c>
      <c r="O8" s="11">
        <v>5.8</v>
      </c>
      <c r="P8" s="11">
        <v>5.8</v>
      </c>
      <c r="Q8" s="11">
        <v>5.8</v>
      </c>
      <c r="R8" s="11">
        <v>5.8</v>
      </c>
      <c r="S8" s="11">
        <v>5.8</v>
      </c>
      <c r="T8" s="11">
        <v>5.8</v>
      </c>
      <c r="U8" s="11">
        <v>5.8</v>
      </c>
      <c r="V8" s="11">
        <v>5.8</v>
      </c>
      <c r="W8" s="11">
        <v>5.8</v>
      </c>
      <c r="X8" s="11">
        <v>5.8</v>
      </c>
      <c r="Y8" s="11">
        <v>5.8</v>
      </c>
      <c r="Z8" s="11">
        <v>5.8</v>
      </c>
      <c r="AA8" s="11">
        <v>5.8</v>
      </c>
      <c r="AB8" s="11">
        <v>5.8</v>
      </c>
      <c r="AC8" s="11">
        <v>5.8</v>
      </c>
      <c r="AD8" s="11">
        <v>5.8</v>
      </c>
      <c r="AE8" s="11">
        <v>5.8</v>
      </c>
      <c r="AF8" s="11">
        <v>5.8</v>
      </c>
      <c r="AG8" s="11">
        <v>5.8</v>
      </c>
      <c r="AH8" s="11">
        <v>5.8</v>
      </c>
      <c r="AI8" s="11">
        <v>5.8</v>
      </c>
      <c r="AJ8" s="11">
        <v>5.8</v>
      </c>
    </row>
    <row r="9" spans="1:36" ht="12.95" customHeight="1">
      <c r="A9" s="10" t="s">
        <v>24</v>
      </c>
      <c r="B9" s="10" t="s">
        <v>269</v>
      </c>
      <c r="C9" s="10" t="s">
        <v>23</v>
      </c>
      <c r="D9" s="10" t="s">
        <v>386</v>
      </c>
      <c r="E9" s="10">
        <v>1</v>
      </c>
      <c r="F9" s="11">
        <v>5.8</v>
      </c>
      <c r="G9" s="11">
        <v>5.8</v>
      </c>
      <c r="H9" s="11">
        <v>5.8</v>
      </c>
      <c r="I9" s="11">
        <v>5.8</v>
      </c>
      <c r="J9" s="11">
        <v>5.8</v>
      </c>
      <c r="K9" s="11">
        <v>5.8</v>
      </c>
      <c r="L9" s="11">
        <v>5.8</v>
      </c>
      <c r="M9" s="11">
        <v>5.8</v>
      </c>
      <c r="N9" s="11">
        <v>5.8</v>
      </c>
      <c r="O9" s="11">
        <v>5.8</v>
      </c>
      <c r="P9" s="11">
        <v>5.8</v>
      </c>
      <c r="Q9" s="11">
        <v>5.8</v>
      </c>
      <c r="R9" s="11">
        <v>5.8</v>
      </c>
      <c r="S9" s="11">
        <v>5.8</v>
      </c>
      <c r="T9" s="11">
        <v>5.8</v>
      </c>
      <c r="U9" s="11">
        <v>5.8</v>
      </c>
      <c r="V9" s="11">
        <v>5.8</v>
      </c>
      <c r="W9" s="11">
        <v>5.8</v>
      </c>
      <c r="X9" s="11">
        <v>5.8</v>
      </c>
      <c r="Y9" s="11">
        <v>5.8</v>
      </c>
      <c r="Z9" s="11">
        <v>5.8</v>
      </c>
      <c r="AA9" s="11">
        <v>5.8</v>
      </c>
      <c r="AB9" s="11">
        <v>5.8</v>
      </c>
      <c r="AC9" s="11">
        <v>5.8</v>
      </c>
      <c r="AD9" s="11">
        <v>5.8</v>
      </c>
      <c r="AE9" s="11">
        <v>5.8</v>
      </c>
      <c r="AF9" s="11">
        <v>5.8</v>
      </c>
      <c r="AG9" s="11">
        <v>5.8</v>
      </c>
      <c r="AH9" s="11">
        <v>5.8</v>
      </c>
      <c r="AI9" s="11">
        <v>5.8</v>
      </c>
      <c r="AJ9" s="11">
        <v>5.8</v>
      </c>
    </row>
    <row r="10" spans="1:36" ht="12.95" customHeight="1">
      <c r="A10" s="10" t="s">
        <v>24</v>
      </c>
      <c r="B10" s="10" t="s">
        <v>311</v>
      </c>
      <c r="C10" s="10" t="s">
        <v>23</v>
      </c>
      <c r="D10" s="10" t="s">
        <v>390</v>
      </c>
      <c r="E10" s="10">
        <v>1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ht="12.95" customHeight="1">
      <c r="A11" s="10" t="s">
        <v>24</v>
      </c>
      <c r="B11" s="10" t="s">
        <v>312</v>
      </c>
      <c r="C11" s="10" t="s">
        <v>23</v>
      </c>
      <c r="D11" s="10" t="s">
        <v>391</v>
      </c>
      <c r="E11" s="10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ht="12.95" customHeight="1">
      <c r="A12" s="10" t="s">
        <v>24</v>
      </c>
      <c r="B12" s="10" t="s">
        <v>270</v>
      </c>
      <c r="C12" s="10" t="s">
        <v>23</v>
      </c>
      <c r="D12" s="10" t="s">
        <v>392</v>
      </c>
      <c r="E12" s="10">
        <v>1</v>
      </c>
      <c r="F12" s="11">
        <v>1.78</v>
      </c>
      <c r="G12" s="11">
        <v>1.78</v>
      </c>
      <c r="H12" s="11">
        <v>1.78</v>
      </c>
      <c r="I12" s="11">
        <v>1.78</v>
      </c>
      <c r="J12" s="11">
        <v>1.78</v>
      </c>
      <c r="K12" s="11">
        <v>1.78</v>
      </c>
      <c r="L12" s="11">
        <v>1.78</v>
      </c>
      <c r="M12" s="11">
        <v>1.78</v>
      </c>
      <c r="N12" s="11">
        <v>1.78</v>
      </c>
      <c r="O12" s="11">
        <v>1.78</v>
      </c>
      <c r="P12" s="11">
        <v>1.78</v>
      </c>
      <c r="Q12" s="11">
        <v>1.78</v>
      </c>
      <c r="R12" s="11">
        <v>1.78</v>
      </c>
      <c r="S12" s="11">
        <v>1.78</v>
      </c>
      <c r="T12" s="11">
        <v>1.78</v>
      </c>
      <c r="U12" s="11">
        <v>1.78</v>
      </c>
      <c r="V12" s="11">
        <v>1.78</v>
      </c>
      <c r="W12" s="11">
        <v>1.78</v>
      </c>
      <c r="X12" s="11">
        <v>1.78</v>
      </c>
      <c r="Y12" s="11">
        <v>1.78</v>
      </c>
      <c r="Z12" s="11">
        <v>1.78</v>
      </c>
      <c r="AA12" s="11">
        <v>1.78</v>
      </c>
      <c r="AB12" s="11">
        <v>1.78</v>
      </c>
      <c r="AC12" s="11">
        <v>1.78</v>
      </c>
      <c r="AD12" s="11">
        <v>1.78</v>
      </c>
      <c r="AE12" s="11">
        <v>1.78</v>
      </c>
      <c r="AF12" s="11">
        <v>1.78</v>
      </c>
      <c r="AG12" s="11">
        <v>1.78</v>
      </c>
      <c r="AH12" s="11">
        <v>1.78</v>
      </c>
      <c r="AI12" s="11">
        <v>1.78</v>
      </c>
      <c r="AJ12" s="11">
        <v>1.78</v>
      </c>
    </row>
    <row r="13" spans="1:36" ht="12.95" customHeight="1">
      <c r="A13" s="10" t="s">
        <v>24</v>
      </c>
      <c r="B13" s="10" t="s">
        <v>271</v>
      </c>
      <c r="C13" s="10" t="s">
        <v>23</v>
      </c>
      <c r="D13" s="10" t="s">
        <v>393</v>
      </c>
      <c r="E13" s="10">
        <v>1</v>
      </c>
      <c r="F13" s="11">
        <v>5.0999999999999996</v>
      </c>
      <c r="G13" s="11">
        <v>5.0999999999999996</v>
      </c>
      <c r="H13" s="11">
        <v>5.0999999999999996</v>
      </c>
      <c r="I13" s="11">
        <v>5.0999999999999996</v>
      </c>
      <c r="J13" s="11">
        <v>5.0999999999999996</v>
      </c>
      <c r="K13" s="11">
        <v>5.0999999999999996</v>
      </c>
      <c r="L13" s="11">
        <v>5.0999999999999996</v>
      </c>
      <c r="M13" s="11">
        <v>5.0999999999999996</v>
      </c>
      <c r="N13" s="11">
        <v>5.0999999999999996</v>
      </c>
      <c r="O13" s="11">
        <v>5.0999999999999996</v>
      </c>
      <c r="P13" s="11">
        <v>5.0999999999999996</v>
      </c>
      <c r="Q13" s="11">
        <v>5.0999999999999996</v>
      </c>
      <c r="R13" s="11">
        <v>5.0999999999999996</v>
      </c>
      <c r="S13" s="11">
        <v>5.0999999999999996</v>
      </c>
      <c r="T13" s="11">
        <v>5.0999999999999996</v>
      </c>
      <c r="U13" s="11">
        <v>5.0999999999999996</v>
      </c>
      <c r="V13" s="11">
        <v>5.0999999999999996</v>
      </c>
      <c r="W13" s="11">
        <v>5.0999999999999996</v>
      </c>
      <c r="X13" s="11">
        <v>5.0999999999999996</v>
      </c>
      <c r="Y13" s="11">
        <v>5.0999999999999996</v>
      </c>
      <c r="Z13" s="11">
        <v>5.0999999999999996</v>
      </c>
      <c r="AA13" s="11">
        <v>5.0999999999999996</v>
      </c>
      <c r="AB13" s="11">
        <v>5.0999999999999996</v>
      </c>
      <c r="AC13" s="11">
        <v>5.0999999999999996</v>
      </c>
      <c r="AD13" s="11">
        <v>5.0999999999999996</v>
      </c>
      <c r="AE13" s="11">
        <v>5.0999999999999996</v>
      </c>
      <c r="AF13" s="11">
        <v>5.0999999999999996</v>
      </c>
      <c r="AG13" s="11">
        <v>5.0999999999999996</v>
      </c>
      <c r="AH13" s="11">
        <v>5.0999999999999996</v>
      </c>
      <c r="AI13" s="11">
        <v>5.0999999999999996</v>
      </c>
      <c r="AJ13" s="11">
        <v>5.0999999999999996</v>
      </c>
    </row>
    <row r="14" spans="1:36" ht="12.95" customHeight="1">
      <c r="A14" s="10" t="s">
        <v>24</v>
      </c>
      <c r="B14" s="10" t="s">
        <v>272</v>
      </c>
      <c r="C14" s="10" t="s">
        <v>23</v>
      </c>
      <c r="D14" s="10" t="s">
        <v>393</v>
      </c>
      <c r="E14" s="10">
        <v>1</v>
      </c>
      <c r="F14" s="11">
        <v>5.0999999999999996</v>
      </c>
      <c r="G14" s="11">
        <v>5.0999999999999996</v>
      </c>
      <c r="H14" s="11">
        <v>5.0999999999999996</v>
      </c>
      <c r="I14" s="11">
        <v>5.0999999999999996</v>
      </c>
      <c r="J14" s="11">
        <v>5.0999999999999996</v>
      </c>
      <c r="K14" s="11">
        <v>5.0999999999999996</v>
      </c>
      <c r="L14" s="11">
        <v>5.0999999999999996</v>
      </c>
      <c r="M14" s="11">
        <v>5.0999999999999996</v>
      </c>
      <c r="N14" s="11">
        <v>5.0999999999999996</v>
      </c>
      <c r="O14" s="11">
        <v>5.0999999999999996</v>
      </c>
      <c r="P14" s="11">
        <v>5.0999999999999996</v>
      </c>
      <c r="Q14" s="11">
        <v>5.0999999999999996</v>
      </c>
      <c r="R14" s="11">
        <v>5.0999999999999996</v>
      </c>
      <c r="S14" s="11">
        <v>5.0999999999999996</v>
      </c>
      <c r="T14" s="11">
        <v>5.0999999999999996</v>
      </c>
      <c r="U14" s="11">
        <v>5.0999999999999996</v>
      </c>
      <c r="V14" s="11">
        <v>5.0999999999999996</v>
      </c>
      <c r="W14" s="11">
        <v>5.0999999999999996</v>
      </c>
      <c r="X14" s="11">
        <v>5.0999999999999996</v>
      </c>
      <c r="Y14" s="11">
        <v>5.0999999999999996</v>
      </c>
      <c r="Z14" s="11">
        <v>5.0999999999999996</v>
      </c>
      <c r="AA14" s="11">
        <v>5.0999999999999996</v>
      </c>
      <c r="AB14" s="11">
        <v>5.0999999999999996</v>
      </c>
      <c r="AC14" s="11">
        <v>5.0999999999999996</v>
      </c>
      <c r="AD14" s="11">
        <v>5.0999999999999996</v>
      </c>
      <c r="AE14" s="11">
        <v>5.0999999999999996</v>
      </c>
      <c r="AF14" s="11">
        <v>5.0999999999999996</v>
      </c>
      <c r="AG14" s="11">
        <v>5.0999999999999996</v>
      </c>
      <c r="AH14" s="11">
        <v>5.0999999999999996</v>
      </c>
      <c r="AI14" s="11">
        <v>5.0999999999999996</v>
      </c>
      <c r="AJ14" s="11">
        <v>5.0999999999999996</v>
      </c>
    </row>
    <row r="15" spans="1:36" ht="12.95" customHeight="1">
      <c r="A15" s="10" t="s">
        <v>24</v>
      </c>
      <c r="B15" s="10" t="s">
        <v>273</v>
      </c>
      <c r="C15" s="10" t="s">
        <v>23</v>
      </c>
      <c r="D15" s="10" t="s">
        <v>394</v>
      </c>
      <c r="E15" s="10">
        <v>1</v>
      </c>
      <c r="F15" s="11">
        <v>2.84</v>
      </c>
      <c r="G15" s="11">
        <v>2.84</v>
      </c>
      <c r="H15" s="11">
        <v>2.84</v>
      </c>
      <c r="I15" s="11">
        <v>2.84</v>
      </c>
      <c r="J15" s="11">
        <v>2.84</v>
      </c>
      <c r="K15" s="11">
        <v>2.84</v>
      </c>
      <c r="L15" s="11">
        <v>2.84</v>
      </c>
      <c r="M15" s="11">
        <v>2.84</v>
      </c>
      <c r="N15" s="11">
        <v>2.84</v>
      </c>
      <c r="O15" s="11">
        <v>2.84</v>
      </c>
      <c r="P15" s="11">
        <v>2.84</v>
      </c>
      <c r="Q15" s="11">
        <v>2.84</v>
      </c>
      <c r="R15" s="11">
        <v>2.84</v>
      </c>
      <c r="S15" s="11">
        <v>2.84</v>
      </c>
      <c r="T15" s="11">
        <v>2.84</v>
      </c>
      <c r="U15" s="11">
        <v>2.84</v>
      </c>
      <c r="V15" s="11">
        <v>2.84</v>
      </c>
      <c r="W15" s="11">
        <v>2.84</v>
      </c>
      <c r="X15" s="11">
        <v>2.84</v>
      </c>
      <c r="Y15" s="11">
        <v>2.84</v>
      </c>
      <c r="Z15" s="11">
        <v>2.84</v>
      </c>
      <c r="AA15" s="11">
        <v>2.84</v>
      </c>
      <c r="AB15" s="11">
        <v>2.84</v>
      </c>
      <c r="AC15" s="11">
        <v>2.84</v>
      </c>
      <c r="AD15" s="11">
        <v>2.84</v>
      </c>
      <c r="AE15" s="11">
        <v>2.84</v>
      </c>
      <c r="AF15" s="11">
        <v>2.84</v>
      </c>
      <c r="AG15" s="11">
        <v>2.84</v>
      </c>
      <c r="AH15" s="11">
        <v>2.84</v>
      </c>
      <c r="AI15" s="11">
        <v>2.84</v>
      </c>
      <c r="AJ15" s="11">
        <v>2.84</v>
      </c>
    </row>
    <row r="16" spans="1:36" ht="12.95" customHeight="1">
      <c r="A16" s="10" t="s">
        <v>24</v>
      </c>
      <c r="B16" s="10" t="s">
        <v>274</v>
      </c>
      <c r="C16" s="10" t="s">
        <v>23</v>
      </c>
      <c r="D16" s="10" t="s">
        <v>386</v>
      </c>
      <c r="E16" s="10">
        <v>1</v>
      </c>
      <c r="F16" s="11">
        <v>5.8</v>
      </c>
      <c r="G16" s="11">
        <v>5.8</v>
      </c>
      <c r="H16" s="11">
        <v>5.8</v>
      </c>
      <c r="I16" s="11">
        <v>5.8</v>
      </c>
      <c r="J16" s="11">
        <v>5.8</v>
      </c>
      <c r="K16" s="11">
        <v>5.8</v>
      </c>
      <c r="L16" s="11">
        <v>5.8</v>
      </c>
      <c r="M16" s="11">
        <v>5.8</v>
      </c>
      <c r="N16" s="11">
        <v>5.8</v>
      </c>
      <c r="O16" s="11">
        <v>5.8</v>
      </c>
      <c r="P16" s="11">
        <v>5.8</v>
      </c>
      <c r="Q16" s="11">
        <v>5.8</v>
      </c>
      <c r="R16" s="11">
        <v>5.8</v>
      </c>
      <c r="S16" s="11">
        <v>5.8</v>
      </c>
      <c r="T16" s="11">
        <v>5.8</v>
      </c>
      <c r="U16" s="11">
        <v>5.8</v>
      </c>
      <c r="V16" s="11">
        <v>5.8</v>
      </c>
      <c r="W16" s="11">
        <v>5.8</v>
      </c>
      <c r="X16" s="11">
        <v>5.8</v>
      </c>
      <c r="Y16" s="11">
        <v>5.8</v>
      </c>
      <c r="Z16" s="11">
        <v>5.8</v>
      </c>
      <c r="AA16" s="11">
        <v>5.8</v>
      </c>
      <c r="AB16" s="11">
        <v>5.8</v>
      </c>
      <c r="AC16" s="11">
        <v>5.8</v>
      </c>
      <c r="AD16" s="11">
        <v>5.8</v>
      </c>
      <c r="AE16" s="11">
        <v>5.8</v>
      </c>
      <c r="AF16" s="11">
        <v>5.8</v>
      </c>
      <c r="AG16" s="11">
        <v>5.8</v>
      </c>
      <c r="AH16" s="11">
        <v>5.8</v>
      </c>
      <c r="AI16" s="11">
        <v>5.8</v>
      </c>
      <c r="AJ16" s="11">
        <v>5.8</v>
      </c>
    </row>
    <row r="17" spans="1:36" ht="12.95" customHeight="1">
      <c r="A17" s="10" t="s">
        <v>24</v>
      </c>
      <c r="B17" s="10" t="s">
        <v>275</v>
      </c>
      <c r="C17" s="10" t="s">
        <v>23</v>
      </c>
      <c r="D17" s="10" t="s">
        <v>395</v>
      </c>
      <c r="E17" s="10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ht="12">
      <c r="A18" s="10" t="s">
        <v>24</v>
      </c>
      <c r="B18" s="10" t="s">
        <v>276</v>
      </c>
      <c r="C18" s="10" t="s">
        <v>23</v>
      </c>
      <c r="D18" s="10" t="s">
        <v>396</v>
      </c>
      <c r="E18" s="10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</row>
    <row r="19" spans="1:36" ht="12.95" customHeight="1">
      <c r="A19" s="10" t="s">
        <v>24</v>
      </c>
      <c r="B19" s="10" t="s">
        <v>277</v>
      </c>
      <c r="C19" s="10" t="s">
        <v>23</v>
      </c>
      <c r="D19" s="10" t="s">
        <v>397</v>
      </c>
      <c r="E19" s="10">
        <v>1</v>
      </c>
      <c r="F19" s="11">
        <v>0.51300000000000001</v>
      </c>
      <c r="G19" s="11">
        <v>0.51300000000000001</v>
      </c>
      <c r="H19" s="11">
        <v>0.51300000000000001</v>
      </c>
      <c r="I19" s="11">
        <v>0.51300000000000001</v>
      </c>
      <c r="J19" s="11">
        <v>0.51300000000000001</v>
      </c>
      <c r="K19" s="11">
        <v>0.51300000000000001</v>
      </c>
      <c r="L19" s="11">
        <v>0.51300000000000001</v>
      </c>
      <c r="M19" s="11">
        <v>0.51300000000000001</v>
      </c>
      <c r="N19" s="11">
        <v>0.51300000000000001</v>
      </c>
      <c r="O19" s="11">
        <v>0.51300000000000001</v>
      </c>
      <c r="P19" s="11">
        <v>0.51300000000000001</v>
      </c>
      <c r="Q19" s="11">
        <v>0.51300000000000001</v>
      </c>
      <c r="R19" s="11">
        <v>0.51300000000000001</v>
      </c>
      <c r="S19" s="11">
        <v>0.51300000000000001</v>
      </c>
      <c r="T19" s="11">
        <v>0.51300000000000001</v>
      </c>
      <c r="U19" s="11">
        <v>0.51300000000000001</v>
      </c>
      <c r="V19" s="11">
        <v>0.51300000000000001</v>
      </c>
      <c r="W19" s="11">
        <v>0.51300000000000001</v>
      </c>
      <c r="X19" s="11">
        <v>0.51300000000000001</v>
      </c>
      <c r="Y19" s="11">
        <v>0.51300000000000001</v>
      </c>
      <c r="Z19" s="11">
        <v>0.51300000000000001</v>
      </c>
      <c r="AA19" s="11">
        <v>0.51300000000000001</v>
      </c>
      <c r="AB19" s="11">
        <v>0.51300000000000001</v>
      </c>
      <c r="AC19" s="11">
        <v>0.51300000000000001</v>
      </c>
      <c r="AD19" s="11">
        <v>0.51300000000000001</v>
      </c>
      <c r="AE19" s="11">
        <v>0.51300000000000001</v>
      </c>
      <c r="AF19" s="11">
        <v>0.51300000000000001</v>
      </c>
      <c r="AG19" s="11">
        <v>0.51300000000000001</v>
      </c>
      <c r="AH19" s="11">
        <v>0.51300000000000001</v>
      </c>
      <c r="AI19" s="11">
        <v>0.51300000000000001</v>
      </c>
      <c r="AJ19" s="11">
        <v>0.51300000000000001</v>
      </c>
    </row>
    <row r="20" spans="1:36" ht="12.95" customHeight="1">
      <c r="A20" s="10" t="s">
        <v>24</v>
      </c>
      <c r="B20" s="10" t="s">
        <v>278</v>
      </c>
      <c r="C20" s="10" t="s">
        <v>23</v>
      </c>
      <c r="D20" s="10" t="s">
        <v>386</v>
      </c>
      <c r="E20" s="10">
        <v>1</v>
      </c>
      <c r="F20" s="11">
        <v>5.8</v>
      </c>
      <c r="G20" s="11">
        <v>5.8</v>
      </c>
      <c r="H20" s="11">
        <v>5.8</v>
      </c>
      <c r="I20" s="11">
        <v>5.8</v>
      </c>
      <c r="J20" s="11">
        <v>5.8</v>
      </c>
      <c r="K20" s="11">
        <v>5.8</v>
      </c>
      <c r="L20" s="11">
        <v>5.8</v>
      </c>
      <c r="M20" s="11">
        <v>5.8</v>
      </c>
      <c r="N20" s="11">
        <v>5.8</v>
      </c>
      <c r="O20" s="11">
        <v>5.8</v>
      </c>
      <c r="P20" s="11">
        <v>5.8</v>
      </c>
      <c r="Q20" s="11">
        <v>5.8</v>
      </c>
      <c r="R20" s="11">
        <v>5.8</v>
      </c>
      <c r="S20" s="11">
        <v>5.8</v>
      </c>
      <c r="T20" s="11">
        <v>5.8</v>
      </c>
      <c r="U20" s="11">
        <v>5.8</v>
      </c>
      <c r="V20" s="11">
        <v>5.8</v>
      </c>
      <c r="W20" s="11">
        <v>5.8</v>
      </c>
      <c r="X20" s="11">
        <v>5.8</v>
      </c>
      <c r="Y20" s="11">
        <v>5.8</v>
      </c>
      <c r="Z20" s="11">
        <v>5.8</v>
      </c>
      <c r="AA20" s="11">
        <v>5.8</v>
      </c>
      <c r="AB20" s="11">
        <v>5.8</v>
      </c>
      <c r="AC20" s="11">
        <v>5.8</v>
      </c>
      <c r="AD20" s="11">
        <v>5.8</v>
      </c>
      <c r="AE20" s="11">
        <v>5.8</v>
      </c>
      <c r="AF20" s="11">
        <v>5.8</v>
      </c>
      <c r="AG20" s="11">
        <v>5.8</v>
      </c>
      <c r="AH20" s="11">
        <v>5.8</v>
      </c>
      <c r="AI20" s="11">
        <v>5.8</v>
      </c>
      <c r="AJ20" s="11">
        <v>5.8</v>
      </c>
    </row>
    <row r="21" spans="1:36" ht="12.95" customHeight="1">
      <c r="A21" s="10" t="s">
        <v>24</v>
      </c>
      <c r="B21" s="10" t="s">
        <v>279</v>
      </c>
      <c r="C21" s="10" t="s">
        <v>23</v>
      </c>
      <c r="D21" s="10" t="s">
        <v>398</v>
      </c>
      <c r="E21" s="10">
        <v>1</v>
      </c>
      <c r="F21" s="11">
        <v>5.0999999999999996</v>
      </c>
      <c r="G21" s="11">
        <v>5.0999999999999996</v>
      </c>
      <c r="H21" s="11">
        <v>5.0999999999999996</v>
      </c>
      <c r="I21" s="11">
        <v>5.0999999999999996</v>
      </c>
      <c r="J21" s="11">
        <v>5.0999999999999996</v>
      </c>
      <c r="K21" s="11">
        <v>5.0999999999999996</v>
      </c>
      <c r="L21" s="11">
        <v>5.0999999999999996</v>
      </c>
      <c r="M21" s="11">
        <v>5.0999999999999996</v>
      </c>
      <c r="N21" s="11">
        <v>5.0999999999999996</v>
      </c>
      <c r="O21" s="11">
        <v>5.0999999999999996</v>
      </c>
      <c r="P21" s="11">
        <v>5.0999999999999996</v>
      </c>
      <c r="Q21" s="11">
        <v>5.0999999999999996</v>
      </c>
      <c r="R21" s="11">
        <v>5.0999999999999996</v>
      </c>
      <c r="S21" s="11">
        <v>5.0999999999999996</v>
      </c>
      <c r="T21" s="11">
        <v>5.0999999999999996</v>
      </c>
      <c r="U21" s="11">
        <v>5.0999999999999996</v>
      </c>
      <c r="V21" s="11">
        <v>5.0999999999999996</v>
      </c>
      <c r="W21" s="11">
        <v>5.0999999999999996</v>
      </c>
      <c r="X21" s="11">
        <v>5.0999999999999996</v>
      </c>
      <c r="Y21" s="11">
        <v>5.0999999999999996</v>
      </c>
      <c r="Z21" s="11">
        <v>5.0999999999999996</v>
      </c>
      <c r="AA21" s="11">
        <v>5.0999999999999996</v>
      </c>
      <c r="AB21" s="11">
        <v>5.0999999999999996</v>
      </c>
      <c r="AC21" s="11">
        <v>5.0999999999999996</v>
      </c>
      <c r="AD21" s="11">
        <v>5.0999999999999996</v>
      </c>
      <c r="AE21" s="11">
        <v>5.0999999999999996</v>
      </c>
      <c r="AF21" s="11">
        <v>5.0999999999999996</v>
      </c>
      <c r="AG21" s="11">
        <v>5.0999999999999996</v>
      </c>
      <c r="AH21" s="11">
        <v>5.0999999999999996</v>
      </c>
      <c r="AI21" s="11">
        <v>5.0999999999999996</v>
      </c>
      <c r="AJ21" s="11">
        <v>5.0999999999999996</v>
      </c>
    </row>
    <row r="22" spans="1:36" ht="12.95" customHeight="1">
      <c r="A22" s="10" t="s">
        <v>24</v>
      </c>
      <c r="B22" s="10" t="s">
        <v>280</v>
      </c>
      <c r="C22" s="10" t="s">
        <v>23</v>
      </c>
      <c r="D22" s="10" t="s">
        <v>399</v>
      </c>
      <c r="E22" s="10">
        <v>1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</row>
    <row r="23" spans="1:36" ht="12.95" customHeight="1">
      <c r="A23" s="10" t="s">
        <v>24</v>
      </c>
      <c r="B23" s="10" t="s">
        <v>306</v>
      </c>
      <c r="C23" s="10" t="s">
        <v>259</v>
      </c>
      <c r="D23" s="10" t="s">
        <v>258</v>
      </c>
      <c r="E23" s="10">
        <v>1</v>
      </c>
      <c r="F23" s="19">
        <f>11*1.17*(10^-3)</f>
        <v>1.2869999999999999E-2</v>
      </c>
      <c r="G23" s="19">
        <f t="shared" ref="G23:AJ23" si="0">11*1.17*(10^-3)</f>
        <v>1.2869999999999999E-2</v>
      </c>
      <c r="H23" s="19">
        <f t="shared" si="0"/>
        <v>1.2869999999999999E-2</v>
      </c>
      <c r="I23" s="19">
        <f t="shared" si="0"/>
        <v>1.2869999999999999E-2</v>
      </c>
      <c r="J23" s="19">
        <f t="shared" si="0"/>
        <v>1.2869999999999999E-2</v>
      </c>
      <c r="K23" s="19">
        <f t="shared" si="0"/>
        <v>1.2869999999999999E-2</v>
      </c>
      <c r="L23" s="19">
        <f t="shared" si="0"/>
        <v>1.2869999999999999E-2</v>
      </c>
      <c r="M23" s="19">
        <f t="shared" si="0"/>
        <v>1.2869999999999999E-2</v>
      </c>
      <c r="N23" s="19">
        <f t="shared" si="0"/>
        <v>1.2869999999999999E-2</v>
      </c>
      <c r="O23" s="19">
        <f t="shared" si="0"/>
        <v>1.2869999999999999E-2</v>
      </c>
      <c r="P23" s="19">
        <f t="shared" si="0"/>
        <v>1.2869999999999999E-2</v>
      </c>
      <c r="Q23" s="19">
        <f t="shared" si="0"/>
        <v>1.2869999999999999E-2</v>
      </c>
      <c r="R23" s="19">
        <f t="shared" si="0"/>
        <v>1.2869999999999999E-2</v>
      </c>
      <c r="S23" s="19">
        <f t="shared" si="0"/>
        <v>1.2869999999999999E-2</v>
      </c>
      <c r="T23" s="19">
        <f t="shared" si="0"/>
        <v>1.2869999999999999E-2</v>
      </c>
      <c r="U23" s="19">
        <f t="shared" si="0"/>
        <v>1.2869999999999999E-2</v>
      </c>
      <c r="V23" s="19">
        <f t="shared" si="0"/>
        <v>1.2869999999999999E-2</v>
      </c>
      <c r="W23" s="19">
        <f t="shared" si="0"/>
        <v>1.2869999999999999E-2</v>
      </c>
      <c r="X23" s="19">
        <f t="shared" si="0"/>
        <v>1.2869999999999999E-2</v>
      </c>
      <c r="Y23" s="19">
        <f t="shared" si="0"/>
        <v>1.2869999999999999E-2</v>
      </c>
      <c r="Z23" s="19">
        <f t="shared" si="0"/>
        <v>1.2869999999999999E-2</v>
      </c>
      <c r="AA23" s="19">
        <f t="shared" si="0"/>
        <v>1.2869999999999999E-2</v>
      </c>
      <c r="AB23" s="19">
        <f t="shared" si="0"/>
        <v>1.2869999999999999E-2</v>
      </c>
      <c r="AC23" s="19">
        <f t="shared" si="0"/>
        <v>1.2869999999999999E-2</v>
      </c>
      <c r="AD23" s="19">
        <f t="shared" si="0"/>
        <v>1.2869999999999999E-2</v>
      </c>
      <c r="AE23" s="19">
        <f t="shared" si="0"/>
        <v>1.2869999999999999E-2</v>
      </c>
      <c r="AF23" s="19">
        <f t="shared" si="0"/>
        <v>1.2869999999999999E-2</v>
      </c>
      <c r="AG23" s="19">
        <f>11*1.17*(10^-3)</f>
        <v>1.2869999999999999E-2</v>
      </c>
      <c r="AH23" s="19">
        <f t="shared" si="0"/>
        <v>1.2869999999999999E-2</v>
      </c>
      <c r="AI23" s="19">
        <f t="shared" si="0"/>
        <v>1.2869999999999999E-2</v>
      </c>
      <c r="AJ23" s="19">
        <f t="shared" si="0"/>
        <v>1.2869999999999999E-2</v>
      </c>
    </row>
    <row r="24" spans="1:36" ht="12.95" customHeight="1">
      <c r="A24" s="10" t="s">
        <v>24</v>
      </c>
      <c r="B24" s="10" t="s">
        <v>283</v>
      </c>
      <c r="C24" s="10" t="s">
        <v>23</v>
      </c>
      <c r="D24" s="10" t="s">
        <v>246</v>
      </c>
      <c r="E24" s="10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</row>
    <row r="25" spans="1:36" ht="12.95" customHeight="1">
      <c r="A25" s="10" t="s">
        <v>24</v>
      </c>
      <c r="B25" s="10" t="s">
        <v>261</v>
      </c>
      <c r="C25" s="10" t="s">
        <v>260</v>
      </c>
      <c r="D25" s="10" t="s">
        <v>373</v>
      </c>
      <c r="E25" s="10">
        <v>0</v>
      </c>
      <c r="F25" s="11">
        <v>4.7393364928909998</v>
      </c>
      <c r="G25" s="11">
        <v>4.7393364928909953</v>
      </c>
      <c r="H25" s="11">
        <v>4.7393364928909953</v>
      </c>
      <c r="I25" s="11">
        <v>4.7393364928909953</v>
      </c>
      <c r="J25" s="11">
        <v>4.7393364928909953</v>
      </c>
      <c r="K25" s="11">
        <v>4.7393364928909953</v>
      </c>
      <c r="L25" s="11">
        <v>4.7393364928909953</v>
      </c>
      <c r="M25" s="11">
        <v>4.7393364928909998</v>
      </c>
      <c r="N25" s="11">
        <v>4.7393364928909998</v>
      </c>
      <c r="O25" s="11">
        <v>4.7393364928909998</v>
      </c>
      <c r="P25" s="11">
        <v>4.7393364928909998</v>
      </c>
      <c r="Q25" s="11">
        <v>4.7393364928909998</v>
      </c>
      <c r="R25" s="11">
        <v>4.7393364928909998</v>
      </c>
      <c r="S25" s="11">
        <v>4.7393364928909998</v>
      </c>
      <c r="T25" s="11">
        <v>4.7393364928909998</v>
      </c>
      <c r="U25" s="11">
        <v>4.7393364928909998</v>
      </c>
      <c r="V25" s="11">
        <v>4.7393364928909998</v>
      </c>
      <c r="W25" s="11">
        <v>4.7393364928909998</v>
      </c>
      <c r="X25" s="11">
        <v>4.7393364928909998</v>
      </c>
      <c r="Y25" s="11">
        <v>4.7393364928909998</v>
      </c>
      <c r="Z25" s="11">
        <v>4.7393364928909998</v>
      </c>
      <c r="AA25" s="11">
        <v>4.7393364928909998</v>
      </c>
      <c r="AB25" s="11">
        <v>4.7393364928909998</v>
      </c>
      <c r="AC25" s="11">
        <v>4.7393364928909998</v>
      </c>
      <c r="AD25" s="11">
        <v>4.7393364928909998</v>
      </c>
      <c r="AE25" s="11">
        <v>4.7393364928909998</v>
      </c>
      <c r="AF25" s="11">
        <v>4.7393364928909998</v>
      </c>
      <c r="AG25" s="11">
        <v>4.7393364928909998</v>
      </c>
      <c r="AH25" s="11">
        <v>4.7393364928909998</v>
      </c>
      <c r="AI25" s="11">
        <v>4.7393364928909998</v>
      </c>
      <c r="AJ25" s="11">
        <v>4.7393364928909998</v>
      </c>
    </row>
    <row r="26" spans="1:36" ht="12.95" customHeight="1">
      <c r="A26" s="10" t="s">
        <v>24</v>
      </c>
      <c r="B26" s="10" t="s">
        <v>303</v>
      </c>
      <c r="C26" s="10" t="s">
        <v>260</v>
      </c>
      <c r="D26" s="10" t="s">
        <v>400</v>
      </c>
      <c r="E26" s="10">
        <v>0</v>
      </c>
      <c r="F26" s="11">
        <v>2.2330570000000001</v>
      </c>
      <c r="G26" s="11">
        <v>2.27760454</v>
      </c>
      <c r="H26" s="11">
        <v>2.2581530000000001</v>
      </c>
      <c r="I26" s="11">
        <v>2.133972</v>
      </c>
      <c r="J26" s="11">
        <v>2.0795859999999999</v>
      </c>
      <c r="K26" s="11">
        <v>2.0809470000000001</v>
      </c>
      <c r="L26" s="11">
        <v>2.0144669999999998</v>
      </c>
      <c r="M26" s="11">
        <v>1.9522360000000001</v>
      </c>
      <c r="N26" s="11">
        <v>1.9262649999999999</v>
      </c>
      <c r="O26" s="11">
        <v>1.9231309999999999</v>
      </c>
      <c r="P26" s="11">
        <v>1.936259</v>
      </c>
      <c r="Q26" s="11">
        <v>1.9402269999999999</v>
      </c>
      <c r="R26" s="11">
        <v>1.934895</v>
      </c>
      <c r="S26" s="11">
        <v>1.9452860000000001</v>
      </c>
      <c r="T26" s="11">
        <v>1.9567030000000001</v>
      </c>
      <c r="U26" s="11">
        <v>1.953638</v>
      </c>
      <c r="V26" s="11">
        <v>1.936653</v>
      </c>
      <c r="W26" s="11">
        <v>1.9329320000000001</v>
      </c>
      <c r="X26" s="11">
        <v>1.9289689999999999</v>
      </c>
      <c r="Y26" s="11">
        <v>1.921613</v>
      </c>
      <c r="Z26" s="11">
        <v>1.9124890000000001</v>
      </c>
      <c r="AA26" s="11">
        <v>1.911195</v>
      </c>
      <c r="AB26" s="11">
        <v>1.9134119999999999</v>
      </c>
      <c r="AC26" s="11">
        <v>1.916237</v>
      </c>
      <c r="AD26" s="11">
        <v>1.9077470000000001</v>
      </c>
      <c r="AE26" s="11">
        <v>1.9105810000000001</v>
      </c>
      <c r="AF26" s="11">
        <v>1.9152420000000001</v>
      </c>
      <c r="AG26" s="11">
        <v>1.9070290000000001</v>
      </c>
      <c r="AH26" s="11">
        <v>1.8997379999999999</v>
      </c>
      <c r="AI26" s="11">
        <v>1.9067799999999999</v>
      </c>
      <c r="AJ26" s="11">
        <v>1.907716</v>
      </c>
    </row>
    <row r="27" spans="1:36" ht="12.95" customHeight="1">
      <c r="A27" s="10" t="s">
        <v>24</v>
      </c>
      <c r="B27" s="10" t="s">
        <v>251</v>
      </c>
      <c r="C27" s="10" t="s">
        <v>260</v>
      </c>
      <c r="D27" s="10" t="s">
        <v>400</v>
      </c>
      <c r="E27" s="10">
        <v>0</v>
      </c>
      <c r="F27" s="11">
        <v>2.7666780000000002</v>
      </c>
      <c r="G27" s="11">
        <v>4.1726700900000004</v>
      </c>
      <c r="H27" s="11">
        <v>6.9395239999999996</v>
      </c>
      <c r="I27" s="11">
        <v>5.5320210000000003</v>
      </c>
      <c r="J27" s="11">
        <v>4.4598870000000002</v>
      </c>
      <c r="K27" s="11">
        <v>3.8864489999999998</v>
      </c>
      <c r="L27" s="11">
        <v>3.38374</v>
      </c>
      <c r="M27" s="11">
        <v>3.1031930000000001</v>
      </c>
      <c r="N27" s="11">
        <v>2.9712740000000002</v>
      </c>
      <c r="O27" s="11">
        <v>2.9828760000000001</v>
      </c>
      <c r="P27" s="11">
        <v>3.03782</v>
      </c>
      <c r="Q27" s="11">
        <v>3.1129220000000002</v>
      </c>
      <c r="R27" s="11">
        <v>3.1663640000000002</v>
      </c>
      <c r="S27" s="11">
        <v>3.3183009999999999</v>
      </c>
      <c r="T27" s="11">
        <v>3.4012639999999998</v>
      </c>
      <c r="U27" s="11">
        <v>3.5202460000000002</v>
      </c>
      <c r="V27" s="11">
        <v>3.5420029999999998</v>
      </c>
      <c r="W27" s="11">
        <v>3.6013820000000001</v>
      </c>
      <c r="X27" s="11">
        <v>3.7139899999999999</v>
      </c>
      <c r="Y27" s="11">
        <v>3.684002</v>
      </c>
      <c r="Z27" s="11">
        <v>3.798753</v>
      </c>
      <c r="AA27" s="11">
        <v>3.879156</v>
      </c>
      <c r="AB27" s="11">
        <v>3.8488899999999999</v>
      </c>
      <c r="AC27" s="11">
        <v>3.7999529999999999</v>
      </c>
      <c r="AD27" s="11">
        <v>3.6545299999999998</v>
      </c>
      <c r="AE27" s="11">
        <v>3.6604730000000001</v>
      </c>
      <c r="AF27" s="11">
        <v>3.644825</v>
      </c>
      <c r="AG27" s="11">
        <v>3.614649</v>
      </c>
      <c r="AH27" s="11">
        <v>3.611434</v>
      </c>
      <c r="AI27" s="11">
        <v>3.5480320000000001</v>
      </c>
      <c r="AJ27" s="11">
        <v>3.5574430000000001</v>
      </c>
    </row>
    <row r="28" spans="1:36" ht="12.95" customHeight="1">
      <c r="A28" s="10" t="s">
        <v>24</v>
      </c>
      <c r="B28" s="10" t="s">
        <v>305</v>
      </c>
      <c r="C28" s="10" t="s">
        <v>260</v>
      </c>
      <c r="D28" s="10" t="s">
        <v>400</v>
      </c>
      <c r="E28" s="10">
        <v>0</v>
      </c>
      <c r="F28" s="11">
        <v>0.65020299999999998</v>
      </c>
      <c r="G28" s="11">
        <v>0.65115036000000004</v>
      </c>
      <c r="H28" s="11">
        <v>0.61987499999999995</v>
      </c>
      <c r="I28" s="11">
        <v>0.61981200000000003</v>
      </c>
      <c r="J28" s="11">
        <v>0.61975899999999995</v>
      </c>
      <c r="K28" s="11">
        <v>0.61970400000000003</v>
      </c>
      <c r="L28" s="11">
        <v>0.61964300000000005</v>
      </c>
      <c r="M28" s="11">
        <v>0.61958899999999995</v>
      </c>
      <c r="N28" s="11">
        <v>0.61953400000000003</v>
      </c>
      <c r="O28" s="11">
        <v>0.61947300000000005</v>
      </c>
      <c r="P28" s="11">
        <v>0.61941800000000002</v>
      </c>
      <c r="Q28" s="11">
        <v>0.61935600000000002</v>
      </c>
      <c r="R28" s="11">
        <v>0.61930200000000002</v>
      </c>
      <c r="S28" s="11">
        <v>0.61924800000000002</v>
      </c>
      <c r="T28" s="11">
        <v>0.61918700000000004</v>
      </c>
      <c r="U28" s="11">
        <v>0.61913200000000002</v>
      </c>
      <c r="V28" s="11">
        <v>0.61907000000000001</v>
      </c>
      <c r="W28" s="11">
        <v>0.61901600000000001</v>
      </c>
      <c r="X28" s="11">
        <v>0.61896200000000001</v>
      </c>
      <c r="Y28" s="11">
        <v>0.61890100000000003</v>
      </c>
      <c r="Z28" s="11">
        <v>0.61884600000000001</v>
      </c>
      <c r="AA28" s="11">
        <v>0.61879200000000001</v>
      </c>
      <c r="AB28" s="11">
        <v>0.61873</v>
      </c>
      <c r="AC28" s="11">
        <v>0.618676</v>
      </c>
      <c r="AD28" s="11">
        <v>0.618614</v>
      </c>
      <c r="AE28" s="11">
        <v>0.61856</v>
      </c>
      <c r="AF28" s="11">
        <v>0.618506</v>
      </c>
      <c r="AG28" s="11">
        <v>0.61844399999999999</v>
      </c>
      <c r="AH28" s="11">
        <v>0.61839</v>
      </c>
      <c r="AI28" s="11">
        <v>0.618336</v>
      </c>
      <c r="AJ28" s="11">
        <v>0.61827399999999999</v>
      </c>
    </row>
    <row r="29" spans="1:36" ht="12.95" customHeight="1">
      <c r="A29" s="10" t="s">
        <v>24</v>
      </c>
      <c r="B29" s="10" t="s">
        <v>304</v>
      </c>
      <c r="C29" s="10" t="s">
        <v>260</v>
      </c>
      <c r="D29" s="10" t="s">
        <v>400</v>
      </c>
      <c r="E29" s="10">
        <v>0</v>
      </c>
      <c r="F29" s="11">
        <v>8.3237299999999994</v>
      </c>
      <c r="G29" s="11">
        <v>7.2697573100000001</v>
      </c>
      <c r="H29" s="11">
        <v>16.414529999999999</v>
      </c>
      <c r="I29" s="11">
        <v>13.89221</v>
      </c>
      <c r="J29" s="11">
        <v>13.854139999999999</v>
      </c>
      <c r="K29" s="11">
        <v>12.72533</v>
      </c>
      <c r="L29" s="11">
        <v>12.610760000000001</v>
      </c>
      <c r="M29" s="11">
        <v>12.50783</v>
      </c>
      <c r="N29" s="11">
        <v>12.37884</v>
      </c>
      <c r="O29" s="11">
        <v>12.459820000000001</v>
      </c>
      <c r="P29" s="11">
        <v>12.53829</v>
      </c>
      <c r="Q29" s="11">
        <v>12.63781</v>
      </c>
      <c r="R29" s="11">
        <v>12.72838</v>
      </c>
      <c r="S29" s="11">
        <v>12.811019999999999</v>
      </c>
      <c r="T29" s="11">
        <v>12.901870000000001</v>
      </c>
      <c r="U29" s="11">
        <v>13.001799999999999</v>
      </c>
      <c r="V29" s="11">
        <v>13.08103</v>
      </c>
      <c r="W29" s="11">
        <v>13.16841</v>
      </c>
      <c r="X29" s="11">
        <v>13.26118</v>
      </c>
      <c r="Y29" s="11">
        <v>13.318479999999999</v>
      </c>
      <c r="Z29" s="11">
        <v>13.392659999999999</v>
      </c>
      <c r="AA29" s="11">
        <v>13.502890000000001</v>
      </c>
      <c r="AB29" s="11">
        <v>13.517150000000001</v>
      </c>
      <c r="AC29" s="11">
        <v>13.57785</v>
      </c>
      <c r="AD29" s="11">
        <v>13.61947</v>
      </c>
      <c r="AE29" s="11">
        <v>13.67033</v>
      </c>
      <c r="AF29" s="11">
        <v>13.808859999999999</v>
      </c>
      <c r="AG29" s="11">
        <v>13.80965</v>
      </c>
      <c r="AH29" s="11">
        <v>13.915710000000001</v>
      </c>
      <c r="AI29" s="11">
        <v>13.995329999999999</v>
      </c>
      <c r="AJ29" s="11">
        <v>14.05592</v>
      </c>
    </row>
    <row r="30" spans="1:36" ht="12.95" customHeight="1">
      <c r="A30" s="10" t="s">
        <v>24</v>
      </c>
      <c r="B30" s="10" t="s">
        <v>281</v>
      </c>
      <c r="C30" s="10" t="s">
        <v>23</v>
      </c>
      <c r="D30" s="10" t="s">
        <v>246</v>
      </c>
      <c r="E30" s="10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</row>
    <row r="31" spans="1:36" ht="12.95" customHeight="1">
      <c r="A31" s="10" t="s">
        <v>24</v>
      </c>
      <c r="B31" s="10" t="s">
        <v>282</v>
      </c>
      <c r="C31" s="10" t="s">
        <v>23</v>
      </c>
      <c r="D31" s="10" t="s">
        <v>246</v>
      </c>
      <c r="E31" s="10">
        <v>1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</row>
    <row r="32" spans="1:36" ht="12.95" customHeight="1">
      <c r="A32" s="10" t="s">
        <v>19</v>
      </c>
      <c r="B32" s="10" t="s">
        <v>295</v>
      </c>
      <c r="C32" s="10" t="s">
        <v>23</v>
      </c>
      <c r="D32" s="10" t="s">
        <v>16</v>
      </c>
      <c r="E32" s="10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</row>
    <row r="33" spans="1:36" ht="12.95" customHeight="1">
      <c r="A33" s="10" t="s">
        <v>20</v>
      </c>
      <c r="B33" s="10" t="s">
        <v>295</v>
      </c>
      <c r="C33" s="10" t="s">
        <v>23</v>
      </c>
      <c r="D33" s="10" t="s">
        <v>16</v>
      </c>
      <c r="E33" s="10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</row>
    <row r="34" spans="1:36" ht="12.95" customHeight="1">
      <c r="A34" s="10" t="s">
        <v>18</v>
      </c>
      <c r="B34" s="10" t="s">
        <v>295</v>
      </c>
      <c r="C34" s="10" t="s">
        <v>23</v>
      </c>
      <c r="D34" s="10" t="s">
        <v>16</v>
      </c>
      <c r="E34" s="10">
        <v>1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</row>
    <row r="35" spans="1:36" ht="12.95" customHeight="1">
      <c r="A35" s="10" t="s">
        <v>19</v>
      </c>
      <c r="B35" s="10" t="s">
        <v>294</v>
      </c>
      <c r="C35" s="10" t="s">
        <v>23</v>
      </c>
      <c r="D35" s="10" t="s">
        <v>16</v>
      </c>
      <c r="E35" s="10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</row>
    <row r="36" spans="1:36" ht="12.95" customHeight="1">
      <c r="A36" s="10" t="s">
        <v>20</v>
      </c>
      <c r="B36" s="10" t="s">
        <v>294</v>
      </c>
      <c r="C36" s="10" t="s">
        <v>23</v>
      </c>
      <c r="D36" s="10" t="s">
        <v>16</v>
      </c>
      <c r="E36" s="10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</row>
    <row r="37" spans="1:36" ht="12.95" customHeight="1">
      <c r="A37" s="10" t="s">
        <v>18</v>
      </c>
      <c r="B37" s="10" t="s">
        <v>294</v>
      </c>
      <c r="C37" s="10" t="s">
        <v>23</v>
      </c>
      <c r="D37" s="10" t="s">
        <v>16</v>
      </c>
      <c r="E37" s="10">
        <v>1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</row>
    <row r="38" spans="1:36" ht="12.95" customHeight="1">
      <c r="A38" s="10" t="s">
        <v>19</v>
      </c>
      <c r="B38" s="10" t="s">
        <v>297</v>
      </c>
      <c r="C38" s="10" t="s">
        <v>23</v>
      </c>
      <c r="D38" s="10" t="s">
        <v>16</v>
      </c>
      <c r="E38" s="10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</row>
    <row r="39" spans="1:36" ht="12.95" customHeight="1">
      <c r="A39" s="10" t="s">
        <v>20</v>
      </c>
      <c r="B39" s="10" t="s">
        <v>297</v>
      </c>
      <c r="C39" s="10" t="s">
        <v>23</v>
      </c>
      <c r="D39" s="10" t="s">
        <v>16</v>
      </c>
      <c r="E39" s="10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</row>
    <row r="40" spans="1:36" ht="12.95" customHeight="1">
      <c r="A40" s="10" t="s">
        <v>18</v>
      </c>
      <c r="B40" s="10" t="s">
        <v>297</v>
      </c>
      <c r="C40" s="10" t="s">
        <v>23</v>
      </c>
      <c r="D40" s="10" t="s">
        <v>16</v>
      </c>
      <c r="E40" s="10">
        <v>1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</row>
    <row r="41" spans="1:36" ht="12.95" customHeight="1">
      <c r="A41" s="10" t="s">
        <v>19</v>
      </c>
      <c r="B41" s="10" t="s">
        <v>296</v>
      </c>
      <c r="C41" s="10" t="s">
        <v>23</v>
      </c>
      <c r="D41" s="10" t="s">
        <v>16</v>
      </c>
      <c r="E41" s="10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</row>
    <row r="42" spans="1:36" ht="12.95" customHeight="1">
      <c r="A42" s="10" t="s">
        <v>20</v>
      </c>
      <c r="B42" s="10" t="s">
        <v>296</v>
      </c>
      <c r="C42" s="10" t="s">
        <v>23</v>
      </c>
      <c r="D42" s="10" t="s">
        <v>16</v>
      </c>
      <c r="E42" s="10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</row>
    <row r="43" spans="1:36" ht="12.95" customHeight="1">
      <c r="A43" s="10" t="s">
        <v>18</v>
      </c>
      <c r="B43" s="10" t="s">
        <v>296</v>
      </c>
      <c r="C43" s="10" t="s">
        <v>23</v>
      </c>
      <c r="D43" s="10" t="s">
        <v>16</v>
      </c>
      <c r="E43" s="10">
        <v>1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</row>
    <row r="44" spans="1:36" ht="12.95" customHeight="1">
      <c r="A44" s="10" t="s">
        <v>24</v>
      </c>
      <c r="B44" s="10" t="s">
        <v>307</v>
      </c>
      <c r="C44" s="10" t="s">
        <v>23</v>
      </c>
      <c r="D44" s="10" t="s">
        <v>257</v>
      </c>
      <c r="E44" s="10">
        <v>1</v>
      </c>
      <c r="F44" s="11">
        <v>16.600000000000001</v>
      </c>
      <c r="G44" s="11">
        <v>16.600000000000001</v>
      </c>
      <c r="H44" s="11">
        <v>16.600000000000001</v>
      </c>
      <c r="I44" s="11">
        <v>16.600000000000001</v>
      </c>
      <c r="J44" s="11">
        <v>16.600000000000001</v>
      </c>
      <c r="K44" s="11">
        <v>16.600000000000001</v>
      </c>
      <c r="L44" s="11">
        <v>16.600000000000001</v>
      </c>
      <c r="M44" s="11">
        <v>16.600000000000001</v>
      </c>
      <c r="N44" s="11">
        <v>16.600000000000001</v>
      </c>
      <c r="O44" s="11">
        <v>16.600000000000001</v>
      </c>
      <c r="P44" s="11">
        <v>16.600000000000001</v>
      </c>
      <c r="Q44" s="11">
        <v>16.600000000000001</v>
      </c>
      <c r="R44" s="11">
        <v>16.600000000000001</v>
      </c>
      <c r="S44" s="11">
        <v>16.600000000000001</v>
      </c>
      <c r="T44" s="11">
        <v>16.600000000000001</v>
      </c>
      <c r="U44" s="11">
        <v>16.600000000000001</v>
      </c>
      <c r="V44" s="11">
        <v>16.600000000000001</v>
      </c>
      <c r="W44" s="11">
        <v>16.600000000000001</v>
      </c>
      <c r="X44" s="11">
        <v>16.600000000000001</v>
      </c>
      <c r="Y44" s="11">
        <v>16.600000000000001</v>
      </c>
      <c r="Z44" s="11">
        <v>16.600000000000001</v>
      </c>
      <c r="AA44" s="11">
        <v>16.600000000000001</v>
      </c>
      <c r="AB44" s="11">
        <v>16.600000000000001</v>
      </c>
      <c r="AC44" s="11">
        <v>16.600000000000001</v>
      </c>
      <c r="AD44" s="11">
        <v>16.600000000000001</v>
      </c>
      <c r="AE44" s="11">
        <v>16.600000000000001</v>
      </c>
      <c r="AF44" s="11">
        <v>16.600000000000001</v>
      </c>
      <c r="AG44" s="11">
        <v>16.600000000000001</v>
      </c>
      <c r="AH44" s="11">
        <v>16.600000000000001</v>
      </c>
      <c r="AI44" s="11">
        <v>16.600000000000001</v>
      </c>
      <c r="AJ44" s="11">
        <v>16.600000000000001</v>
      </c>
    </row>
    <row r="45" spans="1:36" ht="12.95" customHeight="1">
      <c r="A45" s="10" t="s">
        <v>24</v>
      </c>
      <c r="B45" s="10" t="s">
        <v>308</v>
      </c>
      <c r="C45" s="10" t="s">
        <v>23</v>
      </c>
      <c r="D45" s="10" t="s">
        <v>16</v>
      </c>
      <c r="E45" s="10">
        <v>1</v>
      </c>
      <c r="F45" s="11">
        <v>5.8</v>
      </c>
      <c r="G45" s="11">
        <v>5.8</v>
      </c>
      <c r="H45" s="11">
        <v>5.8</v>
      </c>
      <c r="I45" s="11">
        <v>5.8</v>
      </c>
      <c r="J45" s="11">
        <v>5.8</v>
      </c>
      <c r="K45" s="11">
        <v>5.8</v>
      </c>
      <c r="L45" s="11">
        <v>5.8</v>
      </c>
      <c r="M45" s="11">
        <v>5.8</v>
      </c>
      <c r="N45" s="11">
        <v>5.8</v>
      </c>
      <c r="O45" s="11">
        <v>5.8</v>
      </c>
      <c r="P45" s="11">
        <v>5.8</v>
      </c>
      <c r="Q45" s="11">
        <v>5.8</v>
      </c>
      <c r="R45" s="11">
        <v>5.8</v>
      </c>
      <c r="S45" s="11">
        <v>5.8</v>
      </c>
      <c r="T45" s="11">
        <v>5.8</v>
      </c>
      <c r="U45" s="11">
        <v>5.8</v>
      </c>
      <c r="V45" s="11">
        <v>5.8</v>
      </c>
      <c r="W45" s="11">
        <v>5.8</v>
      </c>
      <c r="X45" s="11">
        <v>5.8</v>
      </c>
      <c r="Y45" s="11">
        <v>5.8</v>
      </c>
      <c r="Z45" s="11">
        <v>5.8</v>
      </c>
      <c r="AA45" s="11">
        <v>5.8</v>
      </c>
      <c r="AB45" s="11">
        <v>5.8</v>
      </c>
      <c r="AC45" s="11">
        <v>5.8</v>
      </c>
      <c r="AD45" s="11">
        <v>5.8</v>
      </c>
      <c r="AE45" s="11">
        <v>5.8</v>
      </c>
      <c r="AF45" s="11">
        <v>5.8</v>
      </c>
      <c r="AG45" s="11">
        <v>5.8</v>
      </c>
      <c r="AH45" s="11">
        <v>5.8</v>
      </c>
      <c r="AI45" s="11">
        <v>5.8</v>
      </c>
      <c r="AJ45" s="11">
        <v>5.8</v>
      </c>
    </row>
    <row r="46" spans="1:36" ht="12.95" customHeight="1">
      <c r="A46" s="10" t="s">
        <v>19</v>
      </c>
      <c r="B46" s="10" t="s">
        <v>291</v>
      </c>
      <c r="C46" s="10" t="s">
        <v>23</v>
      </c>
      <c r="D46" s="10" t="s">
        <v>16</v>
      </c>
      <c r="E46" s="10">
        <v>1</v>
      </c>
      <c r="F46" s="11">
        <v>14.03</v>
      </c>
      <c r="G46" s="11">
        <v>14.03</v>
      </c>
      <c r="H46" s="11">
        <v>14.03</v>
      </c>
      <c r="I46" s="11">
        <v>14.03</v>
      </c>
      <c r="J46" s="11">
        <v>14.03</v>
      </c>
      <c r="K46" s="11">
        <v>14.03</v>
      </c>
      <c r="L46" s="11">
        <v>14.03</v>
      </c>
      <c r="M46" s="11">
        <v>14.03</v>
      </c>
      <c r="N46" s="11">
        <v>14.03</v>
      </c>
      <c r="O46" s="11">
        <v>14.03</v>
      </c>
      <c r="P46" s="11">
        <v>14.03</v>
      </c>
      <c r="Q46" s="11">
        <v>14.03</v>
      </c>
      <c r="R46" s="11">
        <v>14.03</v>
      </c>
      <c r="S46" s="11">
        <v>14.03</v>
      </c>
      <c r="T46" s="11">
        <v>13.72</v>
      </c>
      <c r="U46" s="11">
        <v>13.42</v>
      </c>
      <c r="V46" s="11">
        <v>13.11</v>
      </c>
      <c r="W46" s="11">
        <v>12.8</v>
      </c>
      <c r="X46" s="11">
        <v>12.5</v>
      </c>
      <c r="Y46" s="11">
        <v>12.5</v>
      </c>
      <c r="Z46" s="11">
        <v>12.5</v>
      </c>
      <c r="AA46" s="11">
        <v>12.5</v>
      </c>
      <c r="AB46" s="11">
        <v>12.5</v>
      </c>
      <c r="AC46" s="11">
        <v>12.5</v>
      </c>
      <c r="AD46" s="11">
        <v>12.5</v>
      </c>
      <c r="AE46" s="11">
        <v>12.5</v>
      </c>
      <c r="AF46" s="11">
        <v>12.5</v>
      </c>
      <c r="AG46" s="11">
        <v>12.5</v>
      </c>
      <c r="AH46" s="11">
        <v>12.5</v>
      </c>
      <c r="AI46" s="11">
        <v>12.5</v>
      </c>
      <c r="AJ46" s="11">
        <v>12.5</v>
      </c>
    </row>
    <row r="47" spans="1:36" ht="12.95" customHeight="1">
      <c r="A47" s="10" t="s">
        <v>20</v>
      </c>
      <c r="B47" s="10" t="s">
        <v>291</v>
      </c>
      <c r="C47" s="10" t="s">
        <v>23</v>
      </c>
      <c r="D47" s="10" t="s">
        <v>16</v>
      </c>
      <c r="E47" s="10">
        <v>1</v>
      </c>
      <c r="F47" s="11">
        <v>14.03</v>
      </c>
      <c r="G47" s="11">
        <v>14.03</v>
      </c>
      <c r="H47" s="11">
        <v>14.03</v>
      </c>
      <c r="I47" s="11">
        <v>14.03</v>
      </c>
      <c r="J47" s="11">
        <v>14.03</v>
      </c>
      <c r="K47" s="11">
        <v>14.03</v>
      </c>
      <c r="L47" s="11">
        <v>14.03</v>
      </c>
      <c r="M47" s="11">
        <v>14.03</v>
      </c>
      <c r="N47" s="11">
        <v>14.03</v>
      </c>
      <c r="O47" s="11">
        <v>14.03</v>
      </c>
      <c r="P47" s="11">
        <v>14.03</v>
      </c>
      <c r="Q47" s="11">
        <v>14.03</v>
      </c>
      <c r="R47" s="11">
        <v>14.03</v>
      </c>
      <c r="S47" s="11">
        <v>14.03</v>
      </c>
      <c r="T47" s="11">
        <v>13.87</v>
      </c>
      <c r="U47" s="11">
        <v>13.72</v>
      </c>
      <c r="V47" s="11">
        <v>13.57</v>
      </c>
      <c r="W47" s="11">
        <v>13.42</v>
      </c>
      <c r="X47" s="11">
        <v>13.26</v>
      </c>
      <c r="Y47" s="11">
        <v>13.26</v>
      </c>
      <c r="Z47" s="11">
        <v>13.26</v>
      </c>
      <c r="AA47" s="11">
        <v>13.26</v>
      </c>
      <c r="AB47" s="11">
        <v>13.26</v>
      </c>
      <c r="AC47" s="11">
        <v>13.26</v>
      </c>
      <c r="AD47" s="11">
        <v>13.26</v>
      </c>
      <c r="AE47" s="11">
        <v>13.26</v>
      </c>
      <c r="AF47" s="11">
        <v>13.26</v>
      </c>
      <c r="AG47" s="11">
        <v>13.26</v>
      </c>
      <c r="AH47" s="11">
        <v>13.26</v>
      </c>
      <c r="AI47" s="11">
        <v>13.26</v>
      </c>
      <c r="AJ47" s="11">
        <v>13.26</v>
      </c>
    </row>
    <row r="48" spans="1:36" ht="12.95" customHeight="1">
      <c r="A48" s="10" t="s">
        <v>18</v>
      </c>
      <c r="B48" s="10" t="s">
        <v>291</v>
      </c>
      <c r="C48" s="10" t="s">
        <v>23</v>
      </c>
      <c r="D48" s="10" t="s">
        <v>16</v>
      </c>
      <c r="E48" s="10">
        <v>1</v>
      </c>
      <c r="F48" s="11">
        <v>14.03</v>
      </c>
      <c r="G48" s="11">
        <v>14.03</v>
      </c>
      <c r="H48" s="11">
        <v>14.03</v>
      </c>
      <c r="I48" s="11">
        <v>14.03</v>
      </c>
      <c r="J48" s="11">
        <v>14.03</v>
      </c>
      <c r="K48" s="11">
        <v>14.03</v>
      </c>
      <c r="L48" s="11">
        <v>14.03</v>
      </c>
      <c r="M48" s="11">
        <v>14.03</v>
      </c>
      <c r="N48" s="11">
        <v>14.03</v>
      </c>
      <c r="O48" s="11">
        <v>14.03</v>
      </c>
      <c r="P48" s="11">
        <v>14.03</v>
      </c>
      <c r="Q48" s="11">
        <v>14.03</v>
      </c>
      <c r="R48" s="11">
        <v>14.03</v>
      </c>
      <c r="S48" s="11">
        <v>14.03</v>
      </c>
      <c r="T48" s="11">
        <v>14.03</v>
      </c>
      <c r="U48" s="11">
        <v>14.03</v>
      </c>
      <c r="V48" s="11">
        <v>14.03</v>
      </c>
      <c r="W48" s="11">
        <v>14.03</v>
      </c>
      <c r="X48" s="11">
        <v>14.03</v>
      </c>
      <c r="Y48" s="11">
        <v>14.03</v>
      </c>
      <c r="Z48" s="11">
        <v>14.03</v>
      </c>
      <c r="AA48" s="11">
        <v>14.03</v>
      </c>
      <c r="AB48" s="11">
        <v>14.03</v>
      </c>
      <c r="AC48" s="11">
        <v>14.03</v>
      </c>
      <c r="AD48" s="11">
        <v>14.03</v>
      </c>
      <c r="AE48" s="11">
        <v>14.03</v>
      </c>
      <c r="AF48" s="11">
        <v>14.03</v>
      </c>
      <c r="AG48" s="11">
        <v>14.03</v>
      </c>
      <c r="AH48" s="11">
        <v>14.03</v>
      </c>
      <c r="AI48" s="11">
        <v>14.03</v>
      </c>
      <c r="AJ48" s="11">
        <v>14.03</v>
      </c>
    </row>
    <row r="49" spans="1:36" ht="12.95" customHeight="1">
      <c r="A49" s="10" t="s">
        <v>19</v>
      </c>
      <c r="B49" s="10" t="s">
        <v>292</v>
      </c>
      <c r="C49" s="10" t="s">
        <v>23</v>
      </c>
      <c r="D49" s="10" t="s">
        <v>16</v>
      </c>
      <c r="E49" s="10">
        <v>1</v>
      </c>
      <c r="F49" s="11">
        <v>14.37</v>
      </c>
      <c r="G49" s="11">
        <v>14.37</v>
      </c>
      <c r="H49" s="11">
        <v>14.37</v>
      </c>
      <c r="I49" s="11">
        <v>14.37</v>
      </c>
      <c r="J49" s="11">
        <v>14.37</v>
      </c>
      <c r="K49" s="11">
        <v>14.37</v>
      </c>
      <c r="L49" s="11">
        <v>14.37</v>
      </c>
      <c r="M49" s="11">
        <v>14.37</v>
      </c>
      <c r="N49" s="11">
        <v>14.37</v>
      </c>
      <c r="O49" s="11">
        <v>14.37</v>
      </c>
      <c r="P49" s="11">
        <v>14.37</v>
      </c>
      <c r="Q49" s="11">
        <v>14.37</v>
      </c>
      <c r="R49" s="11">
        <v>14.37</v>
      </c>
      <c r="S49" s="11">
        <v>14.37</v>
      </c>
      <c r="T49" s="11">
        <v>14.06</v>
      </c>
      <c r="U49" s="11">
        <v>13.75</v>
      </c>
      <c r="V49" s="11">
        <v>13.43</v>
      </c>
      <c r="W49" s="11">
        <v>13.12</v>
      </c>
      <c r="X49" s="11">
        <v>12.81</v>
      </c>
      <c r="Y49" s="11">
        <v>12.81</v>
      </c>
      <c r="Z49" s="11">
        <v>12.81</v>
      </c>
      <c r="AA49" s="11">
        <v>12.81</v>
      </c>
      <c r="AB49" s="11">
        <v>12.81</v>
      </c>
      <c r="AC49" s="11">
        <v>12.81</v>
      </c>
      <c r="AD49" s="11">
        <v>12.81</v>
      </c>
      <c r="AE49" s="11">
        <v>12.81</v>
      </c>
      <c r="AF49" s="11">
        <v>12.81</v>
      </c>
      <c r="AG49" s="11">
        <v>12.81</v>
      </c>
      <c r="AH49" s="11">
        <v>12.81</v>
      </c>
      <c r="AI49" s="11">
        <v>12.81</v>
      </c>
      <c r="AJ49" s="11">
        <v>12.81</v>
      </c>
    </row>
    <row r="50" spans="1:36" ht="12.95" customHeight="1">
      <c r="A50" s="10" t="s">
        <v>20</v>
      </c>
      <c r="B50" s="10" t="s">
        <v>292</v>
      </c>
      <c r="C50" s="10" t="s">
        <v>23</v>
      </c>
      <c r="D50" s="10" t="s">
        <v>16</v>
      </c>
      <c r="E50" s="10">
        <v>1</v>
      </c>
      <c r="F50" s="11">
        <v>14.37</v>
      </c>
      <c r="G50" s="11">
        <v>14.37</v>
      </c>
      <c r="H50" s="11">
        <v>14.37</v>
      </c>
      <c r="I50" s="11">
        <v>14.37</v>
      </c>
      <c r="J50" s="11">
        <v>14.37</v>
      </c>
      <c r="K50" s="11">
        <v>14.37</v>
      </c>
      <c r="L50" s="11">
        <v>14.37</v>
      </c>
      <c r="M50" s="11">
        <v>14.37</v>
      </c>
      <c r="N50" s="11">
        <v>14.37</v>
      </c>
      <c r="O50" s="11">
        <v>14.37</v>
      </c>
      <c r="P50" s="11">
        <v>14.37</v>
      </c>
      <c r="Q50" s="11">
        <v>14.37</v>
      </c>
      <c r="R50" s="11">
        <v>14.37</v>
      </c>
      <c r="S50" s="11">
        <v>14.37</v>
      </c>
      <c r="T50" s="11">
        <v>14.22</v>
      </c>
      <c r="U50" s="11">
        <v>14.06</v>
      </c>
      <c r="V50" s="11">
        <v>13.9</v>
      </c>
      <c r="W50" s="11">
        <v>13.75</v>
      </c>
      <c r="X50" s="11">
        <v>13.59</v>
      </c>
      <c r="Y50" s="11">
        <v>13.59</v>
      </c>
      <c r="Z50" s="11">
        <v>13.59</v>
      </c>
      <c r="AA50" s="11">
        <v>13.59</v>
      </c>
      <c r="AB50" s="11">
        <v>13.59</v>
      </c>
      <c r="AC50" s="11">
        <v>13.59</v>
      </c>
      <c r="AD50" s="11">
        <v>13.59</v>
      </c>
      <c r="AE50" s="11">
        <v>13.59</v>
      </c>
      <c r="AF50" s="11">
        <v>13.59</v>
      </c>
      <c r="AG50" s="11">
        <v>13.59</v>
      </c>
      <c r="AH50" s="11">
        <v>13.59</v>
      </c>
      <c r="AI50" s="11">
        <v>13.59</v>
      </c>
      <c r="AJ50" s="11">
        <v>13.59</v>
      </c>
    </row>
    <row r="51" spans="1:36" ht="12.95" customHeight="1">
      <c r="A51" s="10" t="s">
        <v>18</v>
      </c>
      <c r="B51" s="10" t="s">
        <v>292</v>
      </c>
      <c r="C51" s="10" t="s">
        <v>23</v>
      </c>
      <c r="D51" s="10" t="s">
        <v>16</v>
      </c>
      <c r="E51" s="10">
        <v>1</v>
      </c>
      <c r="F51" s="11">
        <v>14.37</v>
      </c>
      <c r="G51" s="11">
        <v>14.37</v>
      </c>
      <c r="H51" s="11">
        <v>14.37</v>
      </c>
      <c r="I51" s="11">
        <v>14.37</v>
      </c>
      <c r="J51" s="11">
        <v>14.37</v>
      </c>
      <c r="K51" s="11">
        <v>14.37</v>
      </c>
      <c r="L51" s="11">
        <v>14.37</v>
      </c>
      <c r="M51" s="11">
        <v>14.37</v>
      </c>
      <c r="N51" s="11">
        <v>14.37</v>
      </c>
      <c r="O51" s="11">
        <v>14.37</v>
      </c>
      <c r="P51" s="11">
        <v>14.37</v>
      </c>
      <c r="Q51" s="11">
        <v>14.37</v>
      </c>
      <c r="R51" s="11">
        <v>14.37</v>
      </c>
      <c r="S51" s="11">
        <v>14.37</v>
      </c>
      <c r="T51" s="11">
        <v>14.37</v>
      </c>
      <c r="U51" s="11">
        <v>14.37</v>
      </c>
      <c r="V51" s="11">
        <v>14.37</v>
      </c>
      <c r="W51" s="11">
        <v>14.37</v>
      </c>
      <c r="X51" s="11">
        <v>14.37</v>
      </c>
      <c r="Y51" s="11">
        <v>14.37</v>
      </c>
      <c r="Z51" s="11">
        <v>14.37</v>
      </c>
      <c r="AA51" s="11">
        <v>14.37</v>
      </c>
      <c r="AB51" s="11">
        <v>14.37</v>
      </c>
      <c r="AC51" s="11">
        <v>14.37</v>
      </c>
      <c r="AD51" s="11">
        <v>14.37</v>
      </c>
      <c r="AE51" s="11">
        <v>14.37</v>
      </c>
      <c r="AF51" s="11">
        <v>14.37</v>
      </c>
      <c r="AG51" s="11">
        <v>14.37</v>
      </c>
      <c r="AH51" s="11">
        <v>14.37</v>
      </c>
      <c r="AI51" s="11">
        <v>14.37</v>
      </c>
      <c r="AJ51" s="11">
        <v>14.37</v>
      </c>
    </row>
    <row r="52" spans="1:36" ht="12.95" customHeight="1">
      <c r="A52" s="10" t="s">
        <v>19</v>
      </c>
      <c r="B52" s="10" t="s">
        <v>293</v>
      </c>
      <c r="C52" s="10" t="s">
        <v>23</v>
      </c>
      <c r="D52" s="10" t="s">
        <v>16</v>
      </c>
      <c r="E52" s="10">
        <v>1</v>
      </c>
      <c r="F52" s="11">
        <v>7.96</v>
      </c>
      <c r="G52" s="11">
        <v>7.96</v>
      </c>
      <c r="H52" s="11">
        <v>7.96</v>
      </c>
      <c r="I52" s="11">
        <v>7.96</v>
      </c>
      <c r="J52" s="11">
        <v>7.85</v>
      </c>
      <c r="K52" s="11">
        <v>7.73</v>
      </c>
      <c r="L52" s="11">
        <v>7.62</v>
      </c>
      <c r="M52" s="11">
        <v>7.5</v>
      </c>
      <c r="N52" s="11">
        <v>7.39</v>
      </c>
      <c r="O52" s="11">
        <v>7.27</v>
      </c>
      <c r="P52" s="11">
        <v>7.16</v>
      </c>
      <c r="Q52" s="11">
        <v>7.04</v>
      </c>
      <c r="R52" s="11">
        <v>6.93</v>
      </c>
      <c r="S52" s="11">
        <v>6.93</v>
      </c>
      <c r="T52" s="11">
        <v>6.93</v>
      </c>
      <c r="U52" s="11">
        <v>6.93</v>
      </c>
      <c r="V52" s="11">
        <v>6.93</v>
      </c>
      <c r="W52" s="11">
        <v>6.93</v>
      </c>
      <c r="X52" s="11">
        <v>6.93</v>
      </c>
      <c r="Y52" s="11">
        <v>6.93</v>
      </c>
      <c r="Z52" s="11">
        <v>6.93</v>
      </c>
      <c r="AA52" s="11">
        <v>6.93</v>
      </c>
      <c r="AB52" s="11">
        <v>6.93</v>
      </c>
      <c r="AC52" s="11">
        <v>6.93</v>
      </c>
      <c r="AD52" s="11">
        <v>6.93</v>
      </c>
      <c r="AE52" s="11">
        <v>6.93</v>
      </c>
      <c r="AF52" s="11">
        <v>6.93</v>
      </c>
      <c r="AG52" s="11">
        <v>6.93</v>
      </c>
      <c r="AH52" s="11">
        <v>6.93</v>
      </c>
      <c r="AI52" s="11">
        <v>6.93</v>
      </c>
      <c r="AJ52" s="11">
        <v>6.93</v>
      </c>
    </row>
    <row r="53" spans="1:36" ht="12.95" customHeight="1">
      <c r="A53" s="10" t="s">
        <v>20</v>
      </c>
      <c r="B53" s="10" t="s">
        <v>293</v>
      </c>
      <c r="C53" s="10" t="s">
        <v>23</v>
      </c>
      <c r="D53" s="10" t="s">
        <v>16</v>
      </c>
      <c r="E53" s="10">
        <v>1</v>
      </c>
      <c r="F53" s="11">
        <v>7.96</v>
      </c>
      <c r="G53" s="11">
        <v>7.96</v>
      </c>
      <c r="H53" s="11">
        <v>7.96</v>
      </c>
      <c r="I53" s="11">
        <v>7.96</v>
      </c>
      <c r="J53" s="11">
        <v>7.9</v>
      </c>
      <c r="K53" s="11">
        <v>7.85</v>
      </c>
      <c r="L53" s="11">
        <v>7.79</v>
      </c>
      <c r="M53" s="11">
        <v>7.73</v>
      </c>
      <c r="N53" s="11">
        <v>7.67</v>
      </c>
      <c r="O53" s="11">
        <v>7.62</v>
      </c>
      <c r="P53" s="11">
        <v>7.56</v>
      </c>
      <c r="Q53" s="11">
        <v>7.5</v>
      </c>
      <c r="R53" s="11">
        <v>7.44</v>
      </c>
      <c r="S53" s="11">
        <v>7.44</v>
      </c>
      <c r="T53" s="11">
        <v>7.44</v>
      </c>
      <c r="U53" s="11">
        <v>7.44</v>
      </c>
      <c r="V53" s="11">
        <v>7.44</v>
      </c>
      <c r="W53" s="11">
        <v>7.44</v>
      </c>
      <c r="X53" s="11">
        <v>7.44</v>
      </c>
      <c r="Y53" s="11">
        <v>7.44</v>
      </c>
      <c r="Z53" s="11">
        <v>7.44</v>
      </c>
      <c r="AA53" s="11">
        <v>7.44</v>
      </c>
      <c r="AB53" s="11">
        <v>7.44</v>
      </c>
      <c r="AC53" s="11">
        <v>7.44</v>
      </c>
      <c r="AD53" s="11">
        <v>7.44</v>
      </c>
      <c r="AE53" s="11">
        <v>7.44</v>
      </c>
      <c r="AF53" s="11">
        <v>7.44</v>
      </c>
      <c r="AG53" s="11">
        <v>7.44</v>
      </c>
      <c r="AH53" s="11">
        <v>7.44</v>
      </c>
      <c r="AI53" s="11">
        <v>7.44</v>
      </c>
      <c r="AJ53" s="11">
        <v>7.44</v>
      </c>
    </row>
    <row r="54" spans="1:36" ht="12.95" customHeight="1">
      <c r="A54" s="10" t="s">
        <v>18</v>
      </c>
      <c r="B54" s="10" t="s">
        <v>293</v>
      </c>
      <c r="C54" s="10" t="s">
        <v>23</v>
      </c>
      <c r="D54" s="10" t="s">
        <v>16</v>
      </c>
      <c r="E54" s="10">
        <v>1</v>
      </c>
      <c r="F54" s="11">
        <v>7.96</v>
      </c>
      <c r="G54" s="11">
        <v>7.96</v>
      </c>
      <c r="H54" s="11">
        <v>7.96</v>
      </c>
      <c r="I54" s="11">
        <v>7.96</v>
      </c>
      <c r="J54" s="11">
        <v>7.96</v>
      </c>
      <c r="K54" s="11">
        <v>7.96</v>
      </c>
      <c r="L54" s="11">
        <v>7.96</v>
      </c>
      <c r="M54" s="11">
        <v>7.96</v>
      </c>
      <c r="N54" s="11">
        <v>7.96</v>
      </c>
      <c r="O54" s="11">
        <v>7.96</v>
      </c>
      <c r="P54" s="11">
        <v>7.96</v>
      </c>
      <c r="Q54" s="11">
        <v>7.96</v>
      </c>
      <c r="R54" s="11">
        <v>7.96</v>
      </c>
      <c r="S54" s="11">
        <v>7.96</v>
      </c>
      <c r="T54" s="11">
        <v>7.96</v>
      </c>
      <c r="U54" s="11">
        <v>7.96</v>
      </c>
      <c r="V54" s="11">
        <v>7.96</v>
      </c>
      <c r="W54" s="11">
        <v>7.96</v>
      </c>
      <c r="X54" s="11">
        <v>7.96</v>
      </c>
      <c r="Y54" s="11">
        <v>7.96</v>
      </c>
      <c r="Z54" s="11">
        <v>7.96</v>
      </c>
      <c r="AA54" s="11">
        <v>7.96</v>
      </c>
      <c r="AB54" s="11">
        <v>7.96</v>
      </c>
      <c r="AC54" s="11">
        <v>7.96</v>
      </c>
      <c r="AD54" s="11">
        <v>7.96</v>
      </c>
      <c r="AE54" s="11">
        <v>7.96</v>
      </c>
      <c r="AF54" s="11">
        <v>7.96</v>
      </c>
      <c r="AG54" s="11">
        <v>7.96</v>
      </c>
      <c r="AH54" s="11">
        <v>7.96</v>
      </c>
      <c r="AI54" s="11">
        <v>7.96</v>
      </c>
      <c r="AJ54" s="11">
        <v>7.96</v>
      </c>
    </row>
    <row r="55" spans="1:36" ht="12.95" customHeight="1">
      <c r="A55" s="10" t="s">
        <v>19</v>
      </c>
      <c r="B55" s="10" t="s">
        <v>449</v>
      </c>
      <c r="C55" s="10" t="s">
        <v>23</v>
      </c>
      <c r="D55" s="10" t="s">
        <v>16</v>
      </c>
      <c r="E55" s="10">
        <v>1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</row>
    <row r="56" spans="1:36" ht="12.95" customHeight="1">
      <c r="A56" s="10" t="s">
        <v>20</v>
      </c>
      <c r="B56" s="10" t="s">
        <v>449</v>
      </c>
      <c r="C56" s="10" t="s">
        <v>23</v>
      </c>
      <c r="D56" s="10" t="s">
        <v>16</v>
      </c>
      <c r="E56" s="10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</row>
    <row r="57" spans="1:36" ht="12.95" customHeight="1">
      <c r="A57" s="10" t="s">
        <v>18</v>
      </c>
      <c r="B57" s="10" t="s">
        <v>449</v>
      </c>
      <c r="C57" s="10" t="s">
        <v>23</v>
      </c>
      <c r="D57" s="10" t="s">
        <v>16</v>
      </c>
      <c r="E57" s="10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</row>
    <row r="58" spans="1:36" ht="12.95" customHeight="1">
      <c r="A58" s="10" t="s">
        <v>19</v>
      </c>
      <c r="B58" s="10" t="s">
        <v>309</v>
      </c>
      <c r="C58" s="10" t="s">
        <v>23</v>
      </c>
      <c r="D58" s="10" t="s">
        <v>16</v>
      </c>
      <c r="E58" s="10">
        <v>1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</row>
    <row r="59" spans="1:36" ht="12.95" customHeight="1">
      <c r="A59" s="10" t="s">
        <v>20</v>
      </c>
      <c r="B59" s="10" t="s">
        <v>309</v>
      </c>
      <c r="C59" s="10" t="s">
        <v>23</v>
      </c>
      <c r="D59" s="10" t="s">
        <v>16</v>
      </c>
      <c r="E59" s="10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</row>
    <row r="60" spans="1:36" ht="12.95" customHeight="1">
      <c r="A60" s="10" t="s">
        <v>18</v>
      </c>
      <c r="B60" s="10" t="s">
        <v>309</v>
      </c>
      <c r="C60" s="10" t="s">
        <v>23</v>
      </c>
      <c r="D60" s="10" t="s">
        <v>16</v>
      </c>
      <c r="E60" s="10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</row>
    <row r="61" spans="1:36" ht="12.95" customHeight="1">
      <c r="A61" s="10" t="s">
        <v>19</v>
      </c>
      <c r="B61" s="10" t="s">
        <v>287</v>
      </c>
      <c r="C61" s="10" t="s">
        <v>23</v>
      </c>
      <c r="D61" s="10" t="s">
        <v>16</v>
      </c>
      <c r="E61" s="10">
        <v>1</v>
      </c>
      <c r="F61" s="11">
        <v>4.3</v>
      </c>
      <c r="G61" s="11">
        <v>4.3</v>
      </c>
      <c r="H61" s="11">
        <v>4.3</v>
      </c>
      <c r="I61" s="11">
        <v>4.3</v>
      </c>
      <c r="J61" s="11">
        <v>4.3</v>
      </c>
      <c r="K61" s="11">
        <v>4.3</v>
      </c>
      <c r="L61" s="11">
        <v>4.28</v>
      </c>
      <c r="M61" s="11">
        <v>4.26</v>
      </c>
      <c r="N61" s="11">
        <v>4.24</v>
      </c>
      <c r="O61" s="11">
        <v>4.22</v>
      </c>
      <c r="P61" s="11">
        <v>4.2</v>
      </c>
      <c r="Q61" s="11">
        <v>4.18</v>
      </c>
      <c r="R61" s="11">
        <v>4.16</v>
      </c>
      <c r="S61" s="11">
        <v>4.1399999999999997</v>
      </c>
      <c r="T61" s="11">
        <v>4.1100000000000003</v>
      </c>
      <c r="U61" s="11">
        <v>4.08</v>
      </c>
      <c r="V61" s="11">
        <v>4.04</v>
      </c>
      <c r="W61" s="11">
        <v>4.01</v>
      </c>
      <c r="X61" s="11">
        <v>3.98</v>
      </c>
      <c r="Y61" s="11">
        <v>3.98</v>
      </c>
      <c r="Z61" s="11">
        <v>3.98</v>
      </c>
      <c r="AA61" s="11">
        <v>3.98</v>
      </c>
      <c r="AB61" s="11">
        <v>3.98</v>
      </c>
      <c r="AC61" s="11">
        <v>3.98</v>
      </c>
      <c r="AD61" s="11">
        <v>3.98</v>
      </c>
      <c r="AE61" s="11">
        <v>3.98</v>
      </c>
      <c r="AF61" s="11">
        <v>3.98</v>
      </c>
      <c r="AG61" s="11">
        <v>3.98</v>
      </c>
      <c r="AH61" s="11">
        <v>3.98</v>
      </c>
      <c r="AI61" s="11">
        <v>3.98</v>
      </c>
      <c r="AJ61" s="11">
        <v>3.98</v>
      </c>
    </row>
    <row r="62" spans="1:36" ht="12.95" customHeight="1">
      <c r="A62" s="10" t="s">
        <v>20</v>
      </c>
      <c r="B62" s="10" t="s">
        <v>287</v>
      </c>
      <c r="C62" s="10" t="s">
        <v>23</v>
      </c>
      <c r="D62" s="10" t="s">
        <v>16</v>
      </c>
      <c r="E62" s="10">
        <v>1</v>
      </c>
      <c r="F62" s="11">
        <v>4.3</v>
      </c>
      <c r="G62" s="11">
        <v>4.3</v>
      </c>
      <c r="H62" s="11">
        <v>4.3</v>
      </c>
      <c r="I62" s="11">
        <v>4.3</v>
      </c>
      <c r="J62" s="11">
        <v>4.3</v>
      </c>
      <c r="K62" s="11">
        <v>4.3</v>
      </c>
      <c r="L62" s="11">
        <v>4.29</v>
      </c>
      <c r="M62" s="11">
        <v>4.28</v>
      </c>
      <c r="N62" s="11">
        <v>4.2699999999999996</v>
      </c>
      <c r="O62" s="11">
        <v>4.26</v>
      </c>
      <c r="P62" s="11">
        <v>4.25</v>
      </c>
      <c r="Q62" s="11">
        <v>4.24</v>
      </c>
      <c r="R62" s="11">
        <v>4.2300000000000004</v>
      </c>
      <c r="S62" s="11">
        <v>4.22</v>
      </c>
      <c r="T62" s="11">
        <v>4.2</v>
      </c>
      <c r="U62" s="11">
        <v>4.1900000000000004</v>
      </c>
      <c r="V62" s="11">
        <v>4.17</v>
      </c>
      <c r="W62" s="11">
        <v>4.1500000000000004</v>
      </c>
      <c r="X62" s="11">
        <v>4.1399999999999997</v>
      </c>
      <c r="Y62" s="11">
        <v>4.1399999999999997</v>
      </c>
      <c r="Z62" s="11">
        <v>4.1399999999999997</v>
      </c>
      <c r="AA62" s="11">
        <v>4.1399999999999997</v>
      </c>
      <c r="AB62" s="11">
        <v>4.1399999999999997</v>
      </c>
      <c r="AC62" s="11">
        <v>4.1399999999999997</v>
      </c>
      <c r="AD62" s="11">
        <v>4.1399999999999997</v>
      </c>
      <c r="AE62" s="11">
        <v>4.1399999999999997</v>
      </c>
      <c r="AF62" s="11">
        <v>4.1399999999999997</v>
      </c>
      <c r="AG62" s="11">
        <v>4.1399999999999997</v>
      </c>
      <c r="AH62" s="11">
        <v>4.1399999999999997</v>
      </c>
      <c r="AI62" s="11">
        <v>4.1399999999999997</v>
      </c>
      <c r="AJ62" s="11">
        <v>4.1399999999999997</v>
      </c>
    </row>
    <row r="63" spans="1:36" ht="12.95" customHeight="1">
      <c r="A63" s="10" t="s">
        <v>18</v>
      </c>
      <c r="B63" s="10" t="s">
        <v>287</v>
      </c>
      <c r="C63" s="10" t="s">
        <v>23</v>
      </c>
      <c r="D63" s="10" t="s">
        <v>16</v>
      </c>
      <c r="E63" s="10">
        <v>1</v>
      </c>
      <c r="F63" s="11">
        <v>4.3</v>
      </c>
      <c r="G63" s="11">
        <v>4.3</v>
      </c>
      <c r="H63" s="11">
        <v>4.3</v>
      </c>
      <c r="I63" s="11">
        <v>4.3</v>
      </c>
      <c r="J63" s="11">
        <v>4.3</v>
      </c>
      <c r="K63" s="11">
        <v>4.3</v>
      </c>
      <c r="L63" s="11">
        <v>4.3</v>
      </c>
      <c r="M63" s="11">
        <v>4.3</v>
      </c>
      <c r="N63" s="11">
        <v>4.3</v>
      </c>
      <c r="O63" s="11">
        <v>4.3</v>
      </c>
      <c r="P63" s="11">
        <v>4.3</v>
      </c>
      <c r="Q63" s="11">
        <v>4.3</v>
      </c>
      <c r="R63" s="11">
        <v>4.3</v>
      </c>
      <c r="S63" s="11">
        <v>4.3</v>
      </c>
      <c r="T63" s="11">
        <v>4.3</v>
      </c>
      <c r="U63" s="11">
        <v>4.3</v>
      </c>
      <c r="V63" s="11">
        <v>4.3</v>
      </c>
      <c r="W63" s="11">
        <v>4.3</v>
      </c>
      <c r="X63" s="11">
        <v>4.3</v>
      </c>
      <c r="Y63" s="11">
        <v>4.3</v>
      </c>
      <c r="Z63" s="11">
        <v>4.3</v>
      </c>
      <c r="AA63" s="11">
        <v>4.3</v>
      </c>
      <c r="AB63" s="11">
        <v>4.3</v>
      </c>
      <c r="AC63" s="11">
        <v>4.3</v>
      </c>
      <c r="AD63" s="11">
        <v>4.3</v>
      </c>
      <c r="AE63" s="11">
        <v>4.3</v>
      </c>
      <c r="AF63" s="11">
        <v>4.3</v>
      </c>
      <c r="AG63" s="11">
        <v>4.3</v>
      </c>
      <c r="AH63" s="11">
        <v>4.3</v>
      </c>
      <c r="AI63" s="11">
        <v>4.3</v>
      </c>
      <c r="AJ63" s="11">
        <v>4.3</v>
      </c>
    </row>
    <row r="64" spans="1:36" ht="12.95" customHeight="1">
      <c r="A64" s="10" t="s">
        <v>19</v>
      </c>
      <c r="B64" s="10" t="s">
        <v>289</v>
      </c>
      <c r="C64" s="10" t="s">
        <v>23</v>
      </c>
      <c r="D64" s="10" t="s">
        <v>16</v>
      </c>
      <c r="E64" s="10">
        <v>1</v>
      </c>
      <c r="F64" s="11">
        <v>4.3</v>
      </c>
      <c r="G64" s="11">
        <v>4.3</v>
      </c>
      <c r="H64" s="11">
        <v>4.3</v>
      </c>
      <c r="I64" s="11">
        <v>4.3</v>
      </c>
      <c r="J64" s="11">
        <v>4.3</v>
      </c>
      <c r="K64" s="11">
        <v>4.3</v>
      </c>
      <c r="L64" s="11">
        <v>4.28</v>
      </c>
      <c r="M64" s="11">
        <v>4.26</v>
      </c>
      <c r="N64" s="11">
        <v>4.24</v>
      </c>
      <c r="O64" s="11">
        <v>4.22</v>
      </c>
      <c r="P64" s="11">
        <v>4.2</v>
      </c>
      <c r="Q64" s="11">
        <v>4.18</v>
      </c>
      <c r="R64" s="11">
        <v>4.16</v>
      </c>
      <c r="S64" s="11">
        <v>4.1399999999999997</v>
      </c>
      <c r="T64" s="11">
        <v>4.1100000000000003</v>
      </c>
      <c r="U64" s="11">
        <v>4.08</v>
      </c>
      <c r="V64" s="11">
        <v>4.04</v>
      </c>
      <c r="W64" s="11">
        <v>4.01</v>
      </c>
      <c r="X64" s="11">
        <v>3.98</v>
      </c>
      <c r="Y64" s="11">
        <v>3.98</v>
      </c>
      <c r="Z64" s="11">
        <v>3.98</v>
      </c>
      <c r="AA64" s="11">
        <v>3.98</v>
      </c>
      <c r="AB64" s="11">
        <v>3.98</v>
      </c>
      <c r="AC64" s="11">
        <v>3.98</v>
      </c>
      <c r="AD64" s="11">
        <v>3.98</v>
      </c>
      <c r="AE64" s="11">
        <v>3.98</v>
      </c>
      <c r="AF64" s="11">
        <v>3.98</v>
      </c>
      <c r="AG64" s="11">
        <v>3.98</v>
      </c>
      <c r="AH64" s="11">
        <v>3.98</v>
      </c>
      <c r="AI64" s="11">
        <v>3.98</v>
      </c>
      <c r="AJ64" s="11">
        <v>3.98</v>
      </c>
    </row>
    <row r="65" spans="1:36" ht="12.95" customHeight="1">
      <c r="A65" s="10" t="s">
        <v>20</v>
      </c>
      <c r="B65" s="10" t="s">
        <v>289</v>
      </c>
      <c r="C65" s="10" t="s">
        <v>23</v>
      </c>
      <c r="D65" s="10" t="s">
        <v>16</v>
      </c>
      <c r="E65" s="10">
        <v>1</v>
      </c>
      <c r="F65" s="11">
        <v>4.3</v>
      </c>
      <c r="G65" s="11">
        <v>4.3</v>
      </c>
      <c r="H65" s="11">
        <v>4.3</v>
      </c>
      <c r="I65" s="11">
        <v>4.3</v>
      </c>
      <c r="J65" s="11">
        <v>4.3</v>
      </c>
      <c r="K65" s="11">
        <v>4.3</v>
      </c>
      <c r="L65" s="11">
        <v>4.29</v>
      </c>
      <c r="M65" s="11">
        <v>4.28</v>
      </c>
      <c r="N65" s="11">
        <v>4.2699999999999996</v>
      </c>
      <c r="O65" s="11">
        <v>4.26</v>
      </c>
      <c r="P65" s="11">
        <v>4.25</v>
      </c>
      <c r="Q65" s="11">
        <v>4.24</v>
      </c>
      <c r="R65" s="11">
        <v>4.2300000000000004</v>
      </c>
      <c r="S65" s="11">
        <v>4.22</v>
      </c>
      <c r="T65" s="11">
        <v>4.2</v>
      </c>
      <c r="U65" s="11">
        <v>4.1900000000000004</v>
      </c>
      <c r="V65" s="11">
        <v>4.17</v>
      </c>
      <c r="W65" s="11">
        <v>4.1500000000000004</v>
      </c>
      <c r="X65" s="11">
        <v>4.1399999999999997</v>
      </c>
      <c r="Y65" s="11">
        <v>4.1399999999999997</v>
      </c>
      <c r="Z65" s="11">
        <v>4.1399999999999997</v>
      </c>
      <c r="AA65" s="11">
        <v>4.1399999999999997</v>
      </c>
      <c r="AB65" s="11">
        <v>4.1399999999999997</v>
      </c>
      <c r="AC65" s="11">
        <v>4.1399999999999997</v>
      </c>
      <c r="AD65" s="11">
        <v>4.1399999999999997</v>
      </c>
      <c r="AE65" s="11">
        <v>4.1399999999999997</v>
      </c>
      <c r="AF65" s="11">
        <v>4.1399999999999997</v>
      </c>
      <c r="AG65" s="11">
        <v>4.1399999999999997</v>
      </c>
      <c r="AH65" s="11">
        <v>4.1399999999999997</v>
      </c>
      <c r="AI65" s="11">
        <v>4.1399999999999997</v>
      </c>
      <c r="AJ65" s="11">
        <v>4.1399999999999997</v>
      </c>
    </row>
    <row r="66" spans="1:36" ht="12.95" customHeight="1">
      <c r="A66" s="10" t="s">
        <v>18</v>
      </c>
      <c r="B66" s="10" t="s">
        <v>289</v>
      </c>
      <c r="C66" s="10" t="s">
        <v>23</v>
      </c>
      <c r="D66" s="10" t="s">
        <v>16</v>
      </c>
      <c r="E66" s="10">
        <v>1</v>
      </c>
      <c r="F66" s="11">
        <v>4.3</v>
      </c>
      <c r="G66" s="11">
        <v>4.3</v>
      </c>
      <c r="H66" s="11">
        <v>4.3</v>
      </c>
      <c r="I66" s="11">
        <v>4.3</v>
      </c>
      <c r="J66" s="11">
        <v>4.3</v>
      </c>
      <c r="K66" s="11">
        <v>4.3</v>
      </c>
      <c r="L66" s="11">
        <v>4.3</v>
      </c>
      <c r="M66" s="11">
        <v>4.3</v>
      </c>
      <c r="N66" s="11">
        <v>4.3</v>
      </c>
      <c r="O66" s="11">
        <v>4.3</v>
      </c>
      <c r="P66" s="11">
        <v>4.3</v>
      </c>
      <c r="Q66" s="11">
        <v>4.3</v>
      </c>
      <c r="R66" s="11">
        <v>4.3</v>
      </c>
      <c r="S66" s="11">
        <v>4.3</v>
      </c>
      <c r="T66" s="11">
        <v>4.3</v>
      </c>
      <c r="U66" s="11">
        <v>4.3</v>
      </c>
      <c r="V66" s="11">
        <v>4.3</v>
      </c>
      <c r="W66" s="11">
        <v>4.3</v>
      </c>
      <c r="X66" s="11">
        <v>4.3</v>
      </c>
      <c r="Y66" s="11">
        <v>4.3</v>
      </c>
      <c r="Z66" s="11">
        <v>4.3</v>
      </c>
      <c r="AA66" s="11">
        <v>4.3</v>
      </c>
      <c r="AB66" s="11">
        <v>4.3</v>
      </c>
      <c r="AC66" s="11">
        <v>4.3</v>
      </c>
      <c r="AD66" s="11">
        <v>4.3</v>
      </c>
      <c r="AE66" s="11">
        <v>4.3</v>
      </c>
      <c r="AF66" s="11">
        <v>4.3</v>
      </c>
      <c r="AG66" s="11">
        <v>4.3</v>
      </c>
      <c r="AH66" s="11">
        <v>4.3</v>
      </c>
      <c r="AI66" s="11">
        <v>4.3</v>
      </c>
      <c r="AJ66" s="11">
        <v>4.3</v>
      </c>
    </row>
    <row r="67" spans="1:36" ht="12.95" customHeight="1">
      <c r="A67" s="10" t="s">
        <v>19</v>
      </c>
      <c r="B67" s="10" t="s">
        <v>285</v>
      </c>
      <c r="C67" s="10" t="s">
        <v>23</v>
      </c>
      <c r="D67" s="10" t="s">
        <v>16</v>
      </c>
      <c r="E67" s="10">
        <v>1</v>
      </c>
      <c r="F67" s="11">
        <v>1.78</v>
      </c>
      <c r="G67" s="11">
        <v>1.78</v>
      </c>
      <c r="H67" s="11">
        <v>1.78</v>
      </c>
      <c r="I67" s="11">
        <v>1.78</v>
      </c>
      <c r="J67" s="11">
        <v>1.78</v>
      </c>
      <c r="K67" s="11">
        <v>1.78</v>
      </c>
      <c r="L67" s="11">
        <v>1.78</v>
      </c>
      <c r="M67" s="11">
        <v>1.78</v>
      </c>
      <c r="N67" s="11">
        <v>1.78</v>
      </c>
      <c r="O67" s="11">
        <v>1.78</v>
      </c>
      <c r="P67" s="11">
        <v>1.78</v>
      </c>
      <c r="Q67" s="11">
        <v>1.78</v>
      </c>
      <c r="R67" s="11">
        <v>1.78</v>
      </c>
      <c r="S67" s="11">
        <v>1.78</v>
      </c>
      <c r="T67" s="11">
        <v>1.78</v>
      </c>
      <c r="U67" s="11">
        <v>1.78</v>
      </c>
      <c r="V67" s="11">
        <v>1.78</v>
      </c>
      <c r="W67" s="11">
        <v>1.78</v>
      </c>
      <c r="X67" s="11">
        <v>1.78</v>
      </c>
      <c r="Y67" s="11">
        <v>1.78</v>
      </c>
      <c r="Z67" s="11">
        <v>1.78</v>
      </c>
      <c r="AA67" s="11">
        <v>1.78</v>
      </c>
      <c r="AB67" s="11">
        <v>1.78</v>
      </c>
      <c r="AC67" s="11">
        <v>1.78</v>
      </c>
      <c r="AD67" s="11">
        <v>1.78</v>
      </c>
      <c r="AE67" s="11">
        <v>1.78</v>
      </c>
      <c r="AF67" s="11">
        <v>1.78</v>
      </c>
      <c r="AG67" s="11">
        <v>1.78</v>
      </c>
      <c r="AH67" s="11">
        <v>1.78</v>
      </c>
      <c r="AI67" s="11">
        <v>1.78</v>
      </c>
      <c r="AJ67" s="11">
        <v>1.78</v>
      </c>
    </row>
    <row r="68" spans="1:36" ht="12.95" customHeight="1">
      <c r="A68" s="10" t="s">
        <v>20</v>
      </c>
      <c r="B68" s="10" t="s">
        <v>285</v>
      </c>
      <c r="C68" s="10" t="s">
        <v>23</v>
      </c>
      <c r="D68" s="10" t="s">
        <v>16</v>
      </c>
      <c r="E68" s="10">
        <v>1</v>
      </c>
      <c r="F68" s="11">
        <v>1.78</v>
      </c>
      <c r="G68" s="11">
        <v>1.78</v>
      </c>
      <c r="H68" s="11">
        <v>1.78</v>
      </c>
      <c r="I68" s="11">
        <v>1.78</v>
      </c>
      <c r="J68" s="11">
        <v>1.78</v>
      </c>
      <c r="K68" s="11">
        <v>1.78</v>
      </c>
      <c r="L68" s="11">
        <v>1.78</v>
      </c>
      <c r="M68" s="11">
        <v>1.78</v>
      </c>
      <c r="N68" s="11">
        <v>1.78</v>
      </c>
      <c r="O68" s="11">
        <v>1.78</v>
      </c>
      <c r="P68" s="11">
        <v>1.78</v>
      </c>
      <c r="Q68" s="11">
        <v>1.78</v>
      </c>
      <c r="R68" s="11">
        <v>1.78</v>
      </c>
      <c r="S68" s="11">
        <v>1.78</v>
      </c>
      <c r="T68" s="11">
        <v>1.78</v>
      </c>
      <c r="U68" s="11">
        <v>1.78</v>
      </c>
      <c r="V68" s="11">
        <v>1.78</v>
      </c>
      <c r="W68" s="11">
        <v>1.78</v>
      </c>
      <c r="X68" s="11">
        <v>1.78</v>
      </c>
      <c r="Y68" s="11">
        <v>1.78</v>
      </c>
      <c r="Z68" s="11">
        <v>1.78</v>
      </c>
      <c r="AA68" s="11">
        <v>1.78</v>
      </c>
      <c r="AB68" s="11">
        <v>1.78</v>
      </c>
      <c r="AC68" s="11">
        <v>1.78</v>
      </c>
      <c r="AD68" s="11">
        <v>1.78</v>
      </c>
      <c r="AE68" s="11">
        <v>1.78</v>
      </c>
      <c r="AF68" s="11">
        <v>1.78</v>
      </c>
      <c r="AG68" s="11">
        <v>1.78</v>
      </c>
      <c r="AH68" s="11">
        <v>1.78</v>
      </c>
      <c r="AI68" s="11">
        <v>1.78</v>
      </c>
      <c r="AJ68" s="11">
        <v>1.78</v>
      </c>
    </row>
    <row r="69" spans="1:36" ht="12.95" customHeight="1">
      <c r="A69" s="10" t="s">
        <v>18</v>
      </c>
      <c r="B69" s="10" t="s">
        <v>285</v>
      </c>
      <c r="C69" s="10" t="s">
        <v>23</v>
      </c>
      <c r="D69" s="10" t="s">
        <v>16</v>
      </c>
      <c r="E69" s="10">
        <v>1</v>
      </c>
      <c r="F69" s="11">
        <v>1.78</v>
      </c>
      <c r="G69" s="11">
        <v>1.78</v>
      </c>
      <c r="H69" s="11">
        <v>1.78</v>
      </c>
      <c r="I69" s="11">
        <v>1.78</v>
      </c>
      <c r="J69" s="11">
        <v>1.78</v>
      </c>
      <c r="K69" s="11">
        <v>1.78</v>
      </c>
      <c r="L69" s="11">
        <v>1.78</v>
      </c>
      <c r="M69" s="11">
        <v>1.78</v>
      </c>
      <c r="N69" s="11">
        <v>1.78</v>
      </c>
      <c r="O69" s="11">
        <v>1.78</v>
      </c>
      <c r="P69" s="11">
        <v>1.78</v>
      </c>
      <c r="Q69" s="11">
        <v>1.78</v>
      </c>
      <c r="R69" s="11">
        <v>1.78</v>
      </c>
      <c r="S69" s="11">
        <v>1.78</v>
      </c>
      <c r="T69" s="11">
        <v>1.78</v>
      </c>
      <c r="U69" s="11">
        <v>1.78</v>
      </c>
      <c r="V69" s="11">
        <v>1.78</v>
      </c>
      <c r="W69" s="11">
        <v>1.78</v>
      </c>
      <c r="X69" s="11">
        <v>1.78</v>
      </c>
      <c r="Y69" s="11">
        <v>1.78</v>
      </c>
      <c r="Z69" s="11">
        <v>1.78</v>
      </c>
      <c r="AA69" s="11">
        <v>1.78</v>
      </c>
      <c r="AB69" s="11">
        <v>1.78</v>
      </c>
      <c r="AC69" s="11">
        <v>1.78</v>
      </c>
      <c r="AD69" s="11">
        <v>1.78</v>
      </c>
      <c r="AE69" s="11">
        <v>1.78</v>
      </c>
      <c r="AF69" s="11">
        <v>1.78</v>
      </c>
      <c r="AG69" s="11">
        <v>1.78</v>
      </c>
      <c r="AH69" s="11">
        <v>1.78</v>
      </c>
      <c r="AI69" s="11">
        <v>1.78</v>
      </c>
      <c r="AJ69" s="11">
        <v>1.78</v>
      </c>
    </row>
    <row r="70" spans="1:36" ht="12.95" customHeight="1">
      <c r="A70" s="10" t="s">
        <v>19</v>
      </c>
      <c r="B70" s="10" t="s">
        <v>284</v>
      </c>
      <c r="C70" s="10" t="s">
        <v>23</v>
      </c>
      <c r="D70" s="10" t="s">
        <v>16</v>
      </c>
      <c r="E70" s="10">
        <v>1</v>
      </c>
      <c r="F70" s="11">
        <v>5.0999999999999996</v>
      </c>
      <c r="G70" s="11">
        <v>5.0999999999999996</v>
      </c>
      <c r="H70" s="11">
        <v>5.0999999999999996</v>
      </c>
      <c r="I70" s="11">
        <v>5.0999999999999996</v>
      </c>
      <c r="J70" s="11">
        <v>5.0999999999999996</v>
      </c>
      <c r="K70" s="11">
        <v>5.0999999999999996</v>
      </c>
      <c r="L70" s="11">
        <v>5.0999999999999996</v>
      </c>
      <c r="M70" s="11">
        <v>5.0999999999999996</v>
      </c>
      <c r="N70" s="11">
        <v>5.0999999999999996</v>
      </c>
      <c r="O70" s="11">
        <v>5.0999999999999996</v>
      </c>
      <c r="P70" s="11">
        <v>5.0999999999999996</v>
      </c>
      <c r="Q70" s="11">
        <v>5.0999999999999996</v>
      </c>
      <c r="R70" s="11">
        <v>5.0999999999999996</v>
      </c>
      <c r="S70" s="11">
        <v>5.0999999999999996</v>
      </c>
      <c r="T70" s="11">
        <v>5.0999999999999996</v>
      </c>
      <c r="U70" s="11">
        <v>5.0999999999999996</v>
      </c>
      <c r="V70" s="11">
        <v>5.0999999999999996</v>
      </c>
      <c r="W70" s="11">
        <v>5.0999999999999996</v>
      </c>
      <c r="X70" s="11">
        <v>5.0999999999999996</v>
      </c>
      <c r="Y70" s="11">
        <v>5.0999999999999996</v>
      </c>
      <c r="Z70" s="11">
        <v>5.0999999999999996</v>
      </c>
      <c r="AA70" s="11">
        <v>5.0999999999999996</v>
      </c>
      <c r="AB70" s="11">
        <v>5.0999999999999996</v>
      </c>
      <c r="AC70" s="11">
        <v>5.0999999999999996</v>
      </c>
      <c r="AD70" s="11">
        <v>5.0999999999999996</v>
      </c>
      <c r="AE70" s="11">
        <v>5.0999999999999996</v>
      </c>
      <c r="AF70" s="11">
        <v>5.0999999999999996</v>
      </c>
      <c r="AG70" s="11">
        <v>5.0999999999999996</v>
      </c>
      <c r="AH70" s="11">
        <v>5.0999999999999996</v>
      </c>
      <c r="AI70" s="11">
        <v>5.0999999999999996</v>
      </c>
      <c r="AJ70" s="11">
        <v>5.0999999999999996</v>
      </c>
    </row>
    <row r="71" spans="1:36" ht="12.95" customHeight="1">
      <c r="A71" s="10" t="s">
        <v>20</v>
      </c>
      <c r="B71" s="10" t="s">
        <v>284</v>
      </c>
      <c r="C71" s="10" t="s">
        <v>23</v>
      </c>
      <c r="D71" s="10" t="s">
        <v>16</v>
      </c>
      <c r="E71" s="10">
        <v>1</v>
      </c>
      <c r="F71" s="11">
        <v>5.0999999999999996</v>
      </c>
      <c r="G71" s="11">
        <v>5.0999999999999996</v>
      </c>
      <c r="H71" s="11">
        <v>5.0999999999999996</v>
      </c>
      <c r="I71" s="11">
        <v>5.0999999999999996</v>
      </c>
      <c r="J71" s="11">
        <v>5.0999999999999996</v>
      </c>
      <c r="K71" s="11">
        <v>5.0999999999999996</v>
      </c>
      <c r="L71" s="11">
        <v>5.0999999999999996</v>
      </c>
      <c r="M71" s="11">
        <v>5.0999999999999996</v>
      </c>
      <c r="N71" s="11">
        <v>5.0999999999999996</v>
      </c>
      <c r="O71" s="11">
        <v>5.0999999999999996</v>
      </c>
      <c r="P71" s="11">
        <v>5.0999999999999996</v>
      </c>
      <c r="Q71" s="11">
        <v>5.0999999999999996</v>
      </c>
      <c r="R71" s="11">
        <v>5.0999999999999996</v>
      </c>
      <c r="S71" s="11">
        <v>5.0999999999999996</v>
      </c>
      <c r="T71" s="11">
        <v>5.0999999999999996</v>
      </c>
      <c r="U71" s="11">
        <v>5.0999999999999996</v>
      </c>
      <c r="V71" s="11">
        <v>5.0999999999999996</v>
      </c>
      <c r="W71" s="11">
        <v>5.0999999999999996</v>
      </c>
      <c r="X71" s="11">
        <v>5.0999999999999996</v>
      </c>
      <c r="Y71" s="11">
        <v>5.0999999999999996</v>
      </c>
      <c r="Z71" s="11">
        <v>5.0999999999999996</v>
      </c>
      <c r="AA71" s="11">
        <v>5.0999999999999996</v>
      </c>
      <c r="AB71" s="11">
        <v>5.0999999999999996</v>
      </c>
      <c r="AC71" s="11">
        <v>5.0999999999999996</v>
      </c>
      <c r="AD71" s="11">
        <v>5.0999999999999996</v>
      </c>
      <c r="AE71" s="11">
        <v>5.0999999999999996</v>
      </c>
      <c r="AF71" s="11">
        <v>5.0999999999999996</v>
      </c>
      <c r="AG71" s="11">
        <v>5.0999999999999996</v>
      </c>
      <c r="AH71" s="11">
        <v>5.0999999999999996</v>
      </c>
      <c r="AI71" s="11">
        <v>5.0999999999999996</v>
      </c>
      <c r="AJ71" s="11">
        <v>5.0999999999999996</v>
      </c>
    </row>
    <row r="72" spans="1:36" ht="12.95" customHeight="1">
      <c r="A72" s="10" t="s">
        <v>18</v>
      </c>
      <c r="B72" s="10" t="s">
        <v>284</v>
      </c>
      <c r="C72" s="10" t="s">
        <v>23</v>
      </c>
      <c r="D72" s="10" t="s">
        <v>16</v>
      </c>
      <c r="E72" s="10">
        <v>1</v>
      </c>
      <c r="F72" s="11">
        <v>5.0999999999999996</v>
      </c>
      <c r="G72" s="11">
        <v>5.0999999999999996</v>
      </c>
      <c r="H72" s="11">
        <v>5.0999999999999996</v>
      </c>
      <c r="I72" s="11">
        <v>5.0999999999999996</v>
      </c>
      <c r="J72" s="11">
        <v>5.0999999999999996</v>
      </c>
      <c r="K72" s="11">
        <v>5.0999999999999996</v>
      </c>
      <c r="L72" s="11">
        <v>5.0999999999999996</v>
      </c>
      <c r="M72" s="11">
        <v>5.0999999999999996</v>
      </c>
      <c r="N72" s="11">
        <v>5.0999999999999996</v>
      </c>
      <c r="O72" s="11">
        <v>5.0999999999999996</v>
      </c>
      <c r="P72" s="11">
        <v>5.0999999999999996</v>
      </c>
      <c r="Q72" s="11">
        <v>5.0999999999999996</v>
      </c>
      <c r="R72" s="11">
        <v>5.0999999999999996</v>
      </c>
      <c r="S72" s="11">
        <v>5.0999999999999996</v>
      </c>
      <c r="T72" s="11">
        <v>5.0999999999999996</v>
      </c>
      <c r="U72" s="11">
        <v>5.0999999999999996</v>
      </c>
      <c r="V72" s="11">
        <v>5.0999999999999996</v>
      </c>
      <c r="W72" s="11">
        <v>5.0999999999999996</v>
      </c>
      <c r="X72" s="11">
        <v>5.0999999999999996</v>
      </c>
      <c r="Y72" s="11">
        <v>5.0999999999999996</v>
      </c>
      <c r="Z72" s="11">
        <v>5.0999999999999996</v>
      </c>
      <c r="AA72" s="11">
        <v>5.0999999999999996</v>
      </c>
      <c r="AB72" s="11">
        <v>5.0999999999999996</v>
      </c>
      <c r="AC72" s="11">
        <v>5.0999999999999996</v>
      </c>
      <c r="AD72" s="11">
        <v>5.0999999999999996</v>
      </c>
      <c r="AE72" s="11">
        <v>5.0999999999999996</v>
      </c>
      <c r="AF72" s="11">
        <v>5.0999999999999996</v>
      </c>
      <c r="AG72" s="11">
        <v>5.0999999999999996</v>
      </c>
      <c r="AH72" s="11">
        <v>5.0999999999999996</v>
      </c>
      <c r="AI72" s="11">
        <v>5.0999999999999996</v>
      </c>
      <c r="AJ72" s="11">
        <v>5.0999999999999996</v>
      </c>
    </row>
    <row r="73" spans="1:36" ht="12.95" customHeight="1">
      <c r="A73" s="10" t="s">
        <v>19</v>
      </c>
      <c r="B73" s="10" t="s">
        <v>288</v>
      </c>
      <c r="C73" s="10" t="s">
        <v>23</v>
      </c>
      <c r="D73" s="10" t="s">
        <v>16</v>
      </c>
      <c r="E73" s="10">
        <v>1</v>
      </c>
      <c r="F73" s="11">
        <v>4.09</v>
      </c>
      <c r="G73" s="11">
        <v>4.09</v>
      </c>
      <c r="H73" s="11">
        <v>4.09</v>
      </c>
      <c r="I73" s="11">
        <v>4.09</v>
      </c>
      <c r="J73" s="11">
        <v>4.09</v>
      </c>
      <c r="K73" s="11">
        <v>4.09</v>
      </c>
      <c r="L73" s="11">
        <v>4.08</v>
      </c>
      <c r="M73" s="11">
        <v>4.07</v>
      </c>
      <c r="N73" s="11">
        <v>4.07</v>
      </c>
      <c r="O73" s="11">
        <v>4.0599999999999996</v>
      </c>
      <c r="P73" s="11">
        <v>4.05</v>
      </c>
      <c r="Q73" s="11">
        <v>4.05</v>
      </c>
      <c r="R73" s="11">
        <v>4.04</v>
      </c>
      <c r="S73" s="11">
        <v>4.03</v>
      </c>
      <c r="T73" s="11">
        <v>4.0199999999999996</v>
      </c>
      <c r="U73" s="11">
        <v>4.01</v>
      </c>
      <c r="V73" s="11">
        <v>4</v>
      </c>
      <c r="W73" s="11">
        <v>3.99</v>
      </c>
      <c r="X73" s="11">
        <v>3.98</v>
      </c>
      <c r="Y73" s="11">
        <v>3.98</v>
      </c>
      <c r="Z73" s="11">
        <v>3.98</v>
      </c>
      <c r="AA73" s="11">
        <v>3.98</v>
      </c>
      <c r="AB73" s="11">
        <v>3.98</v>
      </c>
      <c r="AC73" s="11">
        <v>3.98</v>
      </c>
      <c r="AD73" s="11">
        <v>3.98</v>
      </c>
      <c r="AE73" s="11">
        <v>3.98</v>
      </c>
      <c r="AF73" s="11">
        <v>3.98</v>
      </c>
      <c r="AG73" s="11">
        <v>3.98</v>
      </c>
      <c r="AH73" s="11">
        <v>3.98</v>
      </c>
      <c r="AI73" s="11">
        <v>3.98</v>
      </c>
      <c r="AJ73" s="11">
        <v>3.98</v>
      </c>
    </row>
    <row r="74" spans="1:36" ht="12.95" customHeight="1">
      <c r="A74" s="10" t="s">
        <v>20</v>
      </c>
      <c r="B74" s="10" t="s">
        <v>288</v>
      </c>
      <c r="C74" s="10" t="s">
        <v>23</v>
      </c>
      <c r="D74" s="10" t="s">
        <v>16</v>
      </c>
      <c r="E74" s="10">
        <v>1</v>
      </c>
      <c r="F74" s="11">
        <v>4.09</v>
      </c>
      <c r="G74" s="11">
        <v>4.09</v>
      </c>
      <c r="H74" s="11">
        <v>4.09</v>
      </c>
      <c r="I74" s="11">
        <v>4.09</v>
      </c>
      <c r="J74" s="11">
        <v>4.09</v>
      </c>
      <c r="K74" s="11">
        <v>4.09</v>
      </c>
      <c r="L74" s="11">
        <v>4.08</v>
      </c>
      <c r="M74" s="11">
        <v>4.08</v>
      </c>
      <c r="N74" s="11">
        <v>4.08</v>
      </c>
      <c r="O74" s="11">
        <v>4.07</v>
      </c>
      <c r="P74" s="11">
        <v>4.07</v>
      </c>
      <c r="Q74" s="11">
        <v>4.07</v>
      </c>
      <c r="R74" s="11">
        <v>4.0599999999999996</v>
      </c>
      <c r="S74" s="11">
        <v>4.0599999999999996</v>
      </c>
      <c r="T74" s="11">
        <v>4.05</v>
      </c>
      <c r="U74" s="11">
        <v>4.05</v>
      </c>
      <c r="V74" s="11">
        <v>4.04</v>
      </c>
      <c r="W74" s="11">
        <v>4.04</v>
      </c>
      <c r="X74" s="11">
        <v>4.03</v>
      </c>
      <c r="Y74" s="11">
        <v>4.03</v>
      </c>
      <c r="Z74" s="11">
        <v>4.03</v>
      </c>
      <c r="AA74" s="11">
        <v>4.03</v>
      </c>
      <c r="AB74" s="11">
        <v>4.03</v>
      </c>
      <c r="AC74" s="11">
        <v>4.03</v>
      </c>
      <c r="AD74" s="11">
        <v>4.03</v>
      </c>
      <c r="AE74" s="11">
        <v>4.03</v>
      </c>
      <c r="AF74" s="11">
        <v>4.03</v>
      </c>
      <c r="AG74" s="11">
        <v>4.03</v>
      </c>
      <c r="AH74" s="11">
        <v>4.03</v>
      </c>
      <c r="AI74" s="11">
        <v>4.03</v>
      </c>
      <c r="AJ74" s="11">
        <v>4.03</v>
      </c>
    </row>
    <row r="75" spans="1:36" ht="12.95" customHeight="1">
      <c r="A75" s="10" t="s">
        <v>18</v>
      </c>
      <c r="B75" s="10" t="s">
        <v>288</v>
      </c>
      <c r="C75" s="10" t="s">
        <v>23</v>
      </c>
      <c r="D75" s="10" t="s">
        <v>16</v>
      </c>
      <c r="E75" s="10">
        <v>1</v>
      </c>
      <c r="F75" s="11">
        <v>4.09</v>
      </c>
      <c r="G75" s="11">
        <v>4.09</v>
      </c>
      <c r="H75" s="11">
        <v>4.09</v>
      </c>
      <c r="I75" s="11">
        <v>4.09</v>
      </c>
      <c r="J75" s="11">
        <v>4.09</v>
      </c>
      <c r="K75" s="11">
        <v>4.09</v>
      </c>
      <c r="L75" s="11">
        <v>4.09</v>
      </c>
      <c r="M75" s="11">
        <v>4.09</v>
      </c>
      <c r="N75" s="11">
        <v>4.09</v>
      </c>
      <c r="O75" s="11">
        <v>4.09</v>
      </c>
      <c r="P75" s="11">
        <v>4.09</v>
      </c>
      <c r="Q75" s="11">
        <v>4.09</v>
      </c>
      <c r="R75" s="11">
        <v>4.09</v>
      </c>
      <c r="S75" s="11">
        <v>4.09</v>
      </c>
      <c r="T75" s="11">
        <v>4.09</v>
      </c>
      <c r="U75" s="11">
        <v>4.09</v>
      </c>
      <c r="V75" s="11">
        <v>4.09</v>
      </c>
      <c r="W75" s="11">
        <v>4.09</v>
      </c>
      <c r="X75" s="11">
        <v>4.09</v>
      </c>
      <c r="Y75" s="11">
        <v>4.09</v>
      </c>
      <c r="Z75" s="11">
        <v>4.09</v>
      </c>
      <c r="AA75" s="11">
        <v>4.09</v>
      </c>
      <c r="AB75" s="11">
        <v>4.09</v>
      </c>
      <c r="AC75" s="11">
        <v>4.09</v>
      </c>
      <c r="AD75" s="11">
        <v>4.09</v>
      </c>
      <c r="AE75" s="11">
        <v>4.09</v>
      </c>
      <c r="AF75" s="11">
        <v>4.09</v>
      </c>
      <c r="AG75" s="11">
        <v>4.09</v>
      </c>
      <c r="AH75" s="11">
        <v>4.09</v>
      </c>
      <c r="AI75" s="11">
        <v>4.09</v>
      </c>
      <c r="AJ75" s="11">
        <v>4.09</v>
      </c>
    </row>
    <row r="76" spans="1:36" ht="12.95" customHeight="1">
      <c r="A76" s="10" t="s">
        <v>19</v>
      </c>
      <c r="B76" s="10" t="s">
        <v>290</v>
      </c>
      <c r="C76" s="10" t="s">
        <v>23</v>
      </c>
      <c r="D76" s="10" t="s">
        <v>16</v>
      </c>
      <c r="E76" s="10">
        <v>1</v>
      </c>
      <c r="F76" s="11">
        <v>4.09</v>
      </c>
      <c r="G76" s="11">
        <v>4.09</v>
      </c>
      <c r="H76" s="11">
        <v>4.09</v>
      </c>
      <c r="I76" s="11">
        <v>4.09</v>
      </c>
      <c r="J76" s="11">
        <v>4.09</v>
      </c>
      <c r="K76" s="11">
        <v>4.09</v>
      </c>
      <c r="L76" s="11">
        <v>4.08</v>
      </c>
      <c r="M76" s="11">
        <v>4.07</v>
      </c>
      <c r="N76" s="11">
        <v>4.07</v>
      </c>
      <c r="O76" s="11">
        <v>4.0599999999999996</v>
      </c>
      <c r="P76" s="11">
        <v>4.05</v>
      </c>
      <c r="Q76" s="11">
        <v>4.05</v>
      </c>
      <c r="R76" s="11">
        <v>4.04</v>
      </c>
      <c r="S76" s="11">
        <v>4.03</v>
      </c>
      <c r="T76" s="11">
        <v>4.0199999999999996</v>
      </c>
      <c r="U76" s="11">
        <v>4.01</v>
      </c>
      <c r="V76" s="11">
        <v>4</v>
      </c>
      <c r="W76" s="11">
        <v>3.99</v>
      </c>
      <c r="X76" s="11">
        <v>3.98</v>
      </c>
      <c r="Y76" s="11">
        <v>3.98</v>
      </c>
      <c r="Z76" s="11">
        <v>3.98</v>
      </c>
      <c r="AA76" s="11">
        <v>3.98</v>
      </c>
      <c r="AB76" s="11">
        <v>3.98</v>
      </c>
      <c r="AC76" s="11">
        <v>3.98</v>
      </c>
      <c r="AD76" s="11">
        <v>3.98</v>
      </c>
      <c r="AE76" s="11">
        <v>3.98</v>
      </c>
      <c r="AF76" s="11">
        <v>3.98</v>
      </c>
      <c r="AG76" s="11">
        <v>3.98</v>
      </c>
      <c r="AH76" s="11">
        <v>3.98</v>
      </c>
      <c r="AI76" s="11">
        <v>3.98</v>
      </c>
      <c r="AJ76" s="11">
        <v>3.98</v>
      </c>
    </row>
    <row r="77" spans="1:36" ht="12.95" customHeight="1">
      <c r="A77" s="10" t="s">
        <v>20</v>
      </c>
      <c r="B77" s="10" t="s">
        <v>290</v>
      </c>
      <c r="C77" s="10" t="s">
        <v>23</v>
      </c>
      <c r="D77" s="10" t="s">
        <v>16</v>
      </c>
      <c r="E77" s="10">
        <v>1</v>
      </c>
      <c r="F77" s="11">
        <v>4.09</v>
      </c>
      <c r="G77" s="11">
        <v>4.09</v>
      </c>
      <c r="H77" s="11">
        <v>4.09</v>
      </c>
      <c r="I77" s="11">
        <v>4.09</v>
      </c>
      <c r="J77" s="11">
        <v>4.09</v>
      </c>
      <c r="K77" s="11">
        <v>4.09</v>
      </c>
      <c r="L77" s="11">
        <v>4.08</v>
      </c>
      <c r="M77" s="11">
        <v>4.08</v>
      </c>
      <c r="N77" s="11">
        <v>4.08</v>
      </c>
      <c r="O77" s="11">
        <v>4.07</v>
      </c>
      <c r="P77" s="11">
        <v>4.07</v>
      </c>
      <c r="Q77" s="11">
        <v>4.07</v>
      </c>
      <c r="R77" s="11">
        <v>4.0599999999999996</v>
      </c>
      <c r="S77" s="11">
        <v>4.0599999999999996</v>
      </c>
      <c r="T77" s="11">
        <v>4.05</v>
      </c>
      <c r="U77" s="11">
        <v>4.05</v>
      </c>
      <c r="V77" s="11">
        <v>4.04</v>
      </c>
      <c r="W77" s="11">
        <v>4.04</v>
      </c>
      <c r="X77" s="11">
        <v>4.03</v>
      </c>
      <c r="Y77" s="11">
        <v>4.03</v>
      </c>
      <c r="Z77" s="11">
        <v>4.03</v>
      </c>
      <c r="AA77" s="11">
        <v>4.03</v>
      </c>
      <c r="AB77" s="11">
        <v>4.03</v>
      </c>
      <c r="AC77" s="11">
        <v>4.03</v>
      </c>
      <c r="AD77" s="11">
        <v>4.03</v>
      </c>
      <c r="AE77" s="11">
        <v>4.03</v>
      </c>
      <c r="AF77" s="11">
        <v>4.03</v>
      </c>
      <c r="AG77" s="11">
        <v>4.03</v>
      </c>
      <c r="AH77" s="11">
        <v>4.03</v>
      </c>
      <c r="AI77" s="11">
        <v>4.03</v>
      </c>
      <c r="AJ77" s="11">
        <v>4.03</v>
      </c>
    </row>
    <row r="78" spans="1:36" ht="12.95" customHeight="1">
      <c r="A78" s="10" t="s">
        <v>18</v>
      </c>
      <c r="B78" s="10" t="s">
        <v>290</v>
      </c>
      <c r="C78" s="10" t="s">
        <v>23</v>
      </c>
      <c r="D78" s="10" t="s">
        <v>16</v>
      </c>
      <c r="E78" s="10">
        <v>1</v>
      </c>
      <c r="F78" s="11">
        <v>4.09</v>
      </c>
      <c r="G78" s="11">
        <v>4.09</v>
      </c>
      <c r="H78" s="11">
        <v>4.09</v>
      </c>
      <c r="I78" s="11">
        <v>4.09</v>
      </c>
      <c r="J78" s="11">
        <v>4.09</v>
      </c>
      <c r="K78" s="11">
        <v>4.09</v>
      </c>
      <c r="L78" s="11">
        <v>4.09</v>
      </c>
      <c r="M78" s="11">
        <v>4.09</v>
      </c>
      <c r="N78" s="11">
        <v>4.09</v>
      </c>
      <c r="O78" s="11">
        <v>4.09</v>
      </c>
      <c r="P78" s="11">
        <v>4.09</v>
      </c>
      <c r="Q78" s="11">
        <v>4.09</v>
      </c>
      <c r="R78" s="11">
        <v>4.09</v>
      </c>
      <c r="S78" s="11">
        <v>4.09</v>
      </c>
      <c r="T78" s="11">
        <v>4.09</v>
      </c>
      <c r="U78" s="11">
        <v>4.09</v>
      </c>
      <c r="V78" s="11">
        <v>4.09</v>
      </c>
      <c r="W78" s="11">
        <v>4.09</v>
      </c>
      <c r="X78" s="11">
        <v>4.09</v>
      </c>
      <c r="Y78" s="11">
        <v>4.09</v>
      </c>
      <c r="Z78" s="11">
        <v>4.09</v>
      </c>
      <c r="AA78" s="11">
        <v>4.09</v>
      </c>
      <c r="AB78" s="11">
        <v>4.09</v>
      </c>
      <c r="AC78" s="11">
        <v>4.09</v>
      </c>
      <c r="AD78" s="11">
        <v>4.09</v>
      </c>
      <c r="AE78" s="11">
        <v>4.09</v>
      </c>
      <c r="AF78" s="11">
        <v>4.09</v>
      </c>
      <c r="AG78" s="11">
        <v>4.09</v>
      </c>
      <c r="AH78" s="11">
        <v>4.09</v>
      </c>
      <c r="AI78" s="11">
        <v>4.09</v>
      </c>
      <c r="AJ78" s="11">
        <v>4.09</v>
      </c>
    </row>
    <row r="79" spans="1:36" ht="12.95" customHeight="1">
      <c r="A79" s="10" t="s">
        <v>19</v>
      </c>
      <c r="B79" s="10" t="s">
        <v>286</v>
      </c>
      <c r="C79" s="10" t="s">
        <v>23</v>
      </c>
      <c r="D79" s="10" t="s">
        <v>16</v>
      </c>
      <c r="E79" s="10">
        <v>1</v>
      </c>
      <c r="F79" s="11">
        <v>1.76</v>
      </c>
      <c r="G79" s="11">
        <v>1.76</v>
      </c>
      <c r="H79" s="11">
        <v>1.76</v>
      </c>
      <c r="I79" s="11">
        <v>1.76</v>
      </c>
      <c r="J79" s="11">
        <v>1.76</v>
      </c>
      <c r="K79" s="11">
        <v>1.76</v>
      </c>
      <c r="L79" s="11">
        <v>1.76</v>
      </c>
      <c r="M79" s="11">
        <v>1.76</v>
      </c>
      <c r="N79" s="11">
        <v>1.76</v>
      </c>
      <c r="O79" s="11">
        <v>1.76</v>
      </c>
      <c r="P79" s="11">
        <v>1.76</v>
      </c>
      <c r="Q79" s="11">
        <v>1.76</v>
      </c>
      <c r="R79" s="11">
        <v>1.76</v>
      </c>
      <c r="S79" s="11">
        <v>1.76</v>
      </c>
      <c r="T79" s="11">
        <v>1.76</v>
      </c>
      <c r="U79" s="11">
        <v>1.76</v>
      </c>
      <c r="V79" s="11">
        <v>1.76</v>
      </c>
      <c r="W79" s="11">
        <v>1.76</v>
      </c>
      <c r="X79" s="11">
        <v>1.76</v>
      </c>
      <c r="Y79" s="11">
        <v>1.76</v>
      </c>
      <c r="Z79" s="11">
        <v>1.76</v>
      </c>
      <c r="AA79" s="11">
        <v>1.76</v>
      </c>
      <c r="AB79" s="11">
        <v>1.76</v>
      </c>
      <c r="AC79" s="11">
        <v>1.76</v>
      </c>
      <c r="AD79" s="11">
        <v>1.76</v>
      </c>
      <c r="AE79" s="11">
        <v>1.76</v>
      </c>
      <c r="AF79" s="11">
        <v>1.76</v>
      </c>
      <c r="AG79" s="11">
        <v>1.76</v>
      </c>
      <c r="AH79" s="11">
        <v>1.76</v>
      </c>
      <c r="AI79" s="11">
        <v>1.76</v>
      </c>
      <c r="AJ79" s="11">
        <v>1.76</v>
      </c>
    </row>
    <row r="80" spans="1:36" ht="12.95" customHeight="1">
      <c r="A80" s="10" t="s">
        <v>20</v>
      </c>
      <c r="B80" s="10" t="s">
        <v>286</v>
      </c>
      <c r="C80" s="10" t="s">
        <v>23</v>
      </c>
      <c r="D80" s="10" t="s">
        <v>16</v>
      </c>
      <c r="E80" s="10">
        <v>1</v>
      </c>
      <c r="F80" s="11">
        <v>1.76</v>
      </c>
      <c r="G80" s="11">
        <v>1.76</v>
      </c>
      <c r="H80" s="11">
        <v>1.76</v>
      </c>
      <c r="I80" s="11">
        <v>1.76</v>
      </c>
      <c r="J80" s="11">
        <v>1.76</v>
      </c>
      <c r="K80" s="11">
        <v>1.76</v>
      </c>
      <c r="L80" s="11">
        <v>1.76</v>
      </c>
      <c r="M80" s="11">
        <v>1.76</v>
      </c>
      <c r="N80" s="11">
        <v>1.76</v>
      </c>
      <c r="O80" s="11">
        <v>1.76</v>
      </c>
      <c r="P80" s="11">
        <v>1.76</v>
      </c>
      <c r="Q80" s="11">
        <v>1.76</v>
      </c>
      <c r="R80" s="11">
        <v>1.76</v>
      </c>
      <c r="S80" s="11">
        <v>1.76</v>
      </c>
      <c r="T80" s="11">
        <v>1.76</v>
      </c>
      <c r="U80" s="11">
        <v>1.76</v>
      </c>
      <c r="V80" s="11">
        <v>1.76</v>
      </c>
      <c r="W80" s="11">
        <v>1.76</v>
      </c>
      <c r="X80" s="11">
        <v>1.76</v>
      </c>
      <c r="Y80" s="11">
        <v>1.76</v>
      </c>
      <c r="Z80" s="11">
        <v>1.76</v>
      </c>
      <c r="AA80" s="11">
        <v>1.76</v>
      </c>
      <c r="AB80" s="11">
        <v>1.76</v>
      </c>
      <c r="AC80" s="11">
        <v>1.76</v>
      </c>
      <c r="AD80" s="11">
        <v>1.76</v>
      </c>
      <c r="AE80" s="11">
        <v>1.76</v>
      </c>
      <c r="AF80" s="11">
        <v>1.76</v>
      </c>
      <c r="AG80" s="11">
        <v>1.76</v>
      </c>
      <c r="AH80" s="11">
        <v>1.76</v>
      </c>
      <c r="AI80" s="11">
        <v>1.76</v>
      </c>
      <c r="AJ80" s="11">
        <v>1.76</v>
      </c>
    </row>
    <row r="81" spans="1:36" ht="12.95" customHeight="1">
      <c r="A81" s="10" t="s">
        <v>18</v>
      </c>
      <c r="B81" s="10" t="s">
        <v>286</v>
      </c>
      <c r="C81" s="10" t="s">
        <v>23</v>
      </c>
      <c r="D81" s="10" t="s">
        <v>16</v>
      </c>
      <c r="E81" s="10">
        <v>1</v>
      </c>
      <c r="F81" s="11">
        <v>1.76</v>
      </c>
      <c r="G81" s="11">
        <v>1.76</v>
      </c>
      <c r="H81" s="11">
        <v>1.76</v>
      </c>
      <c r="I81" s="11">
        <v>1.76</v>
      </c>
      <c r="J81" s="11">
        <v>1.76</v>
      </c>
      <c r="K81" s="11">
        <v>1.76</v>
      </c>
      <c r="L81" s="11">
        <v>1.76</v>
      </c>
      <c r="M81" s="11">
        <v>1.76</v>
      </c>
      <c r="N81" s="11">
        <v>1.76</v>
      </c>
      <c r="O81" s="11">
        <v>1.76</v>
      </c>
      <c r="P81" s="11">
        <v>1.76</v>
      </c>
      <c r="Q81" s="11">
        <v>1.76</v>
      </c>
      <c r="R81" s="11">
        <v>1.76</v>
      </c>
      <c r="S81" s="11">
        <v>1.76</v>
      </c>
      <c r="T81" s="11">
        <v>1.76</v>
      </c>
      <c r="U81" s="11">
        <v>1.76</v>
      </c>
      <c r="V81" s="11">
        <v>1.76</v>
      </c>
      <c r="W81" s="11">
        <v>1.76</v>
      </c>
      <c r="X81" s="11">
        <v>1.76</v>
      </c>
      <c r="Y81" s="11">
        <v>1.76</v>
      </c>
      <c r="Z81" s="11">
        <v>1.76</v>
      </c>
      <c r="AA81" s="11">
        <v>1.76</v>
      </c>
      <c r="AB81" s="11">
        <v>1.76</v>
      </c>
      <c r="AC81" s="11">
        <v>1.76</v>
      </c>
      <c r="AD81" s="11">
        <v>1.76</v>
      </c>
      <c r="AE81" s="11">
        <v>1.76</v>
      </c>
      <c r="AF81" s="11">
        <v>1.76</v>
      </c>
      <c r="AG81" s="11">
        <v>1.76</v>
      </c>
      <c r="AH81" s="11">
        <v>1.76</v>
      </c>
      <c r="AI81" s="11">
        <v>1.76</v>
      </c>
      <c r="AJ81" s="11">
        <v>1.76</v>
      </c>
    </row>
    <row r="82" spans="1:36" ht="12.95" customHeight="1">
      <c r="A82" s="10" t="s">
        <v>24</v>
      </c>
      <c r="B82" s="10" t="s">
        <v>298</v>
      </c>
      <c r="C82" s="10" t="s">
        <v>23</v>
      </c>
      <c r="D82" s="10" t="s">
        <v>16</v>
      </c>
      <c r="E82" s="10">
        <v>1</v>
      </c>
      <c r="F82" s="11">
        <v>2.84</v>
      </c>
      <c r="G82" s="11">
        <v>2.84</v>
      </c>
      <c r="H82" s="11">
        <v>2.84</v>
      </c>
      <c r="I82" s="11">
        <v>2.84</v>
      </c>
      <c r="J82" s="11">
        <v>2.84</v>
      </c>
      <c r="K82" s="11">
        <v>2.84</v>
      </c>
      <c r="L82" s="11">
        <v>2.84</v>
      </c>
      <c r="M82" s="11">
        <v>2.84</v>
      </c>
      <c r="N82" s="11">
        <v>2.84</v>
      </c>
      <c r="O82" s="11">
        <v>2.84</v>
      </c>
      <c r="P82" s="11">
        <v>2.84</v>
      </c>
      <c r="Q82" s="11">
        <v>2.84</v>
      </c>
      <c r="R82" s="11">
        <v>2.84</v>
      </c>
      <c r="S82" s="11">
        <v>2.84</v>
      </c>
      <c r="T82" s="11">
        <v>2.84</v>
      </c>
      <c r="U82" s="11">
        <v>2.84</v>
      </c>
      <c r="V82" s="11">
        <v>2.84</v>
      </c>
      <c r="W82" s="11">
        <v>2.84</v>
      </c>
      <c r="X82" s="11">
        <v>2.84</v>
      </c>
      <c r="Y82" s="11">
        <v>2.84</v>
      </c>
      <c r="Z82" s="11">
        <v>2.84</v>
      </c>
      <c r="AA82" s="11">
        <v>2.84</v>
      </c>
      <c r="AB82" s="11">
        <v>2.84</v>
      </c>
      <c r="AC82" s="11">
        <v>2.84</v>
      </c>
      <c r="AD82" s="11">
        <v>2.84</v>
      </c>
      <c r="AE82" s="11">
        <v>2.84</v>
      </c>
      <c r="AF82" s="11">
        <v>2.84</v>
      </c>
      <c r="AG82" s="11">
        <v>2.84</v>
      </c>
      <c r="AH82" s="11">
        <v>2.84</v>
      </c>
      <c r="AI82" s="11">
        <v>2.84</v>
      </c>
      <c r="AJ82" s="11">
        <v>2.84</v>
      </c>
    </row>
    <row r="83" spans="1:36" ht="12.95" customHeight="1">
      <c r="A83" s="10" t="s">
        <v>24</v>
      </c>
      <c r="B83" s="10" t="s">
        <v>299</v>
      </c>
      <c r="C83" s="10" t="s">
        <v>23</v>
      </c>
      <c r="D83" s="10" t="s">
        <v>16</v>
      </c>
      <c r="E83" s="10">
        <v>1</v>
      </c>
      <c r="F83" s="11">
        <v>3.6</v>
      </c>
      <c r="G83" s="11">
        <v>3.6</v>
      </c>
      <c r="H83" s="11">
        <v>3.6</v>
      </c>
      <c r="I83" s="11">
        <v>3.6</v>
      </c>
      <c r="J83" s="11">
        <v>3.6</v>
      </c>
      <c r="K83" s="11">
        <v>3.6</v>
      </c>
      <c r="L83" s="11">
        <v>3.6</v>
      </c>
      <c r="M83" s="11">
        <v>3.6</v>
      </c>
      <c r="N83" s="11">
        <v>3.6</v>
      </c>
      <c r="O83" s="11">
        <v>3.6</v>
      </c>
      <c r="P83" s="11">
        <v>3.6</v>
      </c>
      <c r="Q83" s="11">
        <v>3.6</v>
      </c>
      <c r="R83" s="11">
        <v>3.6</v>
      </c>
      <c r="S83" s="11">
        <v>3.6</v>
      </c>
      <c r="T83" s="11">
        <v>3.6</v>
      </c>
      <c r="U83" s="11">
        <v>3.6</v>
      </c>
      <c r="V83" s="11">
        <v>3.6</v>
      </c>
      <c r="W83" s="11">
        <v>3.6</v>
      </c>
      <c r="X83" s="11">
        <v>3.6</v>
      </c>
      <c r="Y83" s="11">
        <v>3.6</v>
      </c>
      <c r="Z83" s="11">
        <v>3.6</v>
      </c>
      <c r="AA83" s="11">
        <v>3.6</v>
      </c>
      <c r="AB83" s="11">
        <v>3.6</v>
      </c>
      <c r="AC83" s="11">
        <v>3.6</v>
      </c>
      <c r="AD83" s="11">
        <v>3.6</v>
      </c>
      <c r="AE83" s="11">
        <v>3.6</v>
      </c>
      <c r="AF83" s="11">
        <v>3.6</v>
      </c>
      <c r="AG83" s="11">
        <v>3.6</v>
      </c>
      <c r="AH83" s="11">
        <v>3.6</v>
      </c>
      <c r="AI83" s="11">
        <v>3.6</v>
      </c>
      <c r="AJ83" s="11">
        <v>3.6</v>
      </c>
    </row>
    <row r="84" spans="1:36" ht="12.95" customHeight="1">
      <c r="A84" s="10" t="s">
        <v>19</v>
      </c>
      <c r="B84" s="10" t="s">
        <v>310</v>
      </c>
      <c r="C84" s="10" t="s">
        <v>23</v>
      </c>
      <c r="D84" s="10" t="s">
        <v>16</v>
      </c>
      <c r="E84" s="10">
        <v>1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</row>
    <row r="85" spans="1:36" ht="12.95" customHeight="1">
      <c r="A85" s="10" t="s">
        <v>20</v>
      </c>
      <c r="B85" s="10" t="s">
        <v>310</v>
      </c>
      <c r="C85" s="10" t="s">
        <v>23</v>
      </c>
      <c r="D85" s="10" t="s">
        <v>16</v>
      </c>
      <c r="E85" s="10">
        <v>1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</row>
    <row r="86" spans="1:36" ht="12.95" customHeight="1">
      <c r="A86" s="10" t="s">
        <v>18</v>
      </c>
      <c r="B86" s="10" t="s">
        <v>310</v>
      </c>
      <c r="C86" s="10" t="s">
        <v>23</v>
      </c>
      <c r="D86" s="10" t="s">
        <v>16</v>
      </c>
      <c r="E86" s="10">
        <v>1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</row>
    <row r="87" spans="1:36" ht="12.95" customHeight="1">
      <c r="A87" s="10" t="s">
        <v>19</v>
      </c>
      <c r="B87" s="10" t="s">
        <v>450</v>
      </c>
      <c r="C87" s="10" t="s">
        <v>23</v>
      </c>
      <c r="D87" s="10" t="s">
        <v>16</v>
      </c>
      <c r="E87" s="10">
        <v>1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</row>
    <row r="88" spans="1:36" ht="12.95" customHeight="1">
      <c r="A88" s="10" t="s">
        <v>20</v>
      </c>
      <c r="B88" s="10" t="s">
        <v>450</v>
      </c>
      <c r="C88" s="10" t="s">
        <v>23</v>
      </c>
      <c r="D88" s="10" t="s">
        <v>16</v>
      </c>
      <c r="E88" s="10">
        <v>1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</row>
    <row r="89" spans="1:36" ht="12.95" customHeight="1">
      <c r="A89" s="10" t="s">
        <v>18</v>
      </c>
      <c r="B89" s="10" t="s">
        <v>450</v>
      </c>
      <c r="C89" s="10" t="s">
        <v>23</v>
      </c>
      <c r="D89" s="10" t="s">
        <v>16</v>
      </c>
      <c r="E89" s="10">
        <v>1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</row>
    <row r="90" spans="1:36" ht="12.95" customHeight="1">
      <c r="A90" s="10" t="s">
        <v>19</v>
      </c>
      <c r="B90" s="10" t="s">
        <v>300</v>
      </c>
      <c r="C90" s="10" t="s">
        <v>23</v>
      </c>
      <c r="D90" s="10" t="s">
        <v>16</v>
      </c>
      <c r="E90" s="10">
        <v>1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</row>
    <row r="91" spans="1:36" ht="12.95" customHeight="1">
      <c r="A91" s="10" t="s">
        <v>20</v>
      </c>
      <c r="B91" s="10" t="s">
        <v>300</v>
      </c>
      <c r="C91" s="10" t="s">
        <v>23</v>
      </c>
      <c r="D91" s="10" t="s">
        <v>16</v>
      </c>
      <c r="E91" s="10">
        <v>1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</row>
    <row r="92" spans="1:36" ht="12.95" customHeight="1">
      <c r="A92" s="10" t="s">
        <v>18</v>
      </c>
      <c r="B92" s="10" t="s">
        <v>300</v>
      </c>
      <c r="C92" s="10" t="s">
        <v>23</v>
      </c>
      <c r="D92" s="10" t="s">
        <v>16</v>
      </c>
      <c r="E92" s="10">
        <v>1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</row>
    <row r="93" spans="1:36" ht="12.95" customHeight="1">
      <c r="A93" s="10" t="s">
        <v>24</v>
      </c>
      <c r="B93" s="10" t="s">
        <v>301</v>
      </c>
      <c r="C93" s="10" t="s">
        <v>23</v>
      </c>
      <c r="D93" s="10" t="s">
        <v>16</v>
      </c>
      <c r="E93" s="10">
        <v>1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</row>
    <row r="94" spans="1:36" ht="12.95" customHeight="1">
      <c r="A94" s="10" t="s">
        <v>24</v>
      </c>
      <c r="B94" s="10" t="s">
        <v>302</v>
      </c>
      <c r="C94" s="10" t="s">
        <v>23</v>
      </c>
      <c r="D94" s="10" t="s">
        <v>16</v>
      </c>
      <c r="E94" s="10">
        <v>1</v>
      </c>
      <c r="F94" s="11">
        <v>0.51300000000000001</v>
      </c>
      <c r="G94" s="11">
        <v>0.51300000000000001</v>
      </c>
      <c r="H94" s="11">
        <v>0.51300000000000001</v>
      </c>
      <c r="I94" s="11">
        <v>0.51300000000000001</v>
      </c>
      <c r="J94" s="11">
        <v>0.51300000000000001</v>
      </c>
      <c r="K94" s="11">
        <v>0.51300000000000001</v>
      </c>
      <c r="L94" s="11">
        <v>0.51300000000000001</v>
      </c>
      <c r="M94" s="11">
        <v>0.51300000000000001</v>
      </c>
      <c r="N94" s="11">
        <v>0.51300000000000001</v>
      </c>
      <c r="O94" s="11">
        <v>0.51300000000000001</v>
      </c>
      <c r="P94" s="11">
        <v>0.51300000000000001</v>
      </c>
      <c r="Q94" s="11">
        <v>0.51300000000000001</v>
      </c>
      <c r="R94" s="11">
        <v>0.51300000000000001</v>
      </c>
      <c r="S94" s="11">
        <v>0.51300000000000001</v>
      </c>
      <c r="T94" s="11">
        <v>0.51300000000000001</v>
      </c>
      <c r="U94" s="11">
        <v>0.51300000000000001</v>
      </c>
      <c r="V94" s="11">
        <v>0.51300000000000001</v>
      </c>
      <c r="W94" s="11">
        <v>0.51300000000000001</v>
      </c>
      <c r="X94" s="11">
        <v>0.51300000000000001</v>
      </c>
      <c r="Y94" s="11">
        <v>0.51300000000000001</v>
      </c>
      <c r="Z94" s="11">
        <v>0.51300000000000001</v>
      </c>
      <c r="AA94" s="11">
        <v>0.51300000000000001</v>
      </c>
      <c r="AB94" s="11">
        <v>0.51300000000000001</v>
      </c>
      <c r="AC94" s="11">
        <v>0.51300000000000001</v>
      </c>
      <c r="AD94" s="11">
        <v>0.51300000000000001</v>
      </c>
      <c r="AE94" s="11">
        <v>0.51300000000000001</v>
      </c>
      <c r="AF94" s="11">
        <v>0.51300000000000001</v>
      </c>
      <c r="AG94" s="11">
        <v>0.51300000000000001</v>
      </c>
      <c r="AH94" s="11">
        <v>0.51300000000000001</v>
      </c>
      <c r="AI94" s="11">
        <v>0.51300000000000001</v>
      </c>
      <c r="AJ94" s="11">
        <v>0.51300000000000001</v>
      </c>
    </row>
    <row r="95" spans="1:36" s="60" customFormat="1" ht="12">
      <c r="A95" s="60" t="s">
        <v>24</v>
      </c>
      <c r="B95" s="60" t="s">
        <v>447</v>
      </c>
      <c r="C95" s="60" t="s">
        <v>23</v>
      </c>
      <c r="D95" s="60" t="s">
        <v>454</v>
      </c>
      <c r="E95" s="10">
        <v>1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</row>
    <row r="96" spans="1:36" s="60" customFormat="1" ht="12">
      <c r="A96" s="60" t="s">
        <v>24</v>
      </c>
      <c r="B96" s="60" t="s">
        <v>451</v>
      </c>
      <c r="C96" s="60" t="s">
        <v>23</v>
      </c>
      <c r="D96" s="60" t="s">
        <v>452</v>
      </c>
      <c r="E96" s="10">
        <v>1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0</v>
      </c>
      <c r="L96" s="61">
        <v>0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0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</row>
    <row r="97" spans="1:36" ht="12">
      <c r="A97" s="10" t="s">
        <v>24</v>
      </c>
      <c r="B97" s="10" t="s">
        <v>517</v>
      </c>
      <c r="C97" s="60" t="s">
        <v>23</v>
      </c>
      <c r="D97" s="10" t="s">
        <v>489</v>
      </c>
      <c r="E97" s="10">
        <v>1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</row>
    <row r="98" spans="1:36" ht="12">
      <c r="A98" s="10" t="s">
        <v>24</v>
      </c>
      <c r="B98" s="10" t="s">
        <v>518</v>
      </c>
      <c r="C98" s="60" t="s">
        <v>23</v>
      </c>
      <c r="D98" s="10" t="s">
        <v>489</v>
      </c>
      <c r="E98" s="10">
        <v>1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</row>
    <row r="99" spans="1:36" ht="12">
      <c r="A99" s="10" t="s">
        <v>24</v>
      </c>
      <c r="B99" s="10" t="s">
        <v>479</v>
      </c>
      <c r="C99" s="60" t="s">
        <v>23</v>
      </c>
      <c r="D99" s="10" t="s">
        <v>489</v>
      </c>
      <c r="E99" s="10">
        <v>1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</row>
    <row r="100" spans="1:36" ht="12">
      <c r="A100" s="10" t="s">
        <v>24</v>
      </c>
      <c r="B100" s="10" t="s">
        <v>480</v>
      </c>
      <c r="C100" s="60" t="s">
        <v>23</v>
      </c>
      <c r="D100" s="10" t="s">
        <v>489</v>
      </c>
      <c r="E100" s="10">
        <v>1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</row>
    <row r="101" spans="1:36" ht="12">
      <c r="A101" s="10" t="s">
        <v>24</v>
      </c>
      <c r="B101" s="10" t="s">
        <v>481</v>
      </c>
      <c r="C101" s="60" t="s">
        <v>23</v>
      </c>
      <c r="D101" s="10" t="s">
        <v>489</v>
      </c>
      <c r="E101" s="10">
        <v>1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</row>
    <row r="102" spans="1:36" ht="12">
      <c r="A102" s="10" t="s">
        <v>24</v>
      </c>
      <c r="B102" s="10" t="s">
        <v>519</v>
      </c>
      <c r="C102" s="60" t="s">
        <v>23</v>
      </c>
      <c r="D102" s="10" t="s">
        <v>489</v>
      </c>
      <c r="E102" s="10">
        <v>1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</row>
    <row r="103" spans="1:36" ht="12">
      <c r="A103" s="10" t="s">
        <v>24</v>
      </c>
      <c r="B103" s="10" t="s">
        <v>482</v>
      </c>
      <c r="C103" s="60" t="s">
        <v>23</v>
      </c>
      <c r="D103" s="10" t="s">
        <v>489</v>
      </c>
      <c r="E103" s="10">
        <v>1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</row>
    <row r="104" spans="1:36" s="60" customFormat="1" ht="12">
      <c r="A104" s="60" t="s">
        <v>24</v>
      </c>
      <c r="B104" s="60" t="s">
        <v>520</v>
      </c>
      <c r="C104" s="60" t="s">
        <v>23</v>
      </c>
      <c r="D104" s="60" t="s">
        <v>516</v>
      </c>
      <c r="E104" s="10">
        <v>1</v>
      </c>
      <c r="F104" s="10">
        <v>3.1499999999999995</v>
      </c>
      <c r="G104" s="10">
        <v>3.1499999999999995</v>
      </c>
      <c r="H104" s="10">
        <v>3.1499999999999995</v>
      </c>
      <c r="I104" s="10">
        <v>3.1499999999999995</v>
      </c>
      <c r="J104" s="10">
        <v>3.1499999999999995</v>
      </c>
      <c r="K104" s="10">
        <v>3.1499999999999995</v>
      </c>
      <c r="L104" s="10">
        <v>3.1499999999999995</v>
      </c>
      <c r="M104" s="10">
        <v>3.1499999999999995</v>
      </c>
      <c r="N104" s="10">
        <v>3.1499999999999995</v>
      </c>
      <c r="O104" s="10">
        <v>3.1499999999999995</v>
      </c>
      <c r="P104" s="10">
        <v>3.1499999999999995</v>
      </c>
      <c r="Q104" s="10">
        <v>3.1499999999999995</v>
      </c>
      <c r="R104" s="10">
        <v>3.1499999999999995</v>
      </c>
      <c r="S104" s="10">
        <v>3.1499999999999995</v>
      </c>
      <c r="T104" s="10">
        <v>3.1499999999999995</v>
      </c>
      <c r="U104" s="10">
        <v>3.1499999999999995</v>
      </c>
      <c r="V104" s="10">
        <v>3.1499999999999995</v>
      </c>
      <c r="W104" s="10">
        <v>3.1499999999999995</v>
      </c>
      <c r="X104" s="10">
        <v>3.1499999999999995</v>
      </c>
      <c r="Y104" s="10">
        <v>3.1499999999999995</v>
      </c>
      <c r="Z104" s="10">
        <v>3.1499999999999995</v>
      </c>
      <c r="AA104" s="10">
        <v>3.1499999999999995</v>
      </c>
      <c r="AB104" s="10">
        <v>3.1499999999999995</v>
      </c>
      <c r="AC104" s="10">
        <v>3.1499999999999995</v>
      </c>
      <c r="AD104" s="10">
        <v>3.1499999999999995</v>
      </c>
      <c r="AE104" s="10">
        <v>3.1499999999999995</v>
      </c>
      <c r="AF104" s="10">
        <v>3.1499999999999995</v>
      </c>
      <c r="AG104" s="10">
        <v>3.1499999999999995</v>
      </c>
      <c r="AH104" s="10">
        <v>3.1499999999999995</v>
      </c>
      <c r="AI104" s="10">
        <v>3.1499999999999995</v>
      </c>
      <c r="AJ104" s="10">
        <v>3.1499999999999995</v>
      </c>
    </row>
    <row r="105" spans="1:36" s="60" customFormat="1" ht="12">
      <c r="A105" s="60" t="s">
        <v>24</v>
      </c>
      <c r="B105" s="60" t="s">
        <v>521</v>
      </c>
      <c r="C105" s="60" t="s">
        <v>23</v>
      </c>
      <c r="D105" s="60" t="s">
        <v>516</v>
      </c>
      <c r="E105" s="10">
        <v>1</v>
      </c>
      <c r="F105" s="10">
        <v>3.1499999999999995</v>
      </c>
      <c r="G105" s="10">
        <v>3.1499999999999995</v>
      </c>
      <c r="H105" s="10">
        <v>3.1499999999999995</v>
      </c>
      <c r="I105" s="10">
        <v>3.1499999999999995</v>
      </c>
      <c r="J105" s="10">
        <v>3.1499999999999995</v>
      </c>
      <c r="K105" s="10">
        <v>3.1499999999999995</v>
      </c>
      <c r="L105" s="10">
        <v>3.1499999999999995</v>
      </c>
      <c r="M105" s="10">
        <v>3.1499999999999995</v>
      </c>
      <c r="N105" s="10">
        <v>3.1499999999999995</v>
      </c>
      <c r="O105" s="10">
        <v>3.1499999999999995</v>
      </c>
      <c r="P105" s="10">
        <v>3.1499999999999995</v>
      </c>
      <c r="Q105" s="10">
        <v>3.1499999999999995</v>
      </c>
      <c r="R105" s="10">
        <v>3.1499999999999995</v>
      </c>
      <c r="S105" s="10">
        <v>3.1499999999999995</v>
      </c>
      <c r="T105" s="10">
        <v>3.1499999999999995</v>
      </c>
      <c r="U105" s="10">
        <v>3.1499999999999995</v>
      </c>
      <c r="V105" s="10">
        <v>3.1499999999999995</v>
      </c>
      <c r="W105" s="10">
        <v>3.1499999999999995</v>
      </c>
      <c r="X105" s="10">
        <v>3.1499999999999995</v>
      </c>
      <c r="Y105" s="10">
        <v>3.1499999999999995</v>
      </c>
      <c r="Z105" s="10">
        <v>3.1499999999999995</v>
      </c>
      <c r="AA105" s="10">
        <v>3.1499999999999995</v>
      </c>
      <c r="AB105" s="10">
        <v>3.1499999999999995</v>
      </c>
      <c r="AC105" s="10">
        <v>3.1499999999999995</v>
      </c>
      <c r="AD105" s="10">
        <v>3.1499999999999995</v>
      </c>
      <c r="AE105" s="10">
        <v>3.1499999999999995</v>
      </c>
      <c r="AF105" s="10">
        <v>3.1499999999999995</v>
      </c>
      <c r="AG105" s="10">
        <v>3.1499999999999995</v>
      </c>
      <c r="AH105" s="10">
        <v>3.1499999999999995</v>
      </c>
      <c r="AI105" s="10">
        <v>3.1499999999999995</v>
      </c>
      <c r="AJ105" s="10">
        <v>3.1499999999999995</v>
      </c>
    </row>
    <row r="106" spans="1:36" s="60" customFormat="1" ht="12">
      <c r="A106" s="60" t="s">
        <v>24</v>
      </c>
      <c r="B106" s="60" t="s">
        <v>483</v>
      </c>
      <c r="C106" s="60" t="s">
        <v>23</v>
      </c>
      <c r="D106" s="60" t="s">
        <v>516</v>
      </c>
      <c r="E106" s="10">
        <v>1</v>
      </c>
      <c r="F106" s="10">
        <v>3.1499999999999995</v>
      </c>
      <c r="G106" s="10">
        <v>3.1499999999999995</v>
      </c>
      <c r="H106" s="10">
        <v>3.1499999999999995</v>
      </c>
      <c r="I106" s="10">
        <v>3.1499999999999995</v>
      </c>
      <c r="J106" s="10">
        <v>3.1499999999999995</v>
      </c>
      <c r="K106" s="10">
        <v>3.1499999999999995</v>
      </c>
      <c r="L106" s="10">
        <v>3.1499999999999995</v>
      </c>
      <c r="M106" s="10">
        <v>3.1499999999999995</v>
      </c>
      <c r="N106" s="10">
        <v>3.1499999999999995</v>
      </c>
      <c r="O106" s="10">
        <v>3.1499999999999995</v>
      </c>
      <c r="P106" s="10">
        <v>3.1499999999999995</v>
      </c>
      <c r="Q106" s="10">
        <v>3.1499999999999995</v>
      </c>
      <c r="R106" s="10">
        <v>3.1499999999999995</v>
      </c>
      <c r="S106" s="10">
        <v>3.1499999999999995</v>
      </c>
      <c r="T106" s="10">
        <v>3.1499999999999995</v>
      </c>
      <c r="U106" s="10">
        <v>3.1499999999999995</v>
      </c>
      <c r="V106" s="10">
        <v>3.1499999999999995</v>
      </c>
      <c r="W106" s="10">
        <v>3.1499999999999995</v>
      </c>
      <c r="X106" s="10">
        <v>3.1499999999999995</v>
      </c>
      <c r="Y106" s="10">
        <v>3.1499999999999995</v>
      </c>
      <c r="Z106" s="10">
        <v>3.1499999999999995</v>
      </c>
      <c r="AA106" s="10">
        <v>3.1499999999999995</v>
      </c>
      <c r="AB106" s="10">
        <v>3.1499999999999995</v>
      </c>
      <c r="AC106" s="10">
        <v>3.1499999999999995</v>
      </c>
      <c r="AD106" s="10">
        <v>3.1499999999999995</v>
      </c>
      <c r="AE106" s="10">
        <v>3.1499999999999995</v>
      </c>
      <c r="AF106" s="10">
        <v>3.1499999999999995</v>
      </c>
      <c r="AG106" s="10">
        <v>3.1499999999999995</v>
      </c>
      <c r="AH106" s="10">
        <v>3.1499999999999995</v>
      </c>
      <c r="AI106" s="10">
        <v>3.1499999999999995</v>
      </c>
      <c r="AJ106" s="10">
        <v>3.1499999999999995</v>
      </c>
    </row>
    <row r="107" spans="1:36" s="60" customFormat="1" ht="12">
      <c r="A107" s="60" t="s">
        <v>24</v>
      </c>
      <c r="B107" s="60" t="s">
        <v>484</v>
      </c>
      <c r="C107" s="60" t="s">
        <v>23</v>
      </c>
      <c r="D107" s="60" t="s">
        <v>516</v>
      </c>
      <c r="E107" s="10">
        <v>1</v>
      </c>
      <c r="F107" s="10">
        <v>3.1499999999999995</v>
      </c>
      <c r="G107" s="10">
        <v>3.1499999999999995</v>
      </c>
      <c r="H107" s="10">
        <v>3.1499999999999995</v>
      </c>
      <c r="I107" s="10">
        <v>3.1499999999999995</v>
      </c>
      <c r="J107" s="10">
        <v>3.1499999999999995</v>
      </c>
      <c r="K107" s="10">
        <v>3.1499999999999995</v>
      </c>
      <c r="L107" s="10">
        <v>3.1499999999999995</v>
      </c>
      <c r="M107" s="10">
        <v>3.1499999999999995</v>
      </c>
      <c r="N107" s="10">
        <v>3.1499999999999995</v>
      </c>
      <c r="O107" s="10">
        <v>3.1499999999999995</v>
      </c>
      <c r="P107" s="10">
        <v>3.1499999999999995</v>
      </c>
      <c r="Q107" s="10">
        <v>3.1499999999999995</v>
      </c>
      <c r="R107" s="10">
        <v>3.1499999999999995</v>
      </c>
      <c r="S107" s="10">
        <v>3.1499999999999995</v>
      </c>
      <c r="T107" s="10">
        <v>3.1499999999999995</v>
      </c>
      <c r="U107" s="10">
        <v>3.1499999999999995</v>
      </c>
      <c r="V107" s="10">
        <v>3.1499999999999995</v>
      </c>
      <c r="W107" s="10">
        <v>3.1499999999999995</v>
      </c>
      <c r="X107" s="10">
        <v>3.1499999999999995</v>
      </c>
      <c r="Y107" s="10">
        <v>3.1499999999999995</v>
      </c>
      <c r="Z107" s="10">
        <v>3.1499999999999995</v>
      </c>
      <c r="AA107" s="10">
        <v>3.1499999999999995</v>
      </c>
      <c r="AB107" s="10">
        <v>3.1499999999999995</v>
      </c>
      <c r="AC107" s="10">
        <v>3.1499999999999995</v>
      </c>
      <c r="AD107" s="10">
        <v>3.1499999999999995</v>
      </c>
      <c r="AE107" s="10">
        <v>3.1499999999999995</v>
      </c>
      <c r="AF107" s="10">
        <v>3.1499999999999995</v>
      </c>
      <c r="AG107" s="10">
        <v>3.1499999999999995</v>
      </c>
      <c r="AH107" s="10">
        <v>3.1499999999999995</v>
      </c>
      <c r="AI107" s="10">
        <v>3.1499999999999995</v>
      </c>
      <c r="AJ107" s="10">
        <v>3.1499999999999995</v>
      </c>
    </row>
    <row r="108" spans="1:36" s="60" customFormat="1" ht="12">
      <c r="A108" s="60" t="s">
        <v>24</v>
      </c>
      <c r="B108" s="60" t="s">
        <v>485</v>
      </c>
      <c r="C108" s="60" t="s">
        <v>23</v>
      </c>
      <c r="D108" s="60" t="s">
        <v>516</v>
      </c>
      <c r="E108" s="10">
        <v>1</v>
      </c>
      <c r="F108" s="10">
        <v>2.9125000000000001</v>
      </c>
      <c r="G108" s="10">
        <v>2.9125000000000001</v>
      </c>
      <c r="H108" s="10">
        <v>2.9125000000000001</v>
      </c>
      <c r="I108" s="10">
        <v>2.9125000000000001</v>
      </c>
      <c r="J108" s="10">
        <v>2.9125000000000001</v>
      </c>
      <c r="K108" s="10">
        <v>2.9125000000000001</v>
      </c>
      <c r="L108" s="10">
        <v>2.9125000000000001</v>
      </c>
      <c r="M108" s="10">
        <v>2.9125000000000001</v>
      </c>
      <c r="N108" s="10">
        <v>2.9125000000000001</v>
      </c>
      <c r="O108" s="10">
        <v>2.9125000000000001</v>
      </c>
      <c r="P108" s="10">
        <v>2.9125000000000001</v>
      </c>
      <c r="Q108" s="10">
        <v>2.9125000000000001</v>
      </c>
      <c r="R108" s="10">
        <v>2.9125000000000001</v>
      </c>
      <c r="S108" s="10">
        <v>2.9125000000000001</v>
      </c>
      <c r="T108" s="10">
        <v>2.9125000000000001</v>
      </c>
      <c r="U108" s="10">
        <v>2.9125000000000001</v>
      </c>
      <c r="V108" s="10">
        <v>2.9125000000000001</v>
      </c>
      <c r="W108" s="10">
        <v>2.9125000000000001</v>
      </c>
      <c r="X108" s="10">
        <v>2.9125000000000001</v>
      </c>
      <c r="Y108" s="10">
        <v>2.9125000000000001</v>
      </c>
      <c r="Z108" s="10">
        <v>2.9125000000000001</v>
      </c>
      <c r="AA108" s="10">
        <v>2.9125000000000001</v>
      </c>
      <c r="AB108" s="10">
        <v>2.9125000000000001</v>
      </c>
      <c r="AC108" s="10">
        <v>2.9125000000000001</v>
      </c>
      <c r="AD108" s="10">
        <v>2.9125000000000001</v>
      </c>
      <c r="AE108" s="10">
        <v>2.9125000000000001</v>
      </c>
      <c r="AF108" s="10">
        <v>2.9125000000000001</v>
      </c>
      <c r="AG108" s="10">
        <v>2.9125000000000001</v>
      </c>
      <c r="AH108" s="10">
        <v>2.9125000000000001</v>
      </c>
      <c r="AI108" s="10">
        <v>2.9125000000000001</v>
      </c>
      <c r="AJ108" s="10">
        <v>2.9125000000000001</v>
      </c>
    </row>
    <row r="109" spans="1:36" s="60" customFormat="1" ht="12">
      <c r="A109" s="60" t="s">
        <v>24</v>
      </c>
      <c r="B109" s="60" t="s">
        <v>522</v>
      </c>
      <c r="C109" s="60" t="s">
        <v>23</v>
      </c>
      <c r="D109" s="60" t="s">
        <v>516</v>
      </c>
      <c r="E109" s="10">
        <v>1</v>
      </c>
      <c r="F109" s="10">
        <v>8.6714285714285708</v>
      </c>
      <c r="G109" s="10">
        <v>8.6714285714285708</v>
      </c>
      <c r="H109" s="10">
        <v>8.6714285714285708</v>
      </c>
      <c r="I109" s="10">
        <v>8.6714285714285708</v>
      </c>
      <c r="J109" s="10">
        <v>8.6714285714285708</v>
      </c>
      <c r="K109" s="10">
        <v>8.6714285714285708</v>
      </c>
      <c r="L109" s="10">
        <v>8.6714285714285708</v>
      </c>
      <c r="M109" s="10">
        <v>8.6714285714285708</v>
      </c>
      <c r="N109" s="10">
        <v>8.6714285714285708</v>
      </c>
      <c r="O109" s="10">
        <v>8.6714285714285708</v>
      </c>
      <c r="P109" s="10">
        <v>8.6714285714285708</v>
      </c>
      <c r="Q109" s="10">
        <v>8.6714285714285708</v>
      </c>
      <c r="R109" s="10">
        <v>8.6714285714285708</v>
      </c>
      <c r="S109" s="10">
        <v>8.6714285714285708</v>
      </c>
      <c r="T109" s="10">
        <v>8.6714285714285708</v>
      </c>
      <c r="U109" s="10">
        <v>8.6714285714285708</v>
      </c>
      <c r="V109" s="10">
        <v>8.6714285714285708</v>
      </c>
      <c r="W109" s="10">
        <v>8.6714285714285708</v>
      </c>
      <c r="X109" s="10">
        <v>8.6714285714285708</v>
      </c>
      <c r="Y109" s="10">
        <v>8.6714285714285708</v>
      </c>
      <c r="Z109" s="10">
        <v>8.6714285714285708</v>
      </c>
      <c r="AA109" s="10">
        <v>8.6714285714285708</v>
      </c>
      <c r="AB109" s="10">
        <v>8.6714285714285708</v>
      </c>
      <c r="AC109" s="10">
        <v>8.6714285714285708</v>
      </c>
      <c r="AD109" s="10">
        <v>8.6714285714285708</v>
      </c>
      <c r="AE109" s="10">
        <v>8.6714285714285708</v>
      </c>
      <c r="AF109" s="10">
        <v>8.6714285714285708</v>
      </c>
      <c r="AG109" s="10">
        <v>8.6714285714285708</v>
      </c>
      <c r="AH109" s="10">
        <v>8.6714285714285708</v>
      </c>
      <c r="AI109" s="10">
        <v>8.6714285714285708</v>
      </c>
      <c r="AJ109" s="10">
        <v>8.6714285714285708</v>
      </c>
    </row>
    <row r="110" spans="1:36" s="60" customFormat="1" ht="12">
      <c r="A110" s="60" t="s">
        <v>24</v>
      </c>
      <c r="B110" s="60" t="s">
        <v>486</v>
      </c>
      <c r="C110" s="60" t="s">
        <v>23</v>
      </c>
      <c r="D110" s="60" t="s">
        <v>516</v>
      </c>
      <c r="E110" s="10">
        <v>1</v>
      </c>
      <c r="F110" s="10">
        <v>8.6714285714285708</v>
      </c>
      <c r="G110" s="10">
        <v>8.6714285714285708</v>
      </c>
      <c r="H110" s="10">
        <v>8.6714285714285708</v>
      </c>
      <c r="I110" s="10">
        <v>8.6714285714285708</v>
      </c>
      <c r="J110" s="10">
        <v>8.6714285714285708</v>
      </c>
      <c r="K110" s="10">
        <v>8.6714285714285708</v>
      </c>
      <c r="L110" s="10">
        <v>8.6714285714285708</v>
      </c>
      <c r="M110" s="10">
        <v>8.6714285714285708</v>
      </c>
      <c r="N110" s="10">
        <v>8.6714285714285708</v>
      </c>
      <c r="O110" s="10">
        <v>8.6714285714285708</v>
      </c>
      <c r="P110" s="10">
        <v>8.6714285714285708</v>
      </c>
      <c r="Q110" s="10">
        <v>8.6714285714285708</v>
      </c>
      <c r="R110" s="10">
        <v>8.6714285714285708</v>
      </c>
      <c r="S110" s="10">
        <v>8.6714285714285708</v>
      </c>
      <c r="T110" s="10">
        <v>8.6714285714285708</v>
      </c>
      <c r="U110" s="10">
        <v>8.6714285714285708</v>
      </c>
      <c r="V110" s="10">
        <v>8.6714285714285708</v>
      </c>
      <c r="W110" s="10">
        <v>8.6714285714285708</v>
      </c>
      <c r="X110" s="10">
        <v>8.6714285714285708</v>
      </c>
      <c r="Y110" s="10">
        <v>8.6714285714285708</v>
      </c>
      <c r="Z110" s="10">
        <v>8.6714285714285708</v>
      </c>
      <c r="AA110" s="10">
        <v>8.6714285714285708</v>
      </c>
      <c r="AB110" s="10">
        <v>8.6714285714285708</v>
      </c>
      <c r="AC110" s="10">
        <v>8.6714285714285708</v>
      </c>
      <c r="AD110" s="10">
        <v>8.6714285714285708</v>
      </c>
      <c r="AE110" s="10">
        <v>8.6714285714285708</v>
      </c>
      <c r="AF110" s="10">
        <v>8.6714285714285708</v>
      </c>
      <c r="AG110" s="10">
        <v>8.6714285714285708</v>
      </c>
      <c r="AH110" s="10">
        <v>8.6714285714285708</v>
      </c>
      <c r="AI110" s="10">
        <v>8.6714285714285708</v>
      </c>
      <c r="AJ110" s="10">
        <v>8.6714285714285708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technologies</vt:lpstr>
      <vt:lpstr>ManualExistingCapacity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RetrofitCalculations</vt:lpstr>
      <vt:lpstr>Demand</vt:lpstr>
      <vt:lpstr>DemandCalculations</vt:lpstr>
      <vt:lpstr>HydroPlantsNC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2023-09-29T23:43:20Z</dcterms:modified>
</cp:coreProperties>
</file>