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4 Spring 2025/Ch_14/"/>
    </mc:Choice>
  </mc:AlternateContent>
  <xr:revisionPtr revIDLastSave="0" documentId="13_ncr:1_{1F21537D-FEF8-3145-8B07-AA15FACC49FB}" xr6:coauthVersionLast="47" xr6:coauthVersionMax="47" xr10:uidLastSave="{00000000-0000-0000-0000-000000000000}"/>
  <bookViews>
    <workbookView xWindow="11020" yWindow="-27420" windowWidth="28580" windowHeight="20380" activeTab="9" xr2:uid="{00000000-000D-0000-FFFF-FFFF00000000}"/>
  </bookViews>
  <sheets>
    <sheet name="14-3" sheetId="10" r:id="rId1"/>
    <sheet name="14-5" sheetId="11" r:id="rId2"/>
    <sheet name="14-9" sheetId="12" r:id="rId3"/>
    <sheet name="14-14" sheetId="13" r:id="rId4"/>
    <sheet name="14-17" sheetId="14" r:id="rId5"/>
    <sheet name="14-21" sheetId="15" r:id="rId6"/>
    <sheet name="14-25" sheetId="16" r:id="rId7"/>
    <sheet name="14-29" sheetId="17" r:id="rId8"/>
    <sheet name="14-41" sheetId="19" r:id="rId9"/>
    <sheet name="14-45" sheetId="20" r:id="rId10"/>
    <sheet name="14-51" sheetId="21" r:id="rId11"/>
    <sheet name="14-53" sheetId="22" r:id="rId12"/>
    <sheet name="14-68" sheetId="23" r:id="rId13"/>
    <sheet name="Case-5" sheetId="2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9" l="1"/>
  <c r="E8" i="19"/>
  <c r="E9" i="19"/>
  <c r="E3" i="19"/>
  <c r="D4" i="19"/>
  <c r="D3" i="19"/>
  <c r="F9" i="23"/>
  <c r="E9" i="23"/>
  <c r="B54" i="21"/>
  <c r="C52" i="21" s="1"/>
  <c r="D9" i="19"/>
  <c r="D8" i="19"/>
  <c r="I2" i="19"/>
  <c r="H4" i="15"/>
  <c r="K4" i="13"/>
  <c r="L9" i="12"/>
  <c r="L6" i="12"/>
  <c r="K3" i="11"/>
  <c r="K4" i="10"/>
  <c r="E50" i="21"/>
  <c r="G8" i="19"/>
  <c r="E46" i="21"/>
  <c r="E51" i="21"/>
  <c r="F9" i="19"/>
  <c r="E52" i="21"/>
  <c r="E53" i="21"/>
  <c r="E48" i="21"/>
  <c r="E49" i="21"/>
  <c r="F8" i="19"/>
  <c r="E47" i="21"/>
  <c r="G3" i="19"/>
  <c r="J2" i="19"/>
  <c r="G9" i="19"/>
  <c r="C51" i="21" l="1"/>
  <c r="C46" i="21"/>
  <c r="C47" i="21"/>
  <c r="C48" i="21"/>
  <c r="C49" i="21"/>
  <c r="C50" i="21"/>
  <c r="C53" i="21"/>
  <c r="C54" i="21" l="1"/>
  <c r="D51" i="21" l="1"/>
  <c r="D47" i="21"/>
  <c r="D52" i="21"/>
  <c r="D49" i="21"/>
  <c r="D46" i="21"/>
  <c r="D50" i="21"/>
  <c r="D48" i="21"/>
  <c r="D53" i="21"/>
</calcChain>
</file>

<file path=xl/sharedStrings.xml><?xml version="1.0" encoding="utf-8"?>
<sst xmlns="http://schemas.openxmlformats.org/spreadsheetml/2006/main" count="502" uniqueCount="94">
  <si>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</si>
  <si>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</si>
  <si>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</si>
  <si>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</si>
  <si>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</si>
  <si>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</si>
  <si>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</si>
  <si>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</si>
  <si>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</si>
  <si>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</si>
  <si>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</si>
  <si>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</si>
  <si>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</si>
  <si>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</si>
  <si>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</si>
  <si>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</si>
  <si>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</si>
  <si>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</si>
  <si>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</si>
  <si>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</si>
  <si>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</si>
  <si>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99.0%</t>
  </si>
  <si>
    <t>Upper 99.0%</t>
  </si>
  <si>
    <t>Intercept</t>
  </si>
  <si>
    <t>RESIDUAL OUTPUT</t>
  </si>
  <si>
    <t>Observation</t>
  </si>
  <si>
    <t>Residuals</t>
  </si>
  <si>
    <t>Standard Residuals</t>
  </si>
  <si>
    <t>Otliers have high residuals. Usually 2 SD (2 standard residual) above mean.</t>
  </si>
  <si>
    <t>(xi-xbar)^2</t>
  </si>
  <si>
    <t>Leverage</t>
  </si>
  <si>
    <t>Average (Xbar)</t>
  </si>
  <si>
    <t>Production Volume (units)</t>
  </si>
  <si>
    <t>Total Cost ($)</t>
  </si>
  <si>
    <t>Predicted Total Cost ($)</t>
  </si>
  <si>
    <t>R^2</t>
  </si>
  <si>
    <t>xi</t>
  </si>
  <si>
    <t>Yi</t>
  </si>
  <si>
    <t>X</t>
  </si>
  <si>
    <t>Y hat</t>
  </si>
  <si>
    <t>Predicted Yi</t>
  </si>
  <si>
    <t>Page 616</t>
  </si>
  <si>
    <t>Line Speed</t>
  </si>
  <si>
    <t>Number of Defective
Parts Found</t>
  </si>
  <si>
    <t>Predicted Number of Defective
Parts Found</t>
  </si>
  <si>
    <t>Home Value ($1000)</t>
  </si>
  <si>
    <t>Landscape Expenditures ($1000)</t>
  </si>
  <si>
    <t>Every additional</t>
  </si>
  <si>
    <t>Y increase</t>
  </si>
  <si>
    <t>Predicted Landscape Expenditures ($1000)</t>
  </si>
  <si>
    <t>Distance to Work
(miles)</t>
  </si>
  <si>
    <t>Number of Days 
Absent</t>
  </si>
  <si>
    <t>~ 6</t>
  </si>
  <si>
    <t>Predicted Number of Days 
Absent</t>
  </si>
  <si>
    <t>yi</t>
  </si>
  <si>
    <t>Predicted yi</t>
  </si>
  <si>
    <t>This is the Standard Error of Estimate or "s" wich is SQRT(MSE)</t>
  </si>
  <si>
    <t>https://youtu.be/r-txC-dpI-E</t>
  </si>
  <si>
    <t>Formula</t>
  </si>
  <si>
    <t>Usage</t>
  </si>
  <si>
    <t>Page 662</t>
  </si>
  <si>
    <r>
      <rPr>
        <b/>
        <i/>
        <sz val="12"/>
        <color theme="1"/>
        <rFont val="Times New Roman"/>
        <family val="1"/>
      </rPr>
      <t>x</t>
    </r>
    <r>
      <rPr>
        <b/>
        <vertAlign val="subscript"/>
        <sz val="12"/>
        <color theme="1"/>
        <rFont val="Times New Roman"/>
        <family val="1"/>
      </rPr>
      <t>i</t>
    </r>
  </si>
  <si>
    <r>
      <rPr>
        <b/>
        <i/>
        <sz val="12"/>
        <color theme="1"/>
        <rFont val="Times New Roman"/>
        <family val="1"/>
      </rPr>
      <t>y</t>
    </r>
    <r>
      <rPr>
        <b/>
        <vertAlign val="subscript"/>
        <sz val="12"/>
        <color theme="1"/>
        <rFont val="Times New Roman"/>
        <family val="1"/>
      </rPr>
      <t>i</t>
    </r>
  </si>
  <si>
    <r>
      <rPr>
        <i/>
        <sz val="12"/>
        <color theme="1"/>
        <rFont val="Calibri"/>
        <family val="2"/>
      </rPr>
      <t>x</t>
    </r>
    <r>
      <rPr>
        <b/>
        <vertAlign val="subscript"/>
        <sz val="12"/>
        <color theme="1"/>
        <rFont val="Times New Roman"/>
        <family val="1"/>
      </rPr>
      <t>i</t>
    </r>
  </si>
  <si>
    <t>Influential points are outliers with x away from the mean or high leverage. For simple linear regression, we consider observations as having high leverage if h&gt;6/n. In this case 6/n = 6/8 = .75</t>
  </si>
  <si>
    <t>Arrival Time (Minutes Before 6:00 p.m.)</t>
  </si>
  <si>
    <t>Shopping Time (Minutes)</t>
  </si>
  <si>
    <t>Predicted Shopping Time (Minutes)</t>
  </si>
  <si>
    <t>Miles (1000s)</t>
  </si>
  <si>
    <t>Price ($1000s)</t>
  </si>
  <si>
    <t>x</t>
  </si>
  <si>
    <t>y hat</t>
  </si>
  <si>
    <t>Predicted Price ($1000s)</t>
  </si>
  <si>
    <t>Page 682</t>
  </si>
  <si>
    <t>ZIP Code</t>
  </si>
  <si>
    <t>Population</t>
  </si>
  <si>
    <t>Season Pass Holders</t>
  </si>
  <si>
    <t>Simple Linear Regression in R</t>
  </si>
  <si>
    <t>https://youtu.be/66z_MRwtFJM</t>
  </si>
  <si>
    <t>https://youtu.be/eTZ4VUZHzxw</t>
  </si>
  <si>
    <t>Page 665</t>
  </si>
  <si>
    <t>Page 667</t>
  </si>
  <si>
    <t>Page 672</t>
  </si>
  <si>
    <t>Page 674</t>
  </si>
  <si>
    <t>Page 683</t>
  </si>
  <si>
    <t>Page 684</t>
  </si>
  <si>
    <t>Page 693</t>
  </si>
  <si>
    <t>Question</t>
  </si>
  <si>
    <t>Page 701</t>
  </si>
  <si>
    <t>Page 708</t>
  </si>
  <si>
    <t>Page 709</t>
  </si>
  <si>
    <t>Page 720</t>
  </si>
  <si>
    <r>
      <t xml:space="preserve">• The model may violate assumptions of linear regression, particularly </t>
    </r>
    <r>
      <rPr>
        <b/>
        <sz val="12"/>
        <color theme="1"/>
        <rFont val="Calibri"/>
        <family val="2"/>
        <scheme val="minor"/>
      </rPr>
      <t>linearity and homoscedasticity</t>
    </r>
    <r>
      <rPr>
        <sz val="12"/>
        <color theme="1"/>
        <rFont val="Calibri"/>
        <family val="2"/>
        <scheme val="minor"/>
      </rPr>
      <t>.</t>
    </r>
  </si>
  <si>
    <r>
      <t xml:space="preserve">Homoscedasticity refers to the </t>
    </r>
    <r>
      <rPr>
        <b/>
        <sz val="12"/>
        <color theme="1"/>
        <rFont val="Calibri"/>
        <family val="2"/>
        <scheme val="minor"/>
      </rPr>
      <t>assumption that the variance of residuals (errors) remains constant</t>
    </r>
    <r>
      <rPr>
        <sz val="12"/>
        <color theme="1"/>
        <rFont val="Calibri"/>
        <family val="2"/>
        <scheme val="minor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</si>
</sst>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??_);_(@_)"/>
    <numFmt numFmtId="165" formatCode="_(* #,##0.000_);_(* \(#,##0.000\);_(* &quot;-&quot;??_);_(@_)"/>
    <numFmt numFmtId="166" formatCode="0.00000"/>
    <numFmt numFmtId="167" formatCode="0.0000"/>
    <numFmt numFmtId="168" formatCode="_(&quot;$&quot;* #,##0.0_);_(&quot;$&quot;* \(#,##0.0\);_(&quot;$&quot;* &quot;-&quot;??_);_(@_)"/>
    <numFmt numFmtId="169" formatCode="0.0000000000"/>
    <numFmt numFmtId="170" formatCode="0.0000000"/>
  </numFmts>
  <fonts count="24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rgb="FF000000"/>
      <name val="Verdana"/>
      <family val="2"/>
    </font>
    <font>
      <i/>
      <sz val="11"/>
      <color theme="1"/>
      <name val="Calibri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u/>
      <sz val="12"/>
      <color theme="10"/>
      <name val="Calibri"/>
      <family val="2"/>
    </font>
    <font>
      <b/>
      <i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7CAAC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4" fillId="0" borderId="0" xfId="0" applyFont="1"/>
    <xf numFmtId="0" fontId="5" fillId="2" borderId="1" xfId="0" applyFont="1" applyFill="1" applyBorder="1"/>
    <xf numFmtId="0" fontId="6" fillId="0" borderId="2" xfId="0" applyFont="1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0" fontId="6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5" fillId="4" borderId="1" xfId="0" applyFont="1" applyFill="1" applyBorder="1"/>
    <xf numFmtId="0" fontId="5" fillId="2" borderId="13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2" fontId="5" fillId="2" borderId="1" xfId="0" applyNumberFormat="1" applyFont="1" applyFill="1" applyBorder="1"/>
    <xf numFmtId="164" fontId="5" fillId="2" borderId="1" xfId="0" applyNumberFormat="1" applyFont="1" applyFill="1" applyBorder="1"/>
    <xf numFmtId="165" fontId="5" fillId="2" borderId="1" xfId="0" applyNumberFormat="1" applyFont="1" applyFill="1" applyBorder="1"/>
    <xf numFmtId="3" fontId="13" fillId="0" borderId="0" xfId="0" applyNumberFormat="1" applyFont="1"/>
    <xf numFmtId="0" fontId="11" fillId="0" borderId="0" xfId="0" applyFont="1"/>
    <xf numFmtId="0" fontId="5" fillId="0" borderId="3" xfId="0" applyFont="1" applyBorder="1" applyAlignment="1">
      <alignment wrapText="1"/>
    </xf>
    <xf numFmtId="0" fontId="14" fillId="0" borderId="0" xfId="0" applyFont="1"/>
    <xf numFmtId="3" fontId="9" fillId="0" borderId="0" xfId="0" applyNumberFormat="1" applyFont="1"/>
    <xf numFmtId="0" fontId="15" fillId="0" borderId="2" xfId="0" applyFont="1" applyBorder="1" applyAlignment="1">
      <alignment horizontal="center"/>
    </xf>
    <xf numFmtId="0" fontId="15" fillId="0" borderId="0" xfId="0" applyFont="1" applyAlignment="1">
      <alignment horizontal="center"/>
    </xf>
    <xf numFmtId="2" fontId="5" fillId="0" borderId="3" xfId="0" applyNumberFormat="1" applyFont="1" applyBorder="1"/>
    <xf numFmtId="0" fontId="15" fillId="2" borderId="1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167" fontId="5" fillId="2" borderId="1" xfId="0" applyNumberFormat="1" applyFont="1" applyFill="1" applyBorder="1"/>
    <xf numFmtId="2" fontId="5" fillId="2" borderId="13" xfId="0" applyNumberFormat="1" applyFont="1" applyFill="1" applyBorder="1"/>
    <xf numFmtId="167" fontId="5" fillId="2" borderId="13" xfId="0" applyNumberFormat="1" applyFont="1" applyFill="1" applyBorder="1"/>
    <xf numFmtId="2" fontId="5" fillId="0" borderId="0" xfId="0" applyNumberFormat="1" applyFont="1"/>
    <xf numFmtId="2" fontId="5" fillId="3" borderId="1" xfId="0" applyNumberFormat="1" applyFont="1" applyFill="1" applyBorder="1"/>
    <xf numFmtId="167" fontId="5" fillId="0" borderId="0" xfId="0" applyNumberFormat="1" applyFont="1"/>
    <xf numFmtId="167" fontId="5" fillId="0" borderId="3" xfId="0" applyNumberFormat="1" applyFont="1" applyBorder="1"/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168" fontId="5" fillId="2" borderId="1" xfId="0" applyNumberFormat="1" applyFont="1" applyFill="1" applyBorder="1"/>
    <xf numFmtId="0" fontId="18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9" fillId="0" borderId="0" xfId="0" applyFont="1"/>
    <xf numFmtId="0" fontId="5" fillId="5" borderId="0" xfId="0" applyFont="1" applyFill="1"/>
    <xf numFmtId="0" fontId="5" fillId="5" borderId="3" xfId="0" applyFont="1" applyFill="1" applyBorder="1"/>
    <xf numFmtId="166" fontId="5" fillId="5" borderId="0" xfId="0" applyNumberFormat="1" applyFont="1" applyFill="1"/>
    <xf numFmtId="166" fontId="5" fillId="5" borderId="3" xfId="0" applyNumberFormat="1" applyFont="1" applyFill="1" applyBorder="1"/>
    <xf numFmtId="0" fontId="7" fillId="5" borderId="0" xfId="0" applyFont="1" applyFill="1"/>
    <xf numFmtId="0" fontId="7" fillId="5" borderId="3" xfId="0" applyFont="1" applyFill="1" applyBorder="1"/>
    <xf numFmtId="0" fontId="3" fillId="0" borderId="0" xfId="0" applyFont="1"/>
    <xf numFmtId="0" fontId="22" fillId="5" borderId="0" xfId="0" applyFont="1" applyFill="1"/>
    <xf numFmtId="169" fontId="0" fillId="0" borderId="0" xfId="0" applyNumberFormat="1"/>
    <xf numFmtId="170" fontId="0" fillId="5" borderId="0" xfId="0" applyNumberFormat="1" applyFill="1"/>
    <xf numFmtId="0" fontId="0" fillId="6" borderId="0" xfId="0" applyFill="1"/>
    <xf numFmtId="170" fontId="0" fillId="6" borderId="0" xfId="0" applyNumberFormat="1" applyFill="1"/>
    <xf numFmtId="0" fontId="5" fillId="7" borderId="1" xfId="0" applyFont="1" applyFill="1" applyBorder="1"/>
    <xf numFmtId="0" fontId="5" fillId="7" borderId="13" xfId="0" applyFont="1" applyFill="1" applyBorder="1"/>
    <xf numFmtId="0" fontId="2" fillId="0" borderId="0" xfId="0" applyFont="1" applyAlignment="1">
      <alignment wrapText="1"/>
    </xf>
    <xf numFmtId="0" fontId="0" fillId="0" borderId="14" xfId="0" applyBorder="1"/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2" fillId="0" borderId="0" xfId="0" applyFont="1"/>
    <xf numFmtId="0" fontId="6" fillId="0" borderId="2" xfId="0" applyFont="1" applyBorder="1" applyAlignment="1">
      <alignment horizontal="center"/>
    </xf>
    <xf numFmtId="0" fontId="7" fillId="0" borderId="2" xfId="0" applyFont="1" applyBorder="1"/>
    <xf numFmtId="0" fontId="5" fillId="3" borderId="5" xfId="0" applyFont="1" applyFill="1" applyBorder="1" applyAlignment="1">
      <alignment horizontal="left" wrapText="1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0" fillId="0" borderId="0" xfId="0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'14-3'!$A$2:$A$6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'14-3'!$C$32:$C$36</c:f>
              <c:numCache>
                <c:formatCode>General</c:formatCode>
                <c:ptCount val="5"/>
                <c:pt idx="0">
                  <c:v>-2.4000000000000021</c:v>
                </c:pt>
                <c:pt idx="1">
                  <c:v>4.9999999999999982</c:v>
                </c:pt>
                <c:pt idx="2">
                  <c:v>-6.7000000000000011</c:v>
                </c:pt>
                <c:pt idx="3">
                  <c:v>6.6999999999999957</c:v>
                </c:pt>
                <c:pt idx="4">
                  <c:v>-2.6000000000000014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9-3247-A4F8-6597010AA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1099"/>
        <c:axId val="2045066774"/>
      </c:scatterChart>
      <c:valAx>
        <c:axId val="75191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5066774"/>
        <c:crosses val="autoZero"/>
        <c:crossBetween val="midCat"/>
      </c:valAx>
      <c:valAx>
        <c:axId val="204506677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19109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'14-17'!$A$2:$A$6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'14-17'!$C$32:$C$36</c:f>
              <c:numCache>
                <c:formatCode>General</c:formatCode>
                <c:ptCount val="5"/>
                <c:pt idx="0">
                  <c:v>-2.4000000000000021</c:v>
                </c:pt>
                <c:pt idx="1">
                  <c:v>4.9999999999999982</c:v>
                </c:pt>
                <c:pt idx="2">
                  <c:v>-6.7000000000000011</c:v>
                </c:pt>
                <c:pt idx="3">
                  <c:v>6.6999999999999957</c:v>
                </c:pt>
                <c:pt idx="4">
                  <c:v>-2.6000000000000014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7-E148-919F-8648F015F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683342"/>
        <c:axId val="545250334"/>
      </c:scatterChart>
      <c:valAx>
        <c:axId val="1415683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5250334"/>
        <c:crosses val="autoZero"/>
        <c:crossBetween val="midCat"/>
      </c:valAx>
      <c:valAx>
        <c:axId val="54525033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568334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'14-17'!$A$2:$A$6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'14-17'!$B$2:$B$6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9</c:v>
                </c:pt>
                <c:pt idx="3">
                  <c:v>26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7E-4144-A6B7-D89B96F52718}"/>
            </c:ext>
          </c:extLst>
        </c:ser>
        <c:ser>
          <c:idx val="1"/>
          <c:order val="1"/>
          <c:tx>
            <c:v>Predicted 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'14-17'!$A$2:$A$6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'14-17'!$B$32:$B$36</c:f>
              <c:numCache>
                <c:formatCode>General</c:formatCode>
                <c:ptCount val="5"/>
                <c:pt idx="0">
                  <c:v>9.4000000000000021</c:v>
                </c:pt>
                <c:pt idx="1">
                  <c:v>13.000000000000002</c:v>
                </c:pt>
                <c:pt idx="2">
                  <c:v>15.700000000000001</c:v>
                </c:pt>
                <c:pt idx="3">
                  <c:v>19.300000000000004</c:v>
                </c:pt>
                <c:pt idx="4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7E-4144-A6B7-D89B96F5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07662"/>
        <c:axId val="1563366491"/>
      </c:scatterChart>
      <c:valAx>
        <c:axId val="2092607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3366491"/>
        <c:crosses val="autoZero"/>
        <c:crossBetween val="midCat"/>
      </c:valAx>
      <c:valAx>
        <c:axId val="15633664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260766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Production Volume (units)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'14-21'!$A$2:$A$7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'14-21'!$C$33:$C$38</c:f>
              <c:numCache>
                <c:formatCode>General</c:formatCode>
                <c:ptCount val="6"/>
                <c:pt idx="0">
                  <c:v>-286.66666666666697</c:v>
                </c:pt>
                <c:pt idx="1">
                  <c:v>333.33333333333303</c:v>
                </c:pt>
                <c:pt idx="2">
                  <c:v>-26.66666666666697</c:v>
                </c:pt>
                <c:pt idx="3">
                  <c:v>93.33333333333303</c:v>
                </c:pt>
                <c:pt idx="4">
                  <c:v>-166.66666666666697</c:v>
                </c:pt>
                <c:pt idx="5">
                  <c:v>53.33333333333303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8-184E-A257-3BA7BA3C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17663"/>
        <c:axId val="1237193211"/>
      </c:scatterChart>
      <c:valAx>
        <c:axId val="386317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7193211"/>
        <c:crosses val="autoZero"/>
        <c:crossBetween val="midCat"/>
      </c:valAx>
      <c:valAx>
        <c:axId val="12371932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631766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Production Volume (units)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'14-21'!$A$2:$A$7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'14-21'!$B$2:$B$7</c:f>
              <c:numCache>
                <c:formatCode>#,##0</c:formatCode>
                <c:ptCount val="6"/>
                <c:pt idx="0">
                  <c:v>4000</c:v>
                </c:pt>
                <c:pt idx="1">
                  <c:v>5000</c:v>
                </c:pt>
                <c:pt idx="2">
                  <c:v>5400</c:v>
                </c:pt>
                <c:pt idx="3">
                  <c:v>5900</c:v>
                </c:pt>
                <c:pt idx="4">
                  <c:v>6400</c:v>
                </c:pt>
                <c:pt idx="5">
                  <c:v>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1A-CB4D-9ED1-DCBF318D6555}"/>
            </c:ext>
          </c:extLst>
        </c:ser>
        <c:ser>
          <c:idx val="1"/>
          <c:order val="1"/>
          <c:tx>
            <c:v>Predicted 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'14-21'!$A$2:$A$7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'14-21'!$B$33:$B$38</c:f>
              <c:numCache>
                <c:formatCode>General</c:formatCode>
                <c:ptCount val="6"/>
                <c:pt idx="0">
                  <c:v>4286.666666666667</c:v>
                </c:pt>
                <c:pt idx="1">
                  <c:v>4666.666666666667</c:v>
                </c:pt>
                <c:pt idx="2">
                  <c:v>5426.666666666667</c:v>
                </c:pt>
                <c:pt idx="3">
                  <c:v>5806.666666666667</c:v>
                </c:pt>
                <c:pt idx="4">
                  <c:v>6566.666666666667</c:v>
                </c:pt>
                <c:pt idx="5">
                  <c:v>6946.666666666667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1A-CB4D-9ED1-DCBF318D6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64704"/>
        <c:axId val="600716516"/>
      </c:scatterChart>
      <c:valAx>
        <c:axId val="79856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0716516"/>
        <c:crosses val="autoZero"/>
        <c:crossBetween val="midCat"/>
      </c:valAx>
      <c:valAx>
        <c:axId val="6007165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Total Cost ($)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856470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'14-25'!$A$2:$A$6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'14-25'!$C$33:$C$37</c:f>
              <c:numCache>
                <c:formatCode>General</c:formatCode>
                <c:ptCount val="5"/>
                <c:pt idx="0">
                  <c:v>-2.4000000000000021</c:v>
                </c:pt>
                <c:pt idx="1">
                  <c:v>4.9999999999999982</c:v>
                </c:pt>
                <c:pt idx="2">
                  <c:v>-6.7000000000000011</c:v>
                </c:pt>
                <c:pt idx="3">
                  <c:v>6.6999999999999957</c:v>
                </c:pt>
                <c:pt idx="4">
                  <c:v>-2.6000000000000014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6-8143-B31B-63398F90C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158661"/>
        <c:axId val="1374451052"/>
      </c:scatterChart>
      <c:valAx>
        <c:axId val="2013158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4451052"/>
        <c:crosses val="autoZero"/>
        <c:crossBetween val="midCat"/>
      </c:valAx>
      <c:valAx>
        <c:axId val="13744510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315866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'14-25'!$A$2:$A$6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'14-25'!$B$2:$B$6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9</c:v>
                </c:pt>
                <c:pt idx="3">
                  <c:v>26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4-4A44-AE23-1D13B89EDDC4}"/>
            </c:ext>
          </c:extLst>
        </c:ser>
        <c:ser>
          <c:idx val="1"/>
          <c:order val="1"/>
          <c:tx>
            <c:v>Predicted 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'14-25'!$A$2:$A$6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'14-25'!$B$33:$B$37</c:f>
              <c:numCache>
                <c:formatCode>General</c:formatCode>
                <c:ptCount val="5"/>
                <c:pt idx="0">
                  <c:v>9.4000000000000021</c:v>
                </c:pt>
                <c:pt idx="1">
                  <c:v>13.000000000000002</c:v>
                </c:pt>
                <c:pt idx="2">
                  <c:v>15.700000000000001</c:v>
                </c:pt>
                <c:pt idx="3">
                  <c:v>19.300000000000004</c:v>
                </c:pt>
                <c:pt idx="4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A4-4A44-AE23-1D13B89E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59952"/>
        <c:axId val="591174726"/>
      </c:scatterChart>
      <c:valAx>
        <c:axId val="34775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1174726"/>
        <c:crosses val="autoZero"/>
        <c:crossBetween val="midCat"/>
      </c:valAx>
      <c:valAx>
        <c:axId val="59117472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775995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Production Volume (units)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'14-29'!$A$2:$A$7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'14-29'!$C$33:$C$38</c:f>
              <c:numCache>
                <c:formatCode>General</c:formatCode>
                <c:ptCount val="6"/>
                <c:pt idx="0">
                  <c:v>-286.66666666666697</c:v>
                </c:pt>
                <c:pt idx="1">
                  <c:v>333.33333333333303</c:v>
                </c:pt>
                <c:pt idx="2">
                  <c:v>-26.66666666666697</c:v>
                </c:pt>
                <c:pt idx="3">
                  <c:v>93.33333333333303</c:v>
                </c:pt>
                <c:pt idx="4">
                  <c:v>-166.66666666666697</c:v>
                </c:pt>
                <c:pt idx="5">
                  <c:v>53.33333333333303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D-0F4B-8728-83F14FDA7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80981"/>
        <c:axId val="342826982"/>
      </c:scatterChart>
      <c:valAx>
        <c:axId val="275680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2826982"/>
        <c:crosses val="autoZero"/>
        <c:crossBetween val="midCat"/>
      </c:valAx>
      <c:valAx>
        <c:axId val="34282698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568098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Production Volume (units)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'14-29'!$A$2:$A$7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'14-29'!$B$2:$B$7</c:f>
              <c:numCache>
                <c:formatCode>General</c:formatCode>
                <c:ptCount val="6"/>
                <c:pt idx="0">
                  <c:v>4000</c:v>
                </c:pt>
                <c:pt idx="1">
                  <c:v>5000</c:v>
                </c:pt>
                <c:pt idx="2">
                  <c:v>5400</c:v>
                </c:pt>
                <c:pt idx="3">
                  <c:v>5900</c:v>
                </c:pt>
                <c:pt idx="4">
                  <c:v>6400</c:v>
                </c:pt>
                <c:pt idx="5">
                  <c:v>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7-BA48-9B5D-6047F268E1C0}"/>
            </c:ext>
          </c:extLst>
        </c:ser>
        <c:ser>
          <c:idx val="1"/>
          <c:order val="1"/>
          <c:tx>
            <c:v>Predicted 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'14-29'!$A$2:$A$7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'14-29'!$B$33:$B$38</c:f>
              <c:numCache>
                <c:formatCode>General</c:formatCode>
                <c:ptCount val="6"/>
                <c:pt idx="0">
                  <c:v>4286.666666666667</c:v>
                </c:pt>
                <c:pt idx="1">
                  <c:v>4666.666666666667</c:v>
                </c:pt>
                <c:pt idx="2">
                  <c:v>5426.666666666667</c:v>
                </c:pt>
                <c:pt idx="3">
                  <c:v>5806.666666666667</c:v>
                </c:pt>
                <c:pt idx="4">
                  <c:v>6566.666666666667</c:v>
                </c:pt>
                <c:pt idx="5">
                  <c:v>6946.666666666667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37-BA48-9B5D-6047F268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659050"/>
        <c:axId val="2089630555"/>
      </c:scatterChart>
      <c:valAx>
        <c:axId val="1077659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9630555"/>
        <c:crosses val="autoZero"/>
        <c:crossBetween val="midCat"/>
      </c:valAx>
      <c:valAx>
        <c:axId val="20896305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Total Cost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765905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'14-45'!$A$2:$A$6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</c:numCache>
            </c:numRef>
          </c:xVal>
          <c:yVal>
            <c:numRef>
              <c:f>'14-45'!$C$32:$C$36</c:f>
              <c:numCache>
                <c:formatCode>0.00</c:formatCode>
                <c:ptCount val="5"/>
                <c:pt idx="0">
                  <c:v>3.4984126984127002</c:v>
                </c:pt>
                <c:pt idx="1">
                  <c:v>-2.4380952380952365</c:v>
                </c:pt>
                <c:pt idx="2">
                  <c:v>-4.7873015873015845</c:v>
                </c:pt>
                <c:pt idx="3">
                  <c:v>-1.5492063492063473</c:v>
                </c:pt>
                <c:pt idx="4">
                  <c:v>5.2761904761904788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3B-0543-9C94-385A3B399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21176"/>
        <c:axId val="906864478"/>
      </c:scatterChart>
      <c:valAx>
        <c:axId val="41632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6864478"/>
        <c:crosses val="autoZero"/>
        <c:crossBetween val="midCat"/>
      </c:valAx>
      <c:valAx>
        <c:axId val="90686447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632117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'14-45'!$A$2:$A$6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</c:numCache>
            </c:numRef>
          </c:xVal>
          <c:yVal>
            <c:numRef>
              <c:f>'14-45'!$B$2:$B$6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4-3342-A4D1-154D93B6577D}"/>
            </c:ext>
          </c:extLst>
        </c:ser>
        <c:ser>
          <c:idx val="1"/>
          <c:order val="1"/>
          <c:tx>
            <c:v>Predicted 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'14-45'!$A$2:$A$6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</c:numCache>
            </c:numRef>
          </c:xVal>
          <c:yVal>
            <c:numRef>
              <c:f>'14-45'!$B$32:$B$36</c:f>
              <c:numCache>
                <c:formatCode>General</c:formatCode>
                <c:ptCount val="5"/>
                <c:pt idx="0">
                  <c:v>2.5015873015872998</c:v>
                </c:pt>
                <c:pt idx="1">
                  <c:v>10.438095238095237</c:v>
                </c:pt>
                <c:pt idx="2">
                  <c:v>16.787301587301585</c:v>
                </c:pt>
                <c:pt idx="3">
                  <c:v>21.549206349206347</c:v>
                </c:pt>
                <c:pt idx="4">
                  <c:v>24.723809523809521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C4-3342-A4D1-154D93B6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43390"/>
        <c:axId val="678380567"/>
      </c:scatterChart>
      <c:valAx>
        <c:axId val="1485643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8380567"/>
        <c:crosses val="autoZero"/>
        <c:crossBetween val="midCat"/>
      </c:valAx>
      <c:valAx>
        <c:axId val="678380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564339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'14-3'!$A$2:$A$6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'14-3'!$B$2:$B$6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9</c:v>
                </c:pt>
                <c:pt idx="3">
                  <c:v>26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D-294A-8D10-4C887C3AC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359072"/>
        <c:axId val="119872302"/>
      </c:scatterChart>
      <c:valAx>
        <c:axId val="13983590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872302"/>
        <c:crosses val="autoZero"/>
        <c:crossBetween val="midCat"/>
      </c:valAx>
      <c:valAx>
        <c:axId val="119872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8359072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'14-45'!$C$41:$C$45</c:f>
              <c:numCache>
                <c:formatCode>General</c:formatCode>
                <c:ptCount val="5"/>
                <c:pt idx="0">
                  <c:v>2.5015873015872998</c:v>
                </c:pt>
                <c:pt idx="1">
                  <c:v>10.438095238095237</c:v>
                </c:pt>
                <c:pt idx="2">
                  <c:v>16.787301587301585</c:v>
                </c:pt>
                <c:pt idx="3">
                  <c:v>21.549206349206347</c:v>
                </c:pt>
                <c:pt idx="4">
                  <c:v>24.723809523809521</c:v>
                </c:pt>
              </c:numCache>
            </c:numRef>
          </c:xVal>
          <c:yVal>
            <c:numRef>
              <c:f>'14-45'!$D$41:$D$45</c:f>
              <c:numCache>
                <c:formatCode>0.0000</c:formatCode>
                <c:ptCount val="5"/>
                <c:pt idx="0">
                  <c:v>0.82839114936258018</c:v>
                </c:pt>
                <c:pt idx="1">
                  <c:v>-0.5773179697917068</c:v>
                </c:pt>
                <c:pt idx="2">
                  <c:v>-1.1335878886014243</c:v>
                </c:pt>
                <c:pt idx="3">
                  <c:v>-0.36683745997181344</c:v>
                </c:pt>
                <c:pt idx="4">
                  <c:v>1.2493521690023668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2-804C-B266-E69B9330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76498"/>
        <c:axId val="2052268960"/>
      </c:scatterChart>
      <c:valAx>
        <c:axId val="20965764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2268960"/>
        <c:crosses val="autoZero"/>
        <c:crossBetween val="midCat"/>
      </c:valAx>
      <c:valAx>
        <c:axId val="2052268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657649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'14-51'!$A$2:$A$9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22</c:v>
                </c:pt>
              </c:numCache>
            </c:numRef>
          </c:xVal>
          <c:yVal>
            <c:numRef>
              <c:f>'14-51'!$C$35:$C$42</c:f>
              <c:numCache>
                <c:formatCode>General</c:formatCode>
                <c:ptCount val="8"/>
                <c:pt idx="0">
                  <c:v>-2.7013274336283182</c:v>
                </c:pt>
                <c:pt idx="1">
                  <c:v>-1.1261061946902657</c:v>
                </c:pt>
                <c:pt idx="2">
                  <c:v>2.4336283185839136E-2</c:v>
                </c:pt>
                <c:pt idx="3">
                  <c:v>-1.4004424778761049</c:v>
                </c:pt>
                <c:pt idx="4">
                  <c:v>0.75</c:v>
                </c:pt>
                <c:pt idx="5">
                  <c:v>1.9004424778761049</c:v>
                </c:pt>
                <c:pt idx="6">
                  <c:v>5.9004424778761049</c:v>
                </c:pt>
                <c:pt idx="7">
                  <c:v>-3.3473451327433636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B-2D48-92CA-952FBBFF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02906"/>
        <c:axId val="43435991"/>
      </c:scatterChart>
      <c:valAx>
        <c:axId val="1606102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435991"/>
        <c:crosses val="autoZero"/>
        <c:crossBetween val="midCat"/>
      </c:valAx>
      <c:valAx>
        <c:axId val="43435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610290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'14-51'!$A$2:$A$9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22</c:v>
                </c:pt>
              </c:numCache>
            </c:numRef>
          </c:xVal>
          <c:yVal>
            <c:numRef>
              <c:f>'14-51'!$B$2:$B$9</c:f>
              <c:numCache>
                <c:formatCode>General</c:formatCode>
                <c:ptCount val="8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24</c:v>
                </c:pt>
                <c:pt idx="7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8B-664C-B7B9-FE758C67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821056"/>
        <c:axId val="1579961"/>
      </c:scatterChart>
      <c:valAx>
        <c:axId val="18878210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9961"/>
        <c:crosses val="autoZero"/>
        <c:crossBetween val="midCat"/>
      </c:valAx>
      <c:valAx>
        <c:axId val="1579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782105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Arrival Time (Minutes Before 6:00 p.m.)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'14-53'!$A$2:$A$33</c:f>
              <c:numCache>
                <c:formatCode>General</c:formatCode>
                <c:ptCount val="32"/>
                <c:pt idx="0">
                  <c:v>59</c:v>
                </c:pt>
                <c:pt idx="1">
                  <c:v>22</c:v>
                </c:pt>
                <c:pt idx="2">
                  <c:v>58</c:v>
                </c:pt>
                <c:pt idx="3">
                  <c:v>84</c:v>
                </c:pt>
                <c:pt idx="4">
                  <c:v>53</c:v>
                </c:pt>
                <c:pt idx="5">
                  <c:v>97</c:v>
                </c:pt>
                <c:pt idx="6">
                  <c:v>38</c:v>
                </c:pt>
                <c:pt idx="7">
                  <c:v>12</c:v>
                </c:pt>
                <c:pt idx="8">
                  <c:v>0</c:v>
                </c:pt>
                <c:pt idx="9">
                  <c:v>132</c:v>
                </c:pt>
                <c:pt idx="10">
                  <c:v>55</c:v>
                </c:pt>
                <c:pt idx="11">
                  <c:v>0</c:v>
                </c:pt>
                <c:pt idx="12">
                  <c:v>91</c:v>
                </c:pt>
                <c:pt idx="13">
                  <c:v>11</c:v>
                </c:pt>
                <c:pt idx="14">
                  <c:v>3</c:v>
                </c:pt>
                <c:pt idx="15">
                  <c:v>27</c:v>
                </c:pt>
                <c:pt idx="16">
                  <c:v>39</c:v>
                </c:pt>
                <c:pt idx="17">
                  <c:v>15</c:v>
                </c:pt>
                <c:pt idx="18">
                  <c:v>77</c:v>
                </c:pt>
                <c:pt idx="19">
                  <c:v>31</c:v>
                </c:pt>
                <c:pt idx="20">
                  <c:v>24</c:v>
                </c:pt>
                <c:pt idx="21">
                  <c:v>19</c:v>
                </c:pt>
                <c:pt idx="22">
                  <c:v>23</c:v>
                </c:pt>
                <c:pt idx="23">
                  <c:v>39</c:v>
                </c:pt>
                <c:pt idx="24">
                  <c:v>58</c:v>
                </c:pt>
                <c:pt idx="25">
                  <c:v>114</c:v>
                </c:pt>
                <c:pt idx="26">
                  <c:v>30</c:v>
                </c:pt>
                <c:pt idx="27">
                  <c:v>108</c:v>
                </c:pt>
                <c:pt idx="28">
                  <c:v>48</c:v>
                </c:pt>
                <c:pt idx="29">
                  <c:v>103</c:v>
                </c:pt>
                <c:pt idx="30">
                  <c:v>71</c:v>
                </c:pt>
                <c:pt idx="31">
                  <c:v>111</c:v>
                </c:pt>
              </c:numCache>
            </c:numRef>
          </c:xVal>
          <c:yVal>
            <c:numRef>
              <c:f>'14-53'!$C$59:$C$90</c:f>
              <c:numCache>
                <c:formatCode>General</c:formatCode>
                <c:ptCount val="32"/>
                <c:pt idx="0">
                  <c:v>-5.2819227217637206</c:v>
                </c:pt>
                <c:pt idx="1">
                  <c:v>-0.87176804986437517</c:v>
                </c:pt>
                <c:pt idx="2">
                  <c:v>-4.027594217117791</c:v>
                </c:pt>
                <c:pt idx="3">
                  <c:v>-6.6401353379119286</c:v>
                </c:pt>
                <c:pt idx="4">
                  <c:v>12.24404830611185</c:v>
                </c:pt>
                <c:pt idx="5">
                  <c:v>6.0535941016910044</c:v>
                </c:pt>
                <c:pt idx="6">
                  <c:v>8.0589758758007726</c:v>
                </c:pt>
                <c:pt idx="7">
                  <c:v>7.6715169965949102</c:v>
                </c:pt>
                <c:pt idx="8">
                  <c:v>-3.2765409476539524</c:v>
                </c:pt>
                <c:pt idx="9">
                  <c:v>6.1520964390835218</c:v>
                </c:pt>
                <c:pt idx="10">
                  <c:v>-7.2646087031800093</c:v>
                </c:pt>
                <c:pt idx="11">
                  <c:v>-0.27654094765395243</c:v>
                </c:pt>
                <c:pt idx="12">
                  <c:v>-1.4204348704334251</c:v>
                </c:pt>
                <c:pt idx="13">
                  <c:v>-2.0741544987591638</c:v>
                </c:pt>
                <c:pt idx="14">
                  <c:v>-4.0395264615917377</c:v>
                </c:pt>
                <c:pt idx="15">
                  <c:v>-5.1434105730940161</c:v>
                </c:pt>
                <c:pt idx="16">
                  <c:v>12.804647371154843</c:v>
                </c:pt>
                <c:pt idx="17">
                  <c:v>-5.0914685173428751</c:v>
                </c:pt>
                <c:pt idx="18">
                  <c:v>1.140164194609568</c:v>
                </c:pt>
                <c:pt idx="19">
                  <c:v>-5.1607245916777273</c:v>
                </c:pt>
                <c:pt idx="20">
                  <c:v>-3.3804250591562308</c:v>
                </c:pt>
                <c:pt idx="21">
                  <c:v>4.8912174640734101</c:v>
                </c:pt>
                <c:pt idx="22">
                  <c:v>9.8739034454896952</c:v>
                </c:pt>
                <c:pt idx="23">
                  <c:v>-0.19535262884515703</c:v>
                </c:pt>
                <c:pt idx="24">
                  <c:v>-3.027594217117791</c:v>
                </c:pt>
                <c:pt idx="25">
                  <c:v>12.730009522710226</c:v>
                </c:pt>
                <c:pt idx="26">
                  <c:v>9.3603912968198699E-2</c:v>
                </c:pt>
                <c:pt idx="27">
                  <c:v>-0.7440194494142105</c:v>
                </c:pt>
                <c:pt idx="28">
                  <c:v>-0.4843091706585092</c:v>
                </c:pt>
                <c:pt idx="29">
                  <c:v>0.52762307381543394</c:v>
                </c:pt>
                <c:pt idx="30">
                  <c:v>-5.3338647775148615</c:v>
                </c:pt>
                <c:pt idx="31">
                  <c:v>-18.507004963351989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7-5C49-ADEC-D503FD5D7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91778"/>
        <c:axId val="1087137059"/>
      </c:scatterChart>
      <c:valAx>
        <c:axId val="609491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Arrival Time (Minutes Before 6:00 p.m.)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7137059"/>
        <c:crosses val="autoZero"/>
        <c:crossBetween val="midCat"/>
      </c:valAx>
      <c:valAx>
        <c:axId val="10871370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949177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Arrival Time (Minutes Before 6:00 p.m.)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Shopping Time (Minutes)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(Shopping Time (Minutes))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'14-53'!$A$2:$A$33</c:f>
              <c:numCache>
                <c:formatCode>General</c:formatCode>
                <c:ptCount val="32"/>
                <c:pt idx="0">
                  <c:v>59</c:v>
                </c:pt>
                <c:pt idx="1">
                  <c:v>22</c:v>
                </c:pt>
                <c:pt idx="2">
                  <c:v>58</c:v>
                </c:pt>
                <c:pt idx="3">
                  <c:v>84</c:v>
                </c:pt>
                <c:pt idx="4">
                  <c:v>53</c:v>
                </c:pt>
                <c:pt idx="5">
                  <c:v>97</c:v>
                </c:pt>
                <c:pt idx="6">
                  <c:v>38</c:v>
                </c:pt>
                <c:pt idx="7">
                  <c:v>12</c:v>
                </c:pt>
                <c:pt idx="8">
                  <c:v>0</c:v>
                </c:pt>
                <c:pt idx="9">
                  <c:v>132</c:v>
                </c:pt>
                <c:pt idx="10">
                  <c:v>55</c:v>
                </c:pt>
                <c:pt idx="11">
                  <c:v>0</c:v>
                </c:pt>
                <c:pt idx="12">
                  <c:v>91</c:v>
                </c:pt>
                <c:pt idx="13">
                  <c:v>11</c:v>
                </c:pt>
                <c:pt idx="14">
                  <c:v>3</c:v>
                </c:pt>
                <c:pt idx="15">
                  <c:v>27</c:v>
                </c:pt>
                <c:pt idx="16">
                  <c:v>39</c:v>
                </c:pt>
                <c:pt idx="17">
                  <c:v>15</c:v>
                </c:pt>
                <c:pt idx="18">
                  <c:v>77</c:v>
                </c:pt>
                <c:pt idx="19">
                  <c:v>31</c:v>
                </c:pt>
                <c:pt idx="20">
                  <c:v>24</c:v>
                </c:pt>
                <c:pt idx="21">
                  <c:v>19</c:v>
                </c:pt>
                <c:pt idx="22">
                  <c:v>23</c:v>
                </c:pt>
                <c:pt idx="23">
                  <c:v>39</c:v>
                </c:pt>
                <c:pt idx="24">
                  <c:v>58</c:v>
                </c:pt>
                <c:pt idx="25">
                  <c:v>114</c:v>
                </c:pt>
                <c:pt idx="26">
                  <c:v>30</c:v>
                </c:pt>
                <c:pt idx="27">
                  <c:v>108</c:v>
                </c:pt>
                <c:pt idx="28">
                  <c:v>48</c:v>
                </c:pt>
                <c:pt idx="29">
                  <c:v>103</c:v>
                </c:pt>
                <c:pt idx="30">
                  <c:v>71</c:v>
                </c:pt>
                <c:pt idx="31">
                  <c:v>111</c:v>
                </c:pt>
              </c:numCache>
            </c:numRef>
          </c:xVal>
          <c:yVal>
            <c:numRef>
              <c:f>'14-53'!$B$2:$B$33</c:f>
              <c:numCache>
                <c:formatCode>General</c:formatCode>
                <c:ptCount val="32"/>
                <c:pt idx="0">
                  <c:v>24</c:v>
                </c:pt>
                <c:pt idx="1">
                  <c:v>19</c:v>
                </c:pt>
                <c:pt idx="2">
                  <c:v>25</c:v>
                </c:pt>
                <c:pt idx="3">
                  <c:v>29</c:v>
                </c:pt>
                <c:pt idx="4">
                  <c:v>40</c:v>
                </c:pt>
                <c:pt idx="5">
                  <c:v>45</c:v>
                </c:pt>
                <c:pt idx="6">
                  <c:v>32</c:v>
                </c:pt>
                <c:pt idx="7">
                  <c:v>25</c:v>
                </c:pt>
                <c:pt idx="8">
                  <c:v>11</c:v>
                </c:pt>
                <c:pt idx="9">
                  <c:v>54</c:v>
                </c:pt>
                <c:pt idx="10">
                  <c:v>21</c:v>
                </c:pt>
                <c:pt idx="11">
                  <c:v>14</c:v>
                </c:pt>
                <c:pt idx="12">
                  <c:v>36</c:v>
                </c:pt>
                <c:pt idx="13">
                  <c:v>15</c:v>
                </c:pt>
                <c:pt idx="14">
                  <c:v>11</c:v>
                </c:pt>
                <c:pt idx="15">
                  <c:v>16</c:v>
                </c:pt>
                <c:pt idx="16">
                  <c:v>37</c:v>
                </c:pt>
                <c:pt idx="17">
                  <c:v>13</c:v>
                </c:pt>
                <c:pt idx="18">
                  <c:v>35</c:v>
                </c:pt>
                <c:pt idx="19">
                  <c:v>17</c:v>
                </c:pt>
                <c:pt idx="20">
                  <c:v>17</c:v>
                </c:pt>
                <c:pt idx="21">
                  <c:v>24</c:v>
                </c:pt>
                <c:pt idx="22">
                  <c:v>30</c:v>
                </c:pt>
                <c:pt idx="23">
                  <c:v>24</c:v>
                </c:pt>
                <c:pt idx="24">
                  <c:v>26</c:v>
                </c:pt>
                <c:pt idx="25">
                  <c:v>56</c:v>
                </c:pt>
                <c:pt idx="26">
                  <c:v>22</c:v>
                </c:pt>
                <c:pt idx="27">
                  <c:v>41</c:v>
                </c:pt>
                <c:pt idx="28">
                  <c:v>26</c:v>
                </c:pt>
                <c:pt idx="29">
                  <c:v>41</c:v>
                </c:pt>
                <c:pt idx="30">
                  <c:v>27</c:v>
                </c:pt>
                <c:pt idx="3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90-0E44-AB4D-2832AACFC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38431"/>
        <c:axId val="1924357245"/>
      </c:scatterChart>
      <c:valAx>
        <c:axId val="10902384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Arrival Time (Minutes Before 6:00 p.m.)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4357245"/>
        <c:crosses val="autoZero"/>
        <c:crossBetween val="midCat"/>
      </c:valAx>
      <c:valAx>
        <c:axId val="1924357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Shopping 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023843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Arrival Time (Minutes Before 6:00 p.m.)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'14-53'!$A$94:$A$124</c:f>
              <c:numCache>
                <c:formatCode>General</c:formatCode>
                <c:ptCount val="31"/>
                <c:pt idx="0">
                  <c:v>59</c:v>
                </c:pt>
                <c:pt idx="1">
                  <c:v>22</c:v>
                </c:pt>
                <c:pt idx="2">
                  <c:v>58</c:v>
                </c:pt>
                <c:pt idx="3">
                  <c:v>84</c:v>
                </c:pt>
                <c:pt idx="4">
                  <c:v>53</c:v>
                </c:pt>
                <c:pt idx="5">
                  <c:v>97</c:v>
                </c:pt>
                <c:pt idx="6">
                  <c:v>38</c:v>
                </c:pt>
                <c:pt idx="7">
                  <c:v>12</c:v>
                </c:pt>
                <c:pt idx="8">
                  <c:v>0</c:v>
                </c:pt>
                <c:pt idx="9">
                  <c:v>132</c:v>
                </c:pt>
                <c:pt idx="10">
                  <c:v>55</c:v>
                </c:pt>
                <c:pt idx="11">
                  <c:v>0</c:v>
                </c:pt>
                <c:pt idx="12">
                  <c:v>91</c:v>
                </c:pt>
                <c:pt idx="13">
                  <c:v>11</c:v>
                </c:pt>
                <c:pt idx="14">
                  <c:v>3</c:v>
                </c:pt>
                <c:pt idx="15">
                  <c:v>27</c:v>
                </c:pt>
                <c:pt idx="16">
                  <c:v>39</c:v>
                </c:pt>
                <c:pt idx="17">
                  <c:v>15</c:v>
                </c:pt>
                <c:pt idx="18">
                  <c:v>77</c:v>
                </c:pt>
                <c:pt idx="19">
                  <c:v>31</c:v>
                </c:pt>
                <c:pt idx="20">
                  <c:v>24</c:v>
                </c:pt>
                <c:pt idx="21">
                  <c:v>19</c:v>
                </c:pt>
                <c:pt idx="22">
                  <c:v>23</c:v>
                </c:pt>
                <c:pt idx="23">
                  <c:v>39</c:v>
                </c:pt>
                <c:pt idx="24">
                  <c:v>58</c:v>
                </c:pt>
                <c:pt idx="25">
                  <c:v>114</c:v>
                </c:pt>
                <c:pt idx="26">
                  <c:v>30</c:v>
                </c:pt>
                <c:pt idx="27">
                  <c:v>108</c:v>
                </c:pt>
                <c:pt idx="28">
                  <c:v>48</c:v>
                </c:pt>
                <c:pt idx="29">
                  <c:v>103</c:v>
                </c:pt>
                <c:pt idx="30">
                  <c:v>71</c:v>
                </c:pt>
              </c:numCache>
            </c:numRef>
          </c:xVal>
          <c:yVal>
            <c:numRef>
              <c:f>'14-53'!$C$150:$C$180</c:f>
              <c:numCache>
                <c:formatCode>General</c:formatCode>
                <c:ptCount val="31"/>
                <c:pt idx="0">
                  <c:v>-6.1445086705202314</c:v>
                </c:pt>
                <c:pt idx="1">
                  <c:v>-0.67662170841361302</c:v>
                </c:pt>
                <c:pt idx="2">
                  <c:v>-4.8615928066795107</c:v>
                </c:pt>
                <c:pt idx="3">
                  <c:v>-8.2174052665382149</c:v>
                </c:pt>
                <c:pt idx="4">
                  <c:v>11.552986512524086</c:v>
                </c:pt>
                <c:pt idx="5">
                  <c:v>4.1046885035324365</c:v>
                </c:pt>
                <c:pt idx="6">
                  <c:v>7.7967244701348761</c:v>
                </c:pt>
                <c:pt idx="7">
                  <c:v>8.1525369299935768</c:v>
                </c:pt>
                <c:pt idx="8">
                  <c:v>-2.45247270391779</c:v>
                </c:pt>
                <c:pt idx="9">
                  <c:v>3.2026332691072597</c:v>
                </c:pt>
                <c:pt idx="10">
                  <c:v>-8.0128452151573519</c:v>
                </c:pt>
                <c:pt idx="11">
                  <c:v>0.54752729608220996</c:v>
                </c:pt>
                <c:pt idx="12">
                  <c:v>-3.197816313423246</c:v>
                </c:pt>
                <c:pt idx="13">
                  <c:v>-1.5645472061657024</c:v>
                </c:pt>
                <c:pt idx="14">
                  <c:v>-3.3012202954399488</c:v>
                </c:pt>
                <c:pt idx="15">
                  <c:v>-5.0912010276172097</c:v>
                </c:pt>
                <c:pt idx="16">
                  <c:v>12.513808606294155</c:v>
                </c:pt>
                <c:pt idx="17">
                  <c:v>-4.6962106615285819</c:v>
                </c:pt>
                <c:pt idx="18">
                  <c:v>-0.23699421965317669</c:v>
                </c:pt>
                <c:pt idx="19">
                  <c:v>-5.2228644829800892</c:v>
                </c:pt>
                <c:pt idx="20">
                  <c:v>-3.2424534360950545</c:v>
                </c:pt>
                <c:pt idx="21">
                  <c:v>5.1721258831085422</c:v>
                </c:pt>
                <c:pt idx="22">
                  <c:v>10.040462427745666</c:v>
                </c:pt>
                <c:pt idx="23">
                  <c:v>-0.48619139370584463</c:v>
                </c:pt>
                <c:pt idx="24">
                  <c:v>-3.8615928066795107</c:v>
                </c:pt>
                <c:pt idx="25">
                  <c:v>10.295118818240205</c:v>
                </c:pt>
                <c:pt idx="26">
                  <c:v>6.0051380860628001E-2</c:v>
                </c:pt>
                <c:pt idx="27">
                  <c:v>-3.0073859987154776</c:v>
                </c:pt>
                <c:pt idx="28">
                  <c:v>-1.0324341682723173</c:v>
                </c:pt>
                <c:pt idx="29">
                  <c:v>-1.5928066795118809</c:v>
                </c:pt>
                <c:pt idx="30">
                  <c:v>-6.5394990366088592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AE-5E43-ADD8-D4A356A61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82526"/>
        <c:axId val="1257036893"/>
      </c:scatterChart>
      <c:valAx>
        <c:axId val="1583582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Arrival Time (Minutes Before 6:00 p.m.)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7036893"/>
        <c:crosses val="autoZero"/>
        <c:crossBetween val="midCat"/>
      </c:valAx>
      <c:valAx>
        <c:axId val="125703689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358252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Arrival Time (Minutes Before 6:00 p.m.)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Shopping Time (Minutes)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(Shopping Time (Minutes))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'14-53'!$A$94:$A$124</c:f>
              <c:numCache>
                <c:formatCode>General</c:formatCode>
                <c:ptCount val="31"/>
                <c:pt idx="0">
                  <c:v>59</c:v>
                </c:pt>
                <c:pt idx="1">
                  <c:v>22</c:v>
                </c:pt>
                <c:pt idx="2">
                  <c:v>58</c:v>
                </c:pt>
                <c:pt idx="3">
                  <c:v>84</c:v>
                </c:pt>
                <c:pt idx="4">
                  <c:v>53</c:v>
                </c:pt>
                <c:pt idx="5">
                  <c:v>97</c:v>
                </c:pt>
                <c:pt idx="6">
                  <c:v>38</c:v>
                </c:pt>
                <c:pt idx="7">
                  <c:v>12</c:v>
                </c:pt>
                <c:pt idx="8">
                  <c:v>0</c:v>
                </c:pt>
                <c:pt idx="9">
                  <c:v>132</c:v>
                </c:pt>
                <c:pt idx="10">
                  <c:v>55</c:v>
                </c:pt>
                <c:pt idx="11">
                  <c:v>0</c:v>
                </c:pt>
                <c:pt idx="12">
                  <c:v>91</c:v>
                </c:pt>
                <c:pt idx="13">
                  <c:v>11</c:v>
                </c:pt>
                <c:pt idx="14">
                  <c:v>3</c:v>
                </c:pt>
                <c:pt idx="15">
                  <c:v>27</c:v>
                </c:pt>
                <c:pt idx="16">
                  <c:v>39</c:v>
                </c:pt>
                <c:pt idx="17">
                  <c:v>15</c:v>
                </c:pt>
                <c:pt idx="18">
                  <c:v>77</c:v>
                </c:pt>
                <c:pt idx="19">
                  <c:v>31</c:v>
                </c:pt>
                <c:pt idx="20">
                  <c:v>24</c:v>
                </c:pt>
                <c:pt idx="21">
                  <c:v>19</c:v>
                </c:pt>
                <c:pt idx="22">
                  <c:v>23</c:v>
                </c:pt>
                <c:pt idx="23">
                  <c:v>39</c:v>
                </c:pt>
                <c:pt idx="24">
                  <c:v>58</c:v>
                </c:pt>
                <c:pt idx="25">
                  <c:v>114</c:v>
                </c:pt>
                <c:pt idx="26">
                  <c:v>30</c:v>
                </c:pt>
                <c:pt idx="27">
                  <c:v>108</c:v>
                </c:pt>
                <c:pt idx="28">
                  <c:v>48</c:v>
                </c:pt>
                <c:pt idx="29">
                  <c:v>103</c:v>
                </c:pt>
                <c:pt idx="30">
                  <c:v>71</c:v>
                </c:pt>
              </c:numCache>
            </c:numRef>
          </c:xVal>
          <c:yVal>
            <c:numRef>
              <c:f>'14-53'!$B$94:$B$124</c:f>
              <c:numCache>
                <c:formatCode>General</c:formatCode>
                <c:ptCount val="31"/>
                <c:pt idx="0">
                  <c:v>24</c:v>
                </c:pt>
                <c:pt idx="1">
                  <c:v>19</c:v>
                </c:pt>
                <c:pt idx="2">
                  <c:v>25</c:v>
                </c:pt>
                <c:pt idx="3">
                  <c:v>29</c:v>
                </c:pt>
                <c:pt idx="4">
                  <c:v>40</c:v>
                </c:pt>
                <c:pt idx="5">
                  <c:v>45</c:v>
                </c:pt>
                <c:pt idx="6">
                  <c:v>32</c:v>
                </c:pt>
                <c:pt idx="7">
                  <c:v>25</c:v>
                </c:pt>
                <c:pt idx="8">
                  <c:v>11</c:v>
                </c:pt>
                <c:pt idx="9">
                  <c:v>54</c:v>
                </c:pt>
                <c:pt idx="10">
                  <c:v>21</c:v>
                </c:pt>
                <c:pt idx="11">
                  <c:v>14</c:v>
                </c:pt>
                <c:pt idx="12">
                  <c:v>36</c:v>
                </c:pt>
                <c:pt idx="13">
                  <c:v>15</c:v>
                </c:pt>
                <c:pt idx="14">
                  <c:v>11</c:v>
                </c:pt>
                <c:pt idx="15">
                  <c:v>16</c:v>
                </c:pt>
                <c:pt idx="16">
                  <c:v>37</c:v>
                </c:pt>
                <c:pt idx="17">
                  <c:v>13</c:v>
                </c:pt>
                <c:pt idx="18">
                  <c:v>35</c:v>
                </c:pt>
                <c:pt idx="19">
                  <c:v>17</c:v>
                </c:pt>
                <c:pt idx="20">
                  <c:v>17</c:v>
                </c:pt>
                <c:pt idx="21">
                  <c:v>24</c:v>
                </c:pt>
                <c:pt idx="22">
                  <c:v>30</c:v>
                </c:pt>
                <c:pt idx="23">
                  <c:v>24</c:v>
                </c:pt>
                <c:pt idx="24">
                  <c:v>26</c:v>
                </c:pt>
                <c:pt idx="25">
                  <c:v>56</c:v>
                </c:pt>
                <c:pt idx="26">
                  <c:v>22</c:v>
                </c:pt>
                <c:pt idx="27">
                  <c:v>41</c:v>
                </c:pt>
                <c:pt idx="28">
                  <c:v>26</c:v>
                </c:pt>
                <c:pt idx="29">
                  <c:v>41</c:v>
                </c:pt>
                <c:pt idx="30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01-EC45-B769-49B226A94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68136"/>
        <c:axId val="534292789"/>
      </c:scatterChart>
      <c:valAx>
        <c:axId val="1477681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Arrival Time (Minutes Before 6:00 p.m.)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4292789"/>
        <c:crosses val="autoZero"/>
        <c:crossBetween val="midCat"/>
      </c:valAx>
      <c:valAx>
        <c:axId val="534292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Shopping 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76813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Miles (1000s)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'14-68'!$A$2:$A$20</c:f>
              <c:numCache>
                <c:formatCode>General</c:formatCode>
                <c:ptCount val="19"/>
                <c:pt idx="0">
                  <c:v>22</c:v>
                </c:pt>
                <c:pt idx="1">
                  <c:v>29</c:v>
                </c:pt>
                <c:pt idx="2">
                  <c:v>36</c:v>
                </c:pt>
                <c:pt idx="3">
                  <c:v>47</c:v>
                </c:pt>
                <c:pt idx="4">
                  <c:v>63</c:v>
                </c:pt>
                <c:pt idx="5">
                  <c:v>77</c:v>
                </c:pt>
                <c:pt idx="6">
                  <c:v>73</c:v>
                </c:pt>
                <c:pt idx="7">
                  <c:v>87</c:v>
                </c:pt>
                <c:pt idx="8">
                  <c:v>92</c:v>
                </c:pt>
                <c:pt idx="9">
                  <c:v>101</c:v>
                </c:pt>
                <c:pt idx="10">
                  <c:v>110</c:v>
                </c:pt>
                <c:pt idx="11">
                  <c:v>28</c:v>
                </c:pt>
                <c:pt idx="12">
                  <c:v>59</c:v>
                </c:pt>
                <c:pt idx="13">
                  <c:v>68</c:v>
                </c:pt>
                <c:pt idx="14">
                  <c:v>68</c:v>
                </c:pt>
                <c:pt idx="15">
                  <c:v>91</c:v>
                </c:pt>
                <c:pt idx="16">
                  <c:v>42</c:v>
                </c:pt>
                <c:pt idx="17">
                  <c:v>65</c:v>
                </c:pt>
                <c:pt idx="18">
                  <c:v>110</c:v>
                </c:pt>
              </c:numCache>
            </c:numRef>
          </c:xVal>
          <c:yVal>
            <c:numRef>
              <c:f>'14-68'!$C$46:$C$64</c:f>
              <c:numCache>
                <c:formatCode>General</c:formatCode>
                <c:ptCount val="19"/>
                <c:pt idx="0">
                  <c:v>1.0232714683362758</c:v>
                </c:pt>
                <c:pt idx="1">
                  <c:v>1.2346889915260135</c:v>
                </c:pt>
                <c:pt idx="2">
                  <c:v>-0.55389348528425053</c:v>
                </c:pt>
                <c:pt idx="3">
                  <c:v>-2.2073802345575242</c:v>
                </c:pt>
                <c:pt idx="4">
                  <c:v>-0.26699732440955692</c:v>
                </c:pt>
                <c:pt idx="5">
                  <c:v>0.9558377219699139</c:v>
                </c:pt>
                <c:pt idx="6">
                  <c:v>-0.97925800556707898</c:v>
                </c:pt>
                <c:pt idx="7">
                  <c:v>1.6435770408123922</c:v>
                </c:pt>
                <c:pt idx="8">
                  <c:v>0.73744670023363312</c:v>
                </c:pt>
                <c:pt idx="9">
                  <c:v>0.26641208719186515</c:v>
                </c:pt>
                <c:pt idx="10">
                  <c:v>-1.7046225258499028</c:v>
                </c:pt>
                <c:pt idx="11">
                  <c:v>-2.3240849403582349</c:v>
                </c:pt>
                <c:pt idx="12">
                  <c:v>-1.9020930519465491</c:v>
                </c:pt>
                <c:pt idx="13">
                  <c:v>2.5268723350116815</c:v>
                </c:pt>
                <c:pt idx="14">
                  <c:v>-0.2731276649883192</c:v>
                </c:pt>
                <c:pt idx="15">
                  <c:v>1.8786727683493858</c:v>
                </c:pt>
                <c:pt idx="16">
                  <c:v>1.5987501060212352</c:v>
                </c:pt>
                <c:pt idx="17">
                  <c:v>5.0550539358937385E-2</c:v>
                </c:pt>
                <c:pt idx="18">
                  <c:v>-1.7046225258499028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C-3E44-B3DD-04F58737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67703"/>
        <c:axId val="652630017"/>
      </c:scatterChart>
      <c:valAx>
        <c:axId val="1759867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Miles (1000s)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2630017"/>
        <c:crosses val="autoZero"/>
        <c:crossBetween val="midCat"/>
      </c:valAx>
      <c:valAx>
        <c:axId val="65263001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986770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Miles (1000s)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($1000s)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(Price ($1000s))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'14-68'!$A$2:$A$20</c:f>
              <c:numCache>
                <c:formatCode>General</c:formatCode>
                <c:ptCount val="19"/>
                <c:pt idx="0">
                  <c:v>22</c:v>
                </c:pt>
                <c:pt idx="1">
                  <c:v>29</c:v>
                </c:pt>
                <c:pt idx="2">
                  <c:v>36</c:v>
                </c:pt>
                <c:pt idx="3">
                  <c:v>47</c:v>
                </c:pt>
                <c:pt idx="4">
                  <c:v>63</c:v>
                </c:pt>
                <c:pt idx="5">
                  <c:v>77</c:v>
                </c:pt>
                <c:pt idx="6">
                  <c:v>73</c:v>
                </c:pt>
                <c:pt idx="7">
                  <c:v>87</c:v>
                </c:pt>
                <c:pt idx="8">
                  <c:v>92</c:v>
                </c:pt>
                <c:pt idx="9">
                  <c:v>101</c:v>
                </c:pt>
                <c:pt idx="10">
                  <c:v>110</c:v>
                </c:pt>
                <c:pt idx="11">
                  <c:v>28</c:v>
                </c:pt>
                <c:pt idx="12">
                  <c:v>59</c:v>
                </c:pt>
                <c:pt idx="13">
                  <c:v>68</c:v>
                </c:pt>
                <c:pt idx="14">
                  <c:v>68</c:v>
                </c:pt>
                <c:pt idx="15">
                  <c:v>91</c:v>
                </c:pt>
                <c:pt idx="16">
                  <c:v>42</c:v>
                </c:pt>
                <c:pt idx="17">
                  <c:v>65</c:v>
                </c:pt>
                <c:pt idx="18">
                  <c:v>110</c:v>
                </c:pt>
              </c:numCache>
            </c:numRef>
          </c:xVal>
          <c:yVal>
            <c:numRef>
              <c:f>'14-68'!$B$2:$B$20</c:f>
              <c:numCache>
                <c:formatCode>General</c:formatCode>
                <c:ptCount val="19"/>
                <c:pt idx="0">
                  <c:v>16.2</c:v>
                </c:pt>
                <c:pt idx="1">
                  <c:v>16</c:v>
                </c:pt>
                <c:pt idx="2">
                  <c:v>13.8</c:v>
                </c:pt>
                <c:pt idx="3">
                  <c:v>11.5</c:v>
                </c:pt>
                <c:pt idx="4">
                  <c:v>12.5</c:v>
                </c:pt>
                <c:pt idx="5">
                  <c:v>12.9</c:v>
                </c:pt>
                <c:pt idx="6">
                  <c:v>11.2</c:v>
                </c:pt>
                <c:pt idx="7">
                  <c:v>13</c:v>
                </c:pt>
                <c:pt idx="8">
                  <c:v>11.8</c:v>
                </c:pt>
                <c:pt idx="9">
                  <c:v>10.8</c:v>
                </c:pt>
                <c:pt idx="10">
                  <c:v>8.3000000000000007</c:v>
                </c:pt>
                <c:pt idx="11">
                  <c:v>12.5</c:v>
                </c:pt>
                <c:pt idx="12">
                  <c:v>11.1</c:v>
                </c:pt>
                <c:pt idx="13">
                  <c:v>15</c:v>
                </c:pt>
                <c:pt idx="14">
                  <c:v>12.2</c:v>
                </c:pt>
                <c:pt idx="15">
                  <c:v>13</c:v>
                </c:pt>
                <c:pt idx="16">
                  <c:v>15.6</c:v>
                </c:pt>
                <c:pt idx="17">
                  <c:v>12.7</c:v>
                </c:pt>
                <c:pt idx="18">
                  <c:v>8.3000000000000007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C9-A242-9237-BDCA3D634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69849"/>
        <c:axId val="505967285"/>
      </c:scatterChart>
      <c:valAx>
        <c:axId val="16571698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Miles (1000s)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5967285"/>
        <c:crosses val="autoZero"/>
        <c:crossBetween val="midCat"/>
      </c:valAx>
      <c:valAx>
        <c:axId val="505967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Price ($1000s)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716984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'14-3'!$B$1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'14-3'!$A$2:$A$6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'14-3'!$B$2:$B$6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9</c:v>
                </c:pt>
                <c:pt idx="3">
                  <c:v>26</c:v>
                </c:pt>
                <c:pt idx="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A-A543-A96A-F16495DC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179711"/>
        <c:axId val="234708799"/>
      </c:scatterChart>
      <c:valAx>
        <c:axId val="16901797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08799"/>
        <c:crosses val="autoZero"/>
        <c:crossBetween val="midCat"/>
      </c:valAx>
      <c:valAx>
        <c:axId val="2347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7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Line Speed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'14-5'!$A$2:$A$9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</c:numCache>
            </c:numRef>
          </c:xVal>
          <c:yVal>
            <c:numRef>
              <c:f>'14-5'!$C$35:$C$42</c:f>
              <c:numCache>
                <c:formatCode>General</c:formatCode>
                <c:ptCount val="8"/>
                <c:pt idx="0">
                  <c:v>1.5</c:v>
                </c:pt>
                <c:pt idx="1">
                  <c:v>-0.5</c:v>
                </c:pt>
                <c:pt idx="2">
                  <c:v>0.5</c:v>
                </c:pt>
                <c:pt idx="3">
                  <c:v>-2.5</c:v>
                </c:pt>
                <c:pt idx="4">
                  <c:v>-0.49999999999999822</c:v>
                </c:pt>
                <c:pt idx="5">
                  <c:v>1.5000000000000018</c:v>
                </c:pt>
                <c:pt idx="6">
                  <c:v>1.5000000000000018</c:v>
                </c:pt>
                <c:pt idx="7">
                  <c:v>-1.4999999999999982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49-1A4F-9722-7274AE84D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51422"/>
        <c:axId val="607773204"/>
      </c:scatterChart>
      <c:valAx>
        <c:axId val="1789951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Line 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7773204"/>
        <c:crosses val="autoZero"/>
        <c:crossBetween val="midCat"/>
      </c:valAx>
      <c:valAx>
        <c:axId val="6077732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995142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Line Speed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Defective
Parts Found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'14-5'!$A$2:$A$9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</c:numCache>
            </c:numRef>
          </c:xVal>
          <c:yVal>
            <c:numRef>
              <c:f>'14-5'!$B$2:$B$9</c:f>
              <c:numCache>
                <c:formatCode>General</c:formatCode>
                <c:ptCount val="8"/>
                <c:pt idx="0">
                  <c:v>23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15</c:v>
                </c:pt>
                <c:pt idx="5">
                  <c:v>17</c:v>
                </c:pt>
                <c:pt idx="6">
                  <c:v>14</c:v>
                </c:pt>
                <c:pt idx="7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E-C546-9B94-B6536BD7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281725"/>
        <c:axId val="384441729"/>
      </c:scatterChart>
      <c:valAx>
        <c:axId val="8162817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Line Speed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4441729"/>
        <c:crosses val="autoZero"/>
        <c:crossBetween val="midCat"/>
      </c:valAx>
      <c:valAx>
        <c:axId val="384441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Number of Defective
Parts Found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6281725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Home Value ($1000)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'14-9'!$A$2:$A$15</c:f>
              <c:numCache>
                <c:formatCode>General</c:formatCode>
                <c:ptCount val="14"/>
                <c:pt idx="0">
                  <c:v>242</c:v>
                </c:pt>
                <c:pt idx="1">
                  <c:v>321</c:v>
                </c:pt>
                <c:pt idx="2">
                  <c:v>198</c:v>
                </c:pt>
                <c:pt idx="3">
                  <c:v>340</c:v>
                </c:pt>
                <c:pt idx="4">
                  <c:v>300</c:v>
                </c:pt>
                <c:pt idx="5">
                  <c:v>400</c:v>
                </c:pt>
                <c:pt idx="6">
                  <c:v>800</c:v>
                </c:pt>
                <c:pt idx="7">
                  <c:v>200</c:v>
                </c:pt>
                <c:pt idx="8">
                  <c:v>521</c:v>
                </c:pt>
                <c:pt idx="9">
                  <c:v>547</c:v>
                </c:pt>
                <c:pt idx="10">
                  <c:v>437</c:v>
                </c:pt>
                <c:pt idx="11">
                  <c:v>464</c:v>
                </c:pt>
                <c:pt idx="12">
                  <c:v>635</c:v>
                </c:pt>
                <c:pt idx="13">
                  <c:v>356</c:v>
                </c:pt>
              </c:numCache>
            </c:numRef>
          </c:xVal>
          <c:yVal>
            <c:numRef>
              <c:f>'14-9'!$C$41:$C$54</c:f>
              <c:numCache>
                <c:formatCode>General</c:formatCode>
                <c:ptCount val="14"/>
                <c:pt idx="0">
                  <c:v>-3.3915623286662413</c:v>
                </c:pt>
                <c:pt idx="1">
                  <c:v>-2.383358394614465</c:v>
                </c:pt>
                <c:pt idx="2">
                  <c:v>1.6507038346466949</c:v>
                </c:pt>
                <c:pt idx="3">
                  <c:v>2.6097539439549475</c:v>
                </c:pt>
                <c:pt idx="4">
                  <c:v>2.8663595469667076</c:v>
                </c:pt>
                <c:pt idx="5">
                  <c:v>4.0248455394373082</c:v>
                </c:pt>
                <c:pt idx="6">
                  <c:v>5.878950931971616E-2</c:v>
                </c:pt>
                <c:pt idx="7">
                  <c:v>-1.0921264455038937</c:v>
                </c:pt>
                <c:pt idx="8">
                  <c:v>3.3613590326737608E-2</c:v>
                </c:pt>
                <c:pt idx="9">
                  <c:v>3.9768199483690907</c:v>
                </c:pt>
                <c:pt idx="10">
                  <c:v>-3.5675146433485683</c:v>
                </c:pt>
                <c:pt idx="11">
                  <c:v>-2.7457234253815059</c:v>
                </c:pt>
                <c:pt idx="12">
                  <c:v>-2.0077123782567803</c:v>
                </c:pt>
                <c:pt idx="13">
                  <c:v>-3.2888297249755283E-2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13-C54F-9B7E-F3110D75B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32116"/>
        <c:axId val="1674439285"/>
      </c:scatterChart>
      <c:valAx>
        <c:axId val="1134632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Home Value ($1000)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4439285"/>
        <c:crosses val="autoZero"/>
        <c:crossBetween val="midCat"/>
      </c:valAx>
      <c:valAx>
        <c:axId val="167443928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46321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Home Value ($1000)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Landscape Expenditures ($1000)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(Landscape Expenditures ($1000))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'14-9'!$A$2:$A$15</c:f>
              <c:numCache>
                <c:formatCode>General</c:formatCode>
                <c:ptCount val="14"/>
                <c:pt idx="0">
                  <c:v>242</c:v>
                </c:pt>
                <c:pt idx="1">
                  <c:v>321</c:v>
                </c:pt>
                <c:pt idx="2">
                  <c:v>198</c:v>
                </c:pt>
                <c:pt idx="3">
                  <c:v>340</c:v>
                </c:pt>
                <c:pt idx="4">
                  <c:v>300</c:v>
                </c:pt>
                <c:pt idx="5">
                  <c:v>400</c:v>
                </c:pt>
                <c:pt idx="6">
                  <c:v>800</c:v>
                </c:pt>
                <c:pt idx="7">
                  <c:v>200</c:v>
                </c:pt>
                <c:pt idx="8">
                  <c:v>521</c:v>
                </c:pt>
                <c:pt idx="9">
                  <c:v>547</c:v>
                </c:pt>
                <c:pt idx="10">
                  <c:v>437</c:v>
                </c:pt>
                <c:pt idx="11">
                  <c:v>464</c:v>
                </c:pt>
                <c:pt idx="12">
                  <c:v>635</c:v>
                </c:pt>
                <c:pt idx="13">
                  <c:v>356</c:v>
                </c:pt>
              </c:numCache>
            </c:numRef>
          </c:xVal>
          <c:yVal>
            <c:numRef>
              <c:f>'14-9'!$B$2:$B$15</c:f>
              <c:numCache>
                <c:formatCode>General</c:formatCode>
                <c:ptCount val="14"/>
                <c:pt idx="0">
                  <c:v>8.1</c:v>
                </c:pt>
                <c:pt idx="1">
                  <c:v>10.8</c:v>
                </c:pt>
                <c:pt idx="2">
                  <c:v>12.2</c:v>
                </c:pt>
                <c:pt idx="3">
                  <c:v>16.2</c:v>
                </c:pt>
                <c:pt idx="4">
                  <c:v>15.6</c:v>
                </c:pt>
                <c:pt idx="5">
                  <c:v>18.899999999999999</c:v>
                </c:pt>
                <c:pt idx="6">
                  <c:v>23.5</c:v>
                </c:pt>
                <c:pt idx="7">
                  <c:v>9.5</c:v>
                </c:pt>
                <c:pt idx="8">
                  <c:v>17.5</c:v>
                </c:pt>
                <c:pt idx="9">
                  <c:v>22</c:v>
                </c:pt>
                <c:pt idx="10">
                  <c:v>12.1</c:v>
                </c:pt>
                <c:pt idx="11" formatCode="#,##0">
                  <c:v>13.5</c:v>
                </c:pt>
                <c:pt idx="12">
                  <c:v>17.899999999999999</c:v>
                </c:pt>
                <c:pt idx="13">
                  <c:v>13.9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E4-7643-95A4-B2C61FDA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54706"/>
        <c:axId val="1715207614"/>
      </c:scatterChart>
      <c:valAx>
        <c:axId val="11507547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Home Value ($1000)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5207614"/>
        <c:crosses val="autoZero"/>
        <c:crossBetween val="midCat"/>
      </c:valAx>
      <c:valAx>
        <c:axId val="1715207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Landscape Expenditures ($1000)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0754706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Distance to Work
(miles)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'14-14'!$A$2:$A$11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18</c:v>
                </c:pt>
              </c:numCache>
            </c:numRef>
          </c:xVal>
          <c:yVal>
            <c:numRef>
              <c:f>'14-14'!$C$37:$C$46</c:f>
              <c:numCache>
                <c:formatCode>General</c:formatCode>
                <c:ptCount val="10"/>
                <c:pt idx="0">
                  <c:v>0.2463768115942031</c:v>
                </c:pt>
                <c:pt idx="1">
                  <c:v>-2.0652173913043477</c:v>
                </c:pt>
                <c:pt idx="2">
                  <c:v>1.2789855072463769</c:v>
                </c:pt>
                <c:pt idx="3">
                  <c:v>0.96739130434782616</c:v>
                </c:pt>
                <c:pt idx="4">
                  <c:v>0.65579710144927539</c:v>
                </c:pt>
                <c:pt idx="5">
                  <c:v>-1.6557971014492754</c:v>
                </c:pt>
                <c:pt idx="6">
                  <c:v>1.0326086956521738</c:v>
                </c:pt>
                <c:pt idx="7">
                  <c:v>-1.2789855072463769</c:v>
                </c:pt>
                <c:pt idx="8">
                  <c:v>0.72101449275362306</c:v>
                </c:pt>
                <c:pt idx="9">
                  <c:v>9.7826086956521507E-2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0-C84B-A454-299AE3FD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4098"/>
        <c:axId val="1700327355"/>
      </c:scatterChart>
      <c:valAx>
        <c:axId val="21764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Distance to Work
(miles)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0327355"/>
        <c:crosses val="autoZero"/>
        <c:crossBetween val="midCat"/>
      </c:valAx>
      <c:valAx>
        <c:axId val="17003273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6409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Distance to Work
(miles)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Days 
Absent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'14-14'!$A$2:$A$11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18</c:v>
                </c:pt>
              </c:numCache>
            </c:numRef>
          </c:xVal>
          <c:yVal>
            <c:numRef>
              <c:f>'14-14'!$B$2:$B$11</c:f>
              <c:numCache>
                <c:formatCode>General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83-ED4D-AEDB-3EB6C472E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8732"/>
        <c:axId val="128982131"/>
      </c:scatterChart>
      <c:valAx>
        <c:axId val="1811187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Distance to Work
(miles)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982131"/>
        <c:crosses val="autoZero"/>
        <c:crossBetween val="midCat"/>
      </c:valAx>
      <c:valAx>
        <c:axId val="128982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Number of Days 
Absent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118732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26</xdr:row>
      <xdr:rowOff>161925</xdr:rowOff>
    </xdr:from>
    <xdr:ext cx="4981575" cy="2009775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104775</xdr:colOff>
      <xdr:row>0</xdr:row>
      <xdr:rowOff>165100</xdr:rowOff>
    </xdr:from>
    <xdr:ext cx="5429250" cy="2924175"/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11</xdr:col>
      <xdr:colOff>234950</xdr:colOff>
      <xdr:row>2</xdr:row>
      <xdr:rowOff>101600</xdr:rowOff>
    </xdr:from>
    <xdr:to>
      <xdr:col>18</xdr:col>
      <xdr:colOff>342900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A2589-BF58-58C9-738B-BE5B7C996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26</xdr:row>
      <xdr:rowOff>95250</xdr:rowOff>
    </xdr:from>
    <xdr:ext cx="4962525" cy="2019300"/>
    <xdr:graphicFrame macro="">
      <xdr:nvGraphicFramePr>
        <xdr:cNvPr id="23" name="Chart 23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209550</xdr:colOff>
      <xdr:row>0</xdr:row>
      <xdr:rowOff>171450</xdr:rowOff>
    </xdr:from>
    <xdr:ext cx="7058025" cy="2981325"/>
    <xdr:graphicFrame macro="">
      <xdr:nvGraphicFramePr>
        <xdr:cNvPr id="24" name="Chart 24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180975</xdr:colOff>
      <xdr:row>37</xdr:row>
      <xdr:rowOff>190500</xdr:rowOff>
    </xdr:from>
    <xdr:ext cx="5029200" cy="2676525"/>
    <xdr:graphicFrame macro="">
      <xdr:nvGraphicFramePr>
        <xdr:cNvPr id="25" name="Chart 25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142875</xdr:colOff>
      <xdr:row>7</xdr:row>
      <xdr:rowOff>76200</xdr:rowOff>
    </xdr:from>
    <xdr:ext cx="6381750" cy="5972175"/>
    <xdr:pic>
      <xdr:nvPicPr>
        <xdr:cNvPr id="3" name="image11.png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190500</xdr:colOff>
      <xdr:row>28</xdr:row>
      <xdr:rowOff>161925</xdr:rowOff>
    </xdr:from>
    <xdr:ext cx="6400800" cy="2019300"/>
    <xdr:graphicFrame macro="">
      <xdr:nvGraphicFramePr>
        <xdr:cNvPr id="26" name="Chart 26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247650</xdr:colOff>
      <xdr:row>0</xdr:row>
      <xdr:rowOff>123825</xdr:rowOff>
    </xdr:from>
    <xdr:ext cx="6677025" cy="3514725"/>
    <xdr:graphicFrame macro="">
      <xdr:nvGraphicFramePr>
        <xdr:cNvPr id="27" name="Chart 27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263525</xdr:colOff>
      <xdr:row>43</xdr:row>
      <xdr:rowOff>184150</xdr:rowOff>
    </xdr:from>
    <xdr:ext cx="1971675" cy="6096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045325" y="8375650"/>
          <a:ext cx="1971675" cy="609600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428625</xdr:colOff>
      <xdr:row>55</xdr:row>
      <xdr:rowOff>47625</xdr:rowOff>
    </xdr:from>
    <xdr:ext cx="6210300" cy="2019300"/>
    <xdr:graphicFrame macro="">
      <xdr:nvGraphicFramePr>
        <xdr:cNvPr id="28" name="Chart 28">
          <a:extLst>
            <a:ext uri="{FF2B5EF4-FFF2-40B4-BE49-F238E27FC236}">
              <a16:creationId xmlns:a16="http://schemas.microsoft.com/office/drawing/2014/main" id="{00000000-0008-0000-15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266700</xdr:colOff>
      <xdr:row>23</xdr:row>
      <xdr:rowOff>190500</xdr:rowOff>
    </xdr:from>
    <xdr:ext cx="6896100" cy="3629025"/>
    <xdr:graphicFrame macro="">
      <xdr:nvGraphicFramePr>
        <xdr:cNvPr id="29" name="Chart 29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190500</xdr:colOff>
      <xdr:row>146</xdr:row>
      <xdr:rowOff>200025</xdr:rowOff>
    </xdr:from>
    <xdr:ext cx="5505450" cy="2038350"/>
    <xdr:graphicFrame macro="">
      <xdr:nvGraphicFramePr>
        <xdr:cNvPr id="30" name="Chart 30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295275</xdr:colOff>
      <xdr:row>110</xdr:row>
      <xdr:rowOff>161925</xdr:rowOff>
    </xdr:from>
    <xdr:ext cx="7162800" cy="4486275"/>
    <xdr:graphicFrame macro="">
      <xdr:nvGraphicFramePr>
        <xdr:cNvPr id="31" name="Chart 31">
          <a:extLst>
            <a:ext uri="{FF2B5EF4-FFF2-40B4-BE49-F238E27FC236}">
              <a16:creationId xmlns:a16="http://schemas.microsoft.com/office/drawing/2014/main" id="{00000000-0008-0000-15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533400</xdr:colOff>
      <xdr:row>42</xdr:row>
      <xdr:rowOff>95250</xdr:rowOff>
    </xdr:from>
    <xdr:ext cx="6486525" cy="2019300"/>
    <xdr:graphicFrame macro="">
      <xdr:nvGraphicFramePr>
        <xdr:cNvPr id="32" name="Chart 32">
          <a:extLst>
            <a:ext uri="{FF2B5EF4-FFF2-40B4-BE49-F238E27FC236}">
              <a16:creationId xmlns:a16="http://schemas.microsoft.com/office/drawing/2014/main" id="{00000000-0008-0000-16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285750</xdr:colOff>
      <xdr:row>14</xdr:row>
      <xdr:rowOff>0</xdr:rowOff>
    </xdr:from>
    <xdr:ext cx="7134225" cy="3038475"/>
    <xdr:graphicFrame macro="">
      <xdr:nvGraphicFramePr>
        <xdr:cNvPr id="33" name="Chart 33">
          <a:extLst>
            <a:ext uri="{FF2B5EF4-FFF2-40B4-BE49-F238E27FC236}">
              <a16:creationId xmlns:a16="http://schemas.microsoft.com/office/drawing/2014/main" id="{00000000-0008-0000-16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28575</xdr:colOff>
      <xdr:row>9</xdr:row>
      <xdr:rowOff>85725</xdr:rowOff>
    </xdr:from>
    <xdr:ext cx="5181600" cy="75247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1600-00001A000000}"/>
            </a:ext>
          </a:extLst>
        </xdr:cNvPr>
        <xdr:cNvSpPr txBox="1"/>
      </xdr:nvSpPr>
      <xdr:spPr>
        <a:xfrm>
          <a:off x="2759963" y="3408525"/>
          <a:ext cx="5172075" cy="7429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Because of other factors, such as condition and whether the seller is a private party or a dealer, this is probably not the price you would offer for the car. But, it should be a good starting point in figuring out what to offer the seller.</a:t>
          </a:r>
          <a:endParaRPr sz="1400"/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629650" cy="7296150"/>
    <xdr:pic>
      <xdr:nvPicPr>
        <xdr:cNvPr id="2" name="image13.png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495300</xdr:colOff>
      <xdr:row>31</xdr:row>
      <xdr:rowOff>114300</xdr:rowOff>
    </xdr:from>
    <xdr:ext cx="5429250" cy="2070100"/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314325</xdr:colOff>
      <xdr:row>0</xdr:row>
      <xdr:rowOff>209550</xdr:rowOff>
    </xdr:from>
    <xdr:ext cx="5429250" cy="3419475"/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628650</xdr:colOff>
      <xdr:row>39</xdr:row>
      <xdr:rowOff>47625</xdr:rowOff>
    </xdr:from>
    <xdr:ext cx="5305425" cy="2028825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285750</xdr:colOff>
      <xdr:row>0</xdr:row>
      <xdr:rowOff>0</xdr:rowOff>
    </xdr:from>
    <xdr:ext cx="6248400" cy="4762500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361950</xdr:colOff>
      <xdr:row>32</xdr:row>
      <xdr:rowOff>114300</xdr:rowOff>
    </xdr:from>
    <xdr:ext cx="4981575" cy="1381125"/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295275</xdr:colOff>
      <xdr:row>0</xdr:row>
      <xdr:rowOff>133350</xdr:rowOff>
    </xdr:from>
    <xdr:ext cx="5505450" cy="3914775"/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361950</xdr:colOff>
      <xdr:row>27</xdr:row>
      <xdr:rowOff>66675</xdr:rowOff>
    </xdr:from>
    <xdr:ext cx="6248400" cy="2009775"/>
    <xdr:graphicFrame macro="">
      <xdr:nvGraphicFramePr>
        <xdr:cNvPr id="15" name="Chart 15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95250</xdr:colOff>
      <xdr:row>1</xdr:row>
      <xdr:rowOff>19050</xdr:rowOff>
    </xdr:from>
    <xdr:ext cx="6838950" cy="2838450"/>
    <xdr:graphicFrame macro="">
      <xdr:nvGraphicFramePr>
        <xdr:cNvPr id="16" name="Chart 16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390525</xdr:colOff>
      <xdr:row>28</xdr:row>
      <xdr:rowOff>38100</xdr:rowOff>
    </xdr:from>
    <xdr:ext cx="5591175" cy="2009775"/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142875</xdr:colOff>
      <xdr:row>1</xdr:row>
      <xdr:rowOff>9525</xdr:rowOff>
    </xdr:from>
    <xdr:ext cx="4448175" cy="3057525"/>
    <xdr:graphicFrame macro="">
      <xdr:nvGraphicFramePr>
        <xdr:cNvPr id="18" name="Chart 18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27</xdr:row>
      <xdr:rowOff>200025</xdr:rowOff>
    </xdr:from>
    <xdr:ext cx="5553075" cy="2009775"/>
    <xdr:graphicFrame macro="">
      <xdr:nvGraphicFramePr>
        <xdr:cNvPr id="19" name="Chart 19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288925</xdr:colOff>
      <xdr:row>1</xdr:row>
      <xdr:rowOff>9525</xdr:rowOff>
    </xdr:from>
    <xdr:ext cx="4943475" cy="2162175"/>
    <xdr:graphicFrame macro="">
      <xdr:nvGraphicFramePr>
        <xdr:cNvPr id="20" name="Chart 20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25400</xdr:colOff>
      <xdr:row>13</xdr:row>
      <xdr:rowOff>177800</xdr:rowOff>
    </xdr:from>
    <xdr:ext cx="914400" cy="127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pSpPr/>
      </xdr:nvGrpSpPr>
      <xdr:grpSpPr>
        <a:xfrm>
          <a:off x="2311400" y="2654300"/>
          <a:ext cx="914400" cy="127000"/>
          <a:chOff x="2540888" y="2536988"/>
          <a:chExt cx="5610225" cy="2486025"/>
        </a:xfrm>
      </xdr:grpSpPr>
      <xdr:cxnSp macro="">
        <xdr:nvCxnSpPr>
          <xdr:cNvPr id="18" name="Shape 18">
            <a:extLst>
              <a:ext uri="{FF2B5EF4-FFF2-40B4-BE49-F238E27FC236}">
                <a16:creationId xmlns:a16="http://schemas.microsoft.com/office/drawing/2014/main" id="{00000000-0008-0000-0F00-000012000000}"/>
              </a:ext>
            </a:extLst>
          </xdr:cNvPr>
          <xdr:cNvCxnSpPr/>
        </xdr:nvCxnSpPr>
        <xdr:spPr>
          <a:xfrm rot="10800000" flipH="1">
            <a:off x="2540888" y="2536988"/>
            <a:ext cx="5610225" cy="2486025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8</xdr:col>
      <xdr:colOff>428625</xdr:colOff>
      <xdr:row>8</xdr:row>
      <xdr:rowOff>152400</xdr:rowOff>
    </xdr:from>
    <xdr:ext cx="4041775" cy="235902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899525" y="1676400"/>
          <a:ext cx="4041775" cy="2359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825500</xdr:colOff>
      <xdr:row>13</xdr:row>
      <xdr:rowOff>63500</xdr:rowOff>
    </xdr:from>
    <xdr:ext cx="914400" cy="127000"/>
    <xdr:grpSp>
      <xdr:nvGrpSpPr>
        <xdr:cNvPr id="5" name="Shape 2">
          <a:extLst>
            <a:ext uri="{FF2B5EF4-FFF2-40B4-BE49-F238E27FC236}">
              <a16:creationId xmlns:a16="http://schemas.microsoft.com/office/drawing/2014/main" id="{22AE49FA-7AE2-FF48-ADA1-BD4C24FCC927}"/>
            </a:ext>
          </a:extLst>
        </xdr:cNvPr>
        <xdr:cNvGrpSpPr/>
      </xdr:nvGrpSpPr>
      <xdr:grpSpPr>
        <a:xfrm>
          <a:off x="8318500" y="2540000"/>
          <a:ext cx="914400" cy="127000"/>
          <a:chOff x="2540888" y="2536988"/>
          <a:chExt cx="5610225" cy="2486025"/>
        </a:xfrm>
      </xdr:grpSpPr>
      <xdr:cxnSp macro="">
        <xdr:nvCxnSpPr>
          <xdr:cNvPr id="6" name="Shape 18">
            <a:extLst>
              <a:ext uri="{FF2B5EF4-FFF2-40B4-BE49-F238E27FC236}">
                <a16:creationId xmlns:a16="http://schemas.microsoft.com/office/drawing/2014/main" id="{1828133E-57C0-7EB8-4365-32A78E907AD5}"/>
              </a:ext>
            </a:extLst>
          </xdr:cNvPr>
          <xdr:cNvCxnSpPr/>
        </xdr:nvCxnSpPr>
        <xdr:spPr>
          <a:xfrm rot="10800000" flipH="1">
            <a:off x="2540888" y="2536988"/>
            <a:ext cx="5610225" cy="2486025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28</xdr:row>
      <xdr:rowOff>152400</xdr:rowOff>
    </xdr:from>
    <xdr:ext cx="5429250" cy="2755900"/>
    <xdr:graphicFrame macro="">
      <xdr:nvGraphicFramePr>
        <xdr:cNvPr id="21" name="Chart 21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314325</xdr:colOff>
      <xdr:row>0</xdr:row>
      <xdr:rowOff>152400</xdr:rowOff>
    </xdr:from>
    <xdr:ext cx="5676900" cy="3009900"/>
    <xdr:graphicFrame macro="">
      <xdr:nvGraphicFramePr>
        <xdr:cNvPr id="22" name="Chart 22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600075</xdr:colOff>
      <xdr:row>5</xdr:row>
      <xdr:rowOff>200025</xdr:rowOff>
    </xdr:from>
    <xdr:ext cx="2781300" cy="74295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 txBox="1"/>
      </xdr:nvSpPr>
      <xdr:spPr>
        <a:xfrm>
          <a:off x="3960113" y="3413288"/>
          <a:ext cx="2771775" cy="7334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 academic research, R2 values of 0.75, 0.50, or 0.25 can be described as stong, moderate and weak.</a:t>
          </a:r>
          <a:endParaRPr sz="1100"/>
        </a:p>
      </xdr:txBody>
    </xdr:sp>
    <xdr:clientData fLocksWithSheet="0"/>
  </xdr:oneCellAnchor>
  <xdr:oneCellAnchor>
    <xdr:from>
      <xdr:col>0</xdr:col>
      <xdr:colOff>123002</xdr:colOff>
      <xdr:row>9</xdr:row>
      <xdr:rowOff>150520</xdr:rowOff>
    </xdr:from>
    <xdr:ext cx="6143625" cy="3645134"/>
    <xdr:pic>
      <xdr:nvPicPr>
        <xdr:cNvPr id="2" name="image10.pn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002" y="1843853"/>
          <a:ext cx="6143625" cy="3645134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827852</xdr:colOff>
      <xdr:row>10</xdr:row>
      <xdr:rowOff>107479</xdr:rowOff>
    </xdr:from>
    <xdr:ext cx="5774619" cy="3222745"/>
    <xdr:pic>
      <xdr:nvPicPr>
        <xdr:cNvPr id="3" name="image8.png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528741" y="1988960"/>
          <a:ext cx="5774619" cy="322274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533400</xdr:colOff>
      <xdr:row>2</xdr:row>
      <xdr:rowOff>76200</xdr:rowOff>
    </xdr:from>
    <xdr:ext cx="1295400" cy="628650"/>
    <xdr:pic>
      <xdr:nvPicPr>
        <xdr:cNvPr id="4" name="image16.png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https://youtu.be/eTZ4VUZHzx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00"/>
  <sheetViews>
    <sheetView workbookViewId="0">
      <selection activeCell="K7" sqref="K7"/>
    </sheetView>
  </sheetViews>
  <sheetFormatPr baseColWidth="10" defaultColWidth="11.1640625" defaultRowHeight="15" customHeight="1" x14ac:dyDescent="0.2"/>
  <cols>
    <col min="1" max="1" width="17.83203125" customWidth="1"/>
    <col min="2" max="9" width="10.5" customWidth="1"/>
    <col min="10" max="10" width="5.33203125" customWidth="1"/>
    <col min="11" max="11" width="3.1640625" customWidth="1"/>
    <col min="12" max="26" width="10.5" customWidth="1"/>
  </cols>
  <sheetData>
    <row r="1" spans="1:13" ht="15.75" customHeight="1" x14ac:dyDescent="0.2">
      <c r="A1" s="10" t="s">
        <v>36</v>
      </c>
      <c r="B1" s="11" t="s">
        <v>37</v>
      </c>
      <c r="C1" s="11"/>
      <c r="D1" s="11"/>
      <c r="E1" s="11"/>
      <c r="F1" s="11"/>
      <c r="M1" s="8" t="s">
        <v>60</v>
      </c>
    </row>
    <row r="2" spans="1:13" ht="15.75" customHeight="1" x14ac:dyDescent="0.2">
      <c r="A2" s="11">
        <v>2</v>
      </c>
      <c r="B2" s="11">
        <v>7</v>
      </c>
    </row>
    <row r="3" spans="1:13" ht="15.75" customHeight="1" x14ac:dyDescent="0.2">
      <c r="A3" s="11">
        <v>6</v>
      </c>
      <c r="B3" s="11">
        <v>18</v>
      </c>
      <c r="J3" s="2" t="s">
        <v>38</v>
      </c>
      <c r="K3" s="2">
        <v>6</v>
      </c>
    </row>
    <row r="4" spans="1:13" ht="15.75" customHeight="1" x14ac:dyDescent="0.2">
      <c r="A4" s="11">
        <v>9</v>
      </c>
      <c r="B4" s="11">
        <v>9</v>
      </c>
      <c r="J4" s="2" t="s">
        <v>39</v>
      </c>
      <c r="K4" s="2">
        <f>B24+B25*K3</f>
        <v>13.000000000000002</v>
      </c>
    </row>
    <row r="5" spans="1:13" ht="15.75" customHeight="1" x14ac:dyDescent="0.2">
      <c r="A5" s="11">
        <v>13</v>
      </c>
      <c r="B5" s="11">
        <v>26</v>
      </c>
    </row>
    <row r="6" spans="1:13" ht="15.75" customHeight="1" x14ac:dyDescent="0.2">
      <c r="A6" s="11">
        <v>20</v>
      </c>
      <c r="B6" s="11">
        <v>23</v>
      </c>
    </row>
    <row r="7" spans="1:13" ht="15.75" customHeight="1" x14ac:dyDescent="0.2"/>
    <row r="8" spans="1:13" ht="15.75" customHeight="1" x14ac:dyDescent="0.2">
      <c r="A8" s="1" t="s">
        <v>0</v>
      </c>
    </row>
    <row r="9" spans="1:13" ht="15.75" customHeight="1" x14ac:dyDescent="0.2"/>
    <row r="10" spans="1:13" ht="15.75" customHeight="1" x14ac:dyDescent="0.2">
      <c r="A10" s="66" t="s">
        <v>1</v>
      </c>
      <c r="B10" s="67"/>
    </row>
    <row r="11" spans="1:13" ht="15.75" customHeight="1" x14ac:dyDescent="0.2">
      <c r="A11" s="4" t="s">
        <v>2</v>
      </c>
      <c r="B11" s="4">
        <v>0.7397954428741077</v>
      </c>
    </row>
    <row r="12" spans="1:13" ht="15.75" customHeight="1" x14ac:dyDescent="0.2">
      <c r="A12" s="4" t="s">
        <v>3</v>
      </c>
      <c r="B12" s="4">
        <v>0.54729729729729715</v>
      </c>
    </row>
    <row r="13" spans="1:13" ht="15.75" customHeight="1" x14ac:dyDescent="0.2">
      <c r="A13" s="4" t="s">
        <v>4</v>
      </c>
      <c r="B13" s="4">
        <v>0.39639639639639618</v>
      </c>
    </row>
    <row r="14" spans="1:13" ht="15.75" customHeight="1" x14ac:dyDescent="0.2">
      <c r="A14" s="4" t="s">
        <v>5</v>
      </c>
      <c r="B14" s="4">
        <v>6.5140872985655749</v>
      </c>
    </row>
    <row r="15" spans="1:13" ht="15.75" customHeight="1" x14ac:dyDescent="0.2">
      <c r="A15" s="5" t="s">
        <v>6</v>
      </c>
      <c r="B15" s="5">
        <v>5</v>
      </c>
    </row>
    <row r="16" spans="1:13" ht="15.75" customHeight="1" x14ac:dyDescent="0.2"/>
    <row r="17" spans="1:9" ht="15.75" customHeight="1" x14ac:dyDescent="0.2">
      <c r="A17" s="1" t="s">
        <v>7</v>
      </c>
    </row>
    <row r="18" spans="1:9" ht="15.75" customHeight="1" x14ac:dyDescent="0.2">
      <c r="A18" s="3"/>
      <c r="B18" s="3" t="s">
        <v>8</v>
      </c>
      <c r="C18" s="3" t="s">
        <v>9</v>
      </c>
      <c r="D18" s="3" t="s">
        <v>10</v>
      </c>
      <c r="E18" s="3" t="s">
        <v>11</v>
      </c>
      <c r="F18" s="3" t="s">
        <v>12</v>
      </c>
    </row>
    <row r="19" spans="1:9" ht="15.75" customHeight="1" x14ac:dyDescent="0.2">
      <c r="A19" s="4" t="s">
        <v>13</v>
      </c>
      <c r="B19" s="4">
        <v>1</v>
      </c>
      <c r="C19" s="4">
        <v>153.89999999999995</v>
      </c>
      <c r="D19" s="4">
        <v>153.89999999999995</v>
      </c>
      <c r="E19" s="4">
        <v>3.6268656716417889</v>
      </c>
      <c r="F19" s="4">
        <v>0.15296197253691893</v>
      </c>
    </row>
    <row r="20" spans="1:9" ht="15.75" customHeight="1" x14ac:dyDescent="0.2">
      <c r="A20" s="4" t="s">
        <v>14</v>
      </c>
      <c r="B20" s="4">
        <v>3</v>
      </c>
      <c r="C20" s="4">
        <v>127.30000000000004</v>
      </c>
      <c r="D20" s="4">
        <v>42.433333333333344</v>
      </c>
      <c r="E20" s="4"/>
      <c r="F20" s="4"/>
    </row>
    <row r="21" spans="1:9" ht="15.75" customHeight="1" x14ac:dyDescent="0.2">
      <c r="A21" s="5" t="s">
        <v>15</v>
      </c>
      <c r="B21" s="5">
        <v>4</v>
      </c>
      <c r="C21" s="5">
        <v>281.2</v>
      </c>
      <c r="D21" s="5"/>
      <c r="E21" s="5"/>
      <c r="F21" s="5"/>
    </row>
    <row r="22" spans="1:9" ht="15.75" customHeight="1" x14ac:dyDescent="0.2"/>
    <row r="23" spans="1:9" ht="15.75" customHeight="1" x14ac:dyDescent="0.2">
      <c r="A23" s="3"/>
      <c r="B23" s="3" t="s">
        <v>16</v>
      </c>
      <c r="C23" s="3" t="s">
        <v>5</v>
      </c>
      <c r="D23" s="3" t="s">
        <v>17</v>
      </c>
      <c r="E23" s="3" t="s">
        <v>18</v>
      </c>
      <c r="F23" s="3" t="s">
        <v>19</v>
      </c>
      <c r="G23" s="3" t="s">
        <v>20</v>
      </c>
      <c r="H23" s="3" t="s">
        <v>21</v>
      </c>
      <c r="I23" s="3" t="s">
        <v>22</v>
      </c>
    </row>
    <row r="24" spans="1:9" ht="15.75" customHeight="1" x14ac:dyDescent="0.2">
      <c r="A24" s="4" t="s">
        <v>23</v>
      </c>
      <c r="B24" s="2">
        <v>7.6000000000000014</v>
      </c>
      <c r="C24" s="4">
        <v>5.5515763527128037</v>
      </c>
      <c r="D24" s="4">
        <v>1.3689805412270384</v>
      </c>
      <c r="E24" s="4">
        <v>0.26449674340557972</v>
      </c>
      <c r="F24" s="4">
        <v>-10.06759365219127</v>
      </c>
      <c r="G24" s="4">
        <v>25.267593652191273</v>
      </c>
      <c r="H24" s="4">
        <v>-24.826254002255766</v>
      </c>
      <c r="I24" s="4">
        <v>40.026254002255769</v>
      </c>
    </row>
    <row r="25" spans="1:9" ht="15.75" customHeight="1" x14ac:dyDescent="0.2">
      <c r="A25" s="5" t="s">
        <v>36</v>
      </c>
      <c r="B25" s="9">
        <v>0.9</v>
      </c>
      <c r="C25" s="5">
        <v>0.47258156262526085</v>
      </c>
      <c r="D25" s="5">
        <v>1.9044331628182154</v>
      </c>
      <c r="E25" s="5">
        <v>0.15296197253691882</v>
      </c>
      <c r="F25" s="5">
        <v>-0.60396544792196327</v>
      </c>
      <c r="G25" s="5">
        <v>2.4039654479219634</v>
      </c>
      <c r="H25" s="5">
        <v>-1.8603060487462235</v>
      </c>
      <c r="I25" s="5">
        <v>3.6603060487462233</v>
      </c>
    </row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>
      <c r="A29" s="1" t="s">
        <v>24</v>
      </c>
    </row>
    <row r="30" spans="1:9" ht="15.75" customHeight="1" x14ac:dyDescent="0.2"/>
    <row r="31" spans="1:9" ht="15.75" customHeight="1" x14ac:dyDescent="0.2">
      <c r="A31" s="3" t="s">
        <v>25</v>
      </c>
      <c r="B31" s="3" t="s">
        <v>40</v>
      </c>
      <c r="C31" s="3" t="s">
        <v>26</v>
      </c>
      <c r="D31" s="3" t="s">
        <v>27</v>
      </c>
    </row>
    <row r="32" spans="1:9" ht="15.75" customHeight="1" x14ac:dyDescent="0.2">
      <c r="A32" s="4">
        <v>1</v>
      </c>
      <c r="B32" s="4">
        <v>9.4000000000000021</v>
      </c>
      <c r="C32" s="4">
        <v>-2.4000000000000021</v>
      </c>
      <c r="D32" s="4">
        <v>-0.42542894577425344</v>
      </c>
    </row>
    <row r="33" spans="1:4" ht="15.75" customHeight="1" x14ac:dyDescent="0.2">
      <c r="A33" s="4">
        <v>2</v>
      </c>
      <c r="B33" s="4">
        <v>13.000000000000002</v>
      </c>
      <c r="C33" s="4">
        <v>4.9999999999999982</v>
      </c>
      <c r="D33" s="4">
        <v>0.88631030369636032</v>
      </c>
    </row>
    <row r="34" spans="1:4" ht="15.75" customHeight="1" x14ac:dyDescent="0.2">
      <c r="A34" s="4">
        <v>3</v>
      </c>
      <c r="B34" s="4">
        <v>15.700000000000001</v>
      </c>
      <c r="C34" s="4">
        <v>-6.7000000000000011</v>
      </c>
      <c r="D34" s="4">
        <v>-1.1876558069531233</v>
      </c>
    </row>
    <row r="35" spans="1:4" ht="15.75" customHeight="1" x14ac:dyDescent="0.2">
      <c r="A35" s="4">
        <v>4</v>
      </c>
      <c r="B35" s="4">
        <v>19.300000000000004</v>
      </c>
      <c r="C35" s="4">
        <v>6.6999999999999957</v>
      </c>
      <c r="D35" s="4">
        <v>1.1876558069531225</v>
      </c>
    </row>
    <row r="36" spans="1:4" ht="15.75" customHeight="1" x14ac:dyDescent="0.2">
      <c r="A36" s="5">
        <v>5</v>
      </c>
      <c r="B36" s="5">
        <v>25.6</v>
      </c>
      <c r="C36" s="5">
        <v>-2.6000000000000014</v>
      </c>
      <c r="D36" s="5">
        <v>-0.46088135792210777</v>
      </c>
    </row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00"/>
  <sheetViews>
    <sheetView tabSelected="1" zoomScale="92" workbookViewId="0">
      <selection activeCell="L57" sqref="L57"/>
    </sheetView>
  </sheetViews>
  <sheetFormatPr baseColWidth="10" defaultColWidth="11.1640625" defaultRowHeight="15" customHeight="1" x14ac:dyDescent="0.2"/>
  <cols>
    <col min="1" max="1" width="17.83203125" customWidth="1"/>
    <col min="2" max="2" width="12.83203125" customWidth="1"/>
    <col min="3" max="3" width="13.5" customWidth="1"/>
    <col min="4" max="4" width="17.5" customWidth="1"/>
    <col min="5" max="5" width="12.1640625" customWidth="1"/>
    <col min="6" max="6" width="13" customWidth="1"/>
    <col min="7" max="7" width="12.1640625" customWidth="1"/>
    <col min="8" max="8" width="12.83203125" customWidth="1"/>
    <col min="9" max="9" width="12.33203125" customWidth="1"/>
    <col min="10" max="26" width="10.5" customWidth="1"/>
  </cols>
  <sheetData>
    <row r="1" spans="1:13" ht="15.75" customHeight="1" x14ac:dyDescent="0.2">
      <c r="A1" s="1" t="s">
        <v>36</v>
      </c>
      <c r="B1" s="1" t="s">
        <v>54</v>
      </c>
      <c r="M1" s="8" t="s">
        <v>88</v>
      </c>
    </row>
    <row r="2" spans="1:13" ht="15.75" customHeight="1" x14ac:dyDescent="0.2">
      <c r="A2" s="1">
        <v>6</v>
      </c>
      <c r="B2" s="1">
        <v>6</v>
      </c>
    </row>
    <row r="3" spans="1:13" ht="15.75" customHeight="1" x14ac:dyDescent="0.2">
      <c r="A3" s="1">
        <v>11</v>
      </c>
      <c r="B3" s="1">
        <v>8</v>
      </c>
    </row>
    <row r="4" spans="1:13" ht="15.75" customHeight="1" x14ac:dyDescent="0.2">
      <c r="A4" s="1">
        <v>15</v>
      </c>
      <c r="B4" s="1">
        <v>12</v>
      </c>
    </row>
    <row r="5" spans="1:13" ht="15.75" customHeight="1" x14ac:dyDescent="0.2">
      <c r="A5" s="1">
        <v>18</v>
      </c>
      <c r="B5" s="1">
        <v>20</v>
      </c>
    </row>
    <row r="6" spans="1:13" ht="15.75" customHeight="1" x14ac:dyDescent="0.2">
      <c r="A6" s="1">
        <v>20</v>
      </c>
      <c r="B6" s="1">
        <v>30</v>
      </c>
    </row>
    <row r="7" spans="1:13" ht="15.75" customHeight="1" x14ac:dyDescent="0.2"/>
    <row r="8" spans="1:13" ht="15.75" customHeight="1" x14ac:dyDescent="0.2">
      <c r="A8" s="1" t="s">
        <v>0</v>
      </c>
    </row>
    <row r="9" spans="1:13" ht="15.75" customHeight="1" x14ac:dyDescent="0.2"/>
    <row r="10" spans="1:13" ht="15.75" customHeight="1" x14ac:dyDescent="0.2">
      <c r="A10" s="66" t="s">
        <v>1</v>
      </c>
      <c r="B10" s="67"/>
    </row>
    <row r="11" spans="1:13" ht="15.75" customHeight="1" x14ac:dyDescent="0.2">
      <c r="A11" s="4" t="s">
        <v>2</v>
      </c>
      <c r="B11" s="4">
        <v>0.90361117865604923</v>
      </c>
    </row>
    <row r="12" spans="1:13" ht="15.75" customHeight="1" x14ac:dyDescent="0.2">
      <c r="A12" s="4" t="s">
        <v>3</v>
      </c>
      <c r="B12" s="4">
        <v>0.81651316219217451</v>
      </c>
    </row>
    <row r="13" spans="1:13" ht="15.75" customHeight="1" x14ac:dyDescent="0.2">
      <c r="A13" s="4" t="s">
        <v>4</v>
      </c>
      <c r="B13" s="4">
        <v>0.75535088292289931</v>
      </c>
    </row>
    <row r="14" spans="1:13" ht="15.75" customHeight="1" x14ac:dyDescent="0.2">
      <c r="A14" s="4" t="s">
        <v>5</v>
      </c>
      <c r="B14" s="4">
        <v>4.8764632860193036</v>
      </c>
    </row>
    <row r="15" spans="1:13" ht="15.75" customHeight="1" x14ac:dyDescent="0.2">
      <c r="A15" s="5" t="s">
        <v>6</v>
      </c>
      <c r="B15" s="5">
        <v>5</v>
      </c>
    </row>
    <row r="16" spans="1:13" ht="15.75" customHeight="1" x14ac:dyDescent="0.2"/>
    <row r="17" spans="1:9" ht="15.75" customHeight="1" x14ac:dyDescent="0.2">
      <c r="A17" s="1" t="s">
        <v>7</v>
      </c>
    </row>
    <row r="18" spans="1:9" ht="15.75" customHeight="1" x14ac:dyDescent="0.2">
      <c r="A18" s="3"/>
      <c r="B18" s="3" t="s">
        <v>8</v>
      </c>
      <c r="C18" s="3" t="s">
        <v>9</v>
      </c>
      <c r="D18" s="3" t="s">
        <v>10</v>
      </c>
      <c r="E18" s="3" t="s">
        <v>11</v>
      </c>
      <c r="F18" s="3" t="s">
        <v>12</v>
      </c>
    </row>
    <row r="19" spans="1:9" ht="15.75" customHeight="1" x14ac:dyDescent="0.2">
      <c r="A19" s="4" t="s">
        <v>13</v>
      </c>
      <c r="B19" s="4">
        <v>1</v>
      </c>
      <c r="C19" s="4">
        <v>317.46031746031747</v>
      </c>
      <c r="D19" s="4">
        <v>317.46031746031747</v>
      </c>
      <c r="E19" s="4">
        <v>13.349946600213597</v>
      </c>
      <c r="F19" s="4">
        <v>3.5399160839408354E-2</v>
      </c>
    </row>
    <row r="20" spans="1:9" ht="15.75" customHeight="1" x14ac:dyDescent="0.2">
      <c r="A20" s="4" t="s">
        <v>14</v>
      </c>
      <c r="B20" s="4">
        <v>3</v>
      </c>
      <c r="C20" s="4">
        <v>71.339682539682556</v>
      </c>
      <c r="D20" s="4">
        <v>23.779894179894185</v>
      </c>
      <c r="E20" s="4"/>
      <c r="F20" s="4"/>
    </row>
    <row r="21" spans="1:9" ht="15.75" customHeight="1" x14ac:dyDescent="0.2">
      <c r="A21" s="5" t="s">
        <v>15</v>
      </c>
      <c r="B21" s="5">
        <v>4</v>
      </c>
      <c r="C21" s="5">
        <v>388.8</v>
      </c>
      <c r="D21" s="5"/>
      <c r="E21" s="5"/>
      <c r="F21" s="5"/>
    </row>
    <row r="22" spans="1:9" ht="15.75" customHeight="1" x14ac:dyDescent="0.2"/>
    <row r="23" spans="1:9" ht="15.75" customHeight="1" x14ac:dyDescent="0.2">
      <c r="A23" s="3"/>
      <c r="B23" s="3" t="s">
        <v>16</v>
      </c>
      <c r="C23" s="3" t="s">
        <v>5</v>
      </c>
      <c r="D23" s="3" t="s">
        <v>17</v>
      </c>
      <c r="E23" s="3" t="s">
        <v>18</v>
      </c>
      <c r="F23" s="3" t="s">
        <v>19</v>
      </c>
      <c r="G23" s="3" t="s">
        <v>20</v>
      </c>
      <c r="H23" s="3" t="s">
        <v>21</v>
      </c>
      <c r="I23" s="3" t="s">
        <v>22</v>
      </c>
    </row>
    <row r="24" spans="1:9" ht="15.75" customHeight="1" x14ac:dyDescent="0.2">
      <c r="A24" s="4" t="s">
        <v>23</v>
      </c>
      <c r="B24" s="4">
        <v>-7.0222222222222257</v>
      </c>
      <c r="C24" s="4">
        <v>6.4611860627934599</v>
      </c>
      <c r="D24" s="4">
        <v>-1.0868317602954471</v>
      </c>
      <c r="E24" s="4">
        <v>0.35663247841454188</v>
      </c>
      <c r="F24" s="4">
        <v>-27.584599935509868</v>
      </c>
      <c r="G24" s="4">
        <v>13.540155491065416</v>
      </c>
      <c r="H24" s="4">
        <v>-44.761424048311959</v>
      </c>
      <c r="I24" s="4">
        <v>30.716979603867507</v>
      </c>
    </row>
    <row r="25" spans="1:9" ht="15.75" customHeight="1" x14ac:dyDescent="0.2">
      <c r="A25" s="5" t="s">
        <v>36</v>
      </c>
      <c r="B25" s="5">
        <v>1.5873015873015874</v>
      </c>
      <c r="C25" s="5">
        <v>0.43442987798728699</v>
      </c>
      <c r="D25" s="5">
        <v>3.6537578737805823</v>
      </c>
      <c r="E25" s="5">
        <v>3.539916083940834E-2</v>
      </c>
      <c r="F25" s="5">
        <v>0.20475182719609331</v>
      </c>
      <c r="G25" s="5">
        <v>2.9698513474070816</v>
      </c>
      <c r="H25" s="5">
        <v>-0.95016393146068356</v>
      </c>
      <c r="I25" s="5">
        <v>4.1247671060638584</v>
      </c>
    </row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>
      <c r="A29" s="1" t="s">
        <v>24</v>
      </c>
    </row>
    <row r="30" spans="1:9" ht="15.75" customHeight="1" x14ac:dyDescent="0.2"/>
    <row r="31" spans="1:9" ht="15.75" customHeight="1" x14ac:dyDescent="0.2">
      <c r="A31" s="3" t="s">
        <v>25</v>
      </c>
      <c r="B31" s="3" t="s">
        <v>55</v>
      </c>
      <c r="C31" s="3" t="s">
        <v>26</v>
      </c>
      <c r="D31" s="3" t="s">
        <v>27</v>
      </c>
    </row>
    <row r="32" spans="1:9" ht="15.75" customHeight="1" x14ac:dyDescent="0.2">
      <c r="A32" s="4">
        <v>1</v>
      </c>
      <c r="B32" s="4">
        <v>2.5015873015872998</v>
      </c>
      <c r="C32" s="20">
        <v>3.4984126984127002</v>
      </c>
      <c r="D32" s="33">
        <v>0.82839114936258018</v>
      </c>
    </row>
    <row r="33" spans="1:11" ht="15.75" customHeight="1" x14ac:dyDescent="0.2">
      <c r="A33" s="4">
        <v>2</v>
      </c>
      <c r="B33" s="4">
        <v>10.438095238095237</v>
      </c>
      <c r="C33" s="20">
        <v>-2.4380952380952365</v>
      </c>
      <c r="D33" s="33">
        <v>-0.5773179697917068</v>
      </c>
    </row>
    <row r="34" spans="1:11" ht="15.75" customHeight="1" x14ac:dyDescent="0.2">
      <c r="A34" s="4">
        <v>3</v>
      </c>
      <c r="B34" s="4">
        <v>16.787301587301585</v>
      </c>
      <c r="C34" s="20">
        <v>-4.7873015873015845</v>
      </c>
      <c r="D34" s="33">
        <v>-1.1335878886014243</v>
      </c>
    </row>
    <row r="35" spans="1:11" ht="15.75" customHeight="1" x14ac:dyDescent="0.2">
      <c r="A35" s="4">
        <v>4</v>
      </c>
      <c r="B35" s="4">
        <v>21.549206349206347</v>
      </c>
      <c r="C35" s="20">
        <v>-1.5492063492063473</v>
      </c>
      <c r="D35" s="33">
        <v>-0.36683745997181344</v>
      </c>
    </row>
    <row r="36" spans="1:11" ht="15.75" customHeight="1" x14ac:dyDescent="0.2">
      <c r="A36" s="5">
        <v>5</v>
      </c>
      <c r="B36" s="5">
        <v>24.723809523809521</v>
      </c>
      <c r="C36" s="34">
        <v>5.2761904761904788</v>
      </c>
      <c r="D36" s="35">
        <v>1.2493521690023668</v>
      </c>
    </row>
    <row r="37" spans="1:11" ht="15.75" customHeight="1" x14ac:dyDescent="0.2"/>
    <row r="38" spans="1:11" ht="15.75" customHeight="1" x14ac:dyDescent="0.2"/>
    <row r="39" spans="1:11" ht="15.75" customHeight="1" x14ac:dyDescent="0.2"/>
    <row r="40" spans="1:11" ht="15.75" customHeight="1" x14ac:dyDescent="0.2">
      <c r="C40" s="3" t="s">
        <v>55</v>
      </c>
      <c r="D40" s="3" t="s">
        <v>27</v>
      </c>
    </row>
    <row r="41" spans="1:11" ht="15.75" customHeight="1" x14ac:dyDescent="0.2">
      <c r="C41" s="4">
        <v>2.5015873015872998</v>
      </c>
      <c r="D41" s="33">
        <v>0.82839114936258018</v>
      </c>
      <c r="K41" s="65" t="s">
        <v>92</v>
      </c>
    </row>
    <row r="42" spans="1:11" ht="15.75" customHeight="1" x14ac:dyDescent="0.2">
      <c r="C42" s="4">
        <v>10.438095238095237</v>
      </c>
      <c r="D42" s="33">
        <v>-0.5773179697917068</v>
      </c>
      <c r="K42" s="65" t="s">
        <v>93</v>
      </c>
    </row>
    <row r="43" spans="1:11" ht="15.75" customHeight="1" x14ac:dyDescent="0.2">
      <c r="C43" s="4">
        <v>16.787301587301585</v>
      </c>
      <c r="D43" s="33">
        <v>-1.1335878886014243</v>
      </c>
    </row>
    <row r="44" spans="1:11" ht="15.75" customHeight="1" x14ac:dyDescent="0.2">
      <c r="C44" s="4">
        <v>21.549206349206347</v>
      </c>
      <c r="D44" s="33">
        <v>-0.36683745997181344</v>
      </c>
    </row>
    <row r="45" spans="1:11" ht="15.75" customHeight="1" x14ac:dyDescent="0.2">
      <c r="C45" s="5">
        <v>24.723809523809521</v>
      </c>
      <c r="D45" s="35">
        <v>1.2493521690023668</v>
      </c>
    </row>
    <row r="46" spans="1:11" ht="15.75" customHeight="1" x14ac:dyDescent="0.2"/>
    <row r="47" spans="1:11" ht="15.75" customHeight="1" x14ac:dyDescent="0.2"/>
    <row r="48" spans="1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768"/>
  <sheetViews>
    <sheetView zoomScaleNormal="100" workbookViewId="0">
      <selection activeCell="D42" sqref="D42"/>
    </sheetView>
  </sheetViews>
  <sheetFormatPr baseColWidth="10" defaultColWidth="11.1640625" defaultRowHeight="15" customHeight="1" x14ac:dyDescent="0.2"/>
  <cols>
    <col min="1" max="1" width="17.83203125" customWidth="1"/>
    <col min="2" max="2" width="23" customWidth="1"/>
    <col min="3" max="3" width="13.5" customWidth="1"/>
    <col min="4" max="4" width="17.5" customWidth="1"/>
    <col min="5" max="5" width="17.1640625" customWidth="1"/>
    <col min="6" max="6" width="13" customWidth="1"/>
    <col min="7" max="7" width="12.1640625" customWidth="1"/>
    <col min="8" max="8" width="12.83203125" customWidth="1"/>
    <col min="9" max="9" width="12.33203125" customWidth="1"/>
    <col min="10" max="26" width="10.5" customWidth="1"/>
  </cols>
  <sheetData>
    <row r="1" spans="1:13" ht="15.75" customHeight="1" x14ac:dyDescent="0.25">
      <c r="A1" s="1" t="s">
        <v>61</v>
      </c>
      <c r="B1" s="1" t="s">
        <v>62</v>
      </c>
      <c r="M1" s="8" t="s">
        <v>89</v>
      </c>
    </row>
    <row r="2" spans="1:13" ht="15.75" customHeight="1" x14ac:dyDescent="0.2">
      <c r="A2" s="1">
        <v>4</v>
      </c>
      <c r="B2" s="1">
        <v>12</v>
      </c>
    </row>
    <row r="3" spans="1:13" ht="15.75" customHeight="1" x14ac:dyDescent="0.2">
      <c r="A3" s="1">
        <v>5</v>
      </c>
      <c r="B3" s="1">
        <v>14</v>
      </c>
    </row>
    <row r="4" spans="1:13" ht="15.75" customHeight="1" x14ac:dyDescent="0.2">
      <c r="A4" s="1">
        <v>7</v>
      </c>
      <c r="B4" s="1">
        <v>16</v>
      </c>
    </row>
    <row r="5" spans="1:13" ht="15.75" customHeight="1" x14ac:dyDescent="0.2">
      <c r="A5" s="1">
        <v>8</v>
      </c>
      <c r="B5" s="1">
        <v>15</v>
      </c>
    </row>
    <row r="6" spans="1:13" ht="15.75" customHeight="1" x14ac:dyDescent="0.2">
      <c r="A6" s="1">
        <v>10</v>
      </c>
      <c r="B6" s="1">
        <v>18</v>
      </c>
    </row>
    <row r="7" spans="1:13" ht="15.75" customHeight="1" x14ac:dyDescent="0.2">
      <c r="A7" s="1">
        <v>12</v>
      </c>
      <c r="B7" s="1">
        <v>20</v>
      </c>
    </row>
    <row r="8" spans="1:13" ht="15.75" customHeight="1" x14ac:dyDescent="0.2">
      <c r="A8" s="1">
        <v>12</v>
      </c>
      <c r="B8" s="1">
        <v>24</v>
      </c>
    </row>
    <row r="9" spans="1:13" ht="15.75" customHeight="1" x14ac:dyDescent="0.2">
      <c r="A9" s="1">
        <v>22</v>
      </c>
      <c r="B9" s="1">
        <v>19</v>
      </c>
    </row>
    <row r="10" spans="1:13" ht="15.75" customHeight="1" x14ac:dyDescent="0.2"/>
    <row r="11" spans="1:13" ht="15.75" customHeight="1" x14ac:dyDescent="0.2">
      <c r="A11" s="1" t="s">
        <v>0</v>
      </c>
    </row>
    <row r="12" spans="1:13" ht="15.75" customHeight="1" x14ac:dyDescent="0.2"/>
    <row r="13" spans="1:13" ht="15.75" customHeight="1" x14ac:dyDescent="0.2">
      <c r="A13" s="66" t="s">
        <v>1</v>
      </c>
      <c r="B13" s="67"/>
    </row>
    <row r="14" spans="1:13" ht="15.75" customHeight="1" x14ac:dyDescent="0.2">
      <c r="A14" s="4" t="s">
        <v>2</v>
      </c>
      <c r="B14" s="4">
        <v>0.63384634788609528</v>
      </c>
    </row>
    <row r="15" spans="1:13" ht="15.75" customHeight="1" x14ac:dyDescent="0.2">
      <c r="A15" s="4" t="s">
        <v>3</v>
      </c>
      <c r="B15" s="4">
        <v>0.40176119272854088</v>
      </c>
    </row>
    <row r="16" spans="1:13" ht="15.75" customHeight="1" x14ac:dyDescent="0.2">
      <c r="A16" s="4" t="s">
        <v>4</v>
      </c>
      <c r="B16" s="4">
        <v>0.30205472484996437</v>
      </c>
    </row>
    <row r="17" spans="1:9" ht="15.75" customHeight="1" x14ac:dyDescent="0.2">
      <c r="A17" s="4" t="s">
        <v>5</v>
      </c>
      <c r="B17" s="4">
        <v>3.1812271986885055</v>
      </c>
    </row>
    <row r="18" spans="1:9" ht="15.75" customHeight="1" x14ac:dyDescent="0.2">
      <c r="A18" s="5" t="s">
        <v>6</v>
      </c>
      <c r="B18" s="5">
        <v>8</v>
      </c>
    </row>
    <row r="19" spans="1:9" ht="15.75" customHeight="1" x14ac:dyDescent="0.2"/>
    <row r="20" spans="1:9" ht="15.75" customHeight="1" x14ac:dyDescent="0.2">
      <c r="A20" s="1" t="s">
        <v>7</v>
      </c>
    </row>
    <row r="21" spans="1:9" ht="15.75" customHeight="1" x14ac:dyDescent="0.2">
      <c r="A21" s="3"/>
      <c r="B21" s="3" t="s">
        <v>8</v>
      </c>
      <c r="C21" s="3" t="s">
        <v>9</v>
      </c>
      <c r="D21" s="3" t="s">
        <v>10</v>
      </c>
      <c r="E21" s="3" t="s">
        <v>11</v>
      </c>
      <c r="F21" s="3" t="s">
        <v>12</v>
      </c>
    </row>
    <row r="22" spans="1:9" ht="15.75" customHeight="1" x14ac:dyDescent="0.2">
      <c r="A22" s="4" t="s">
        <v>13</v>
      </c>
      <c r="B22" s="4">
        <v>1</v>
      </c>
      <c r="C22" s="4">
        <v>40.778761061946902</v>
      </c>
      <c r="D22" s="4">
        <v>40.778761061946902</v>
      </c>
      <c r="E22" s="4">
        <v>4.0294396269037387</v>
      </c>
      <c r="F22" s="4">
        <v>9.1490262809232392E-2</v>
      </c>
    </row>
    <row r="23" spans="1:9" ht="15.75" customHeight="1" x14ac:dyDescent="0.2">
      <c r="A23" s="4" t="s">
        <v>14</v>
      </c>
      <c r="B23" s="4">
        <v>6</v>
      </c>
      <c r="C23" s="4">
        <v>60.721238938053098</v>
      </c>
      <c r="D23" s="4">
        <v>10.120206489675516</v>
      </c>
      <c r="E23" s="4"/>
      <c r="F23" s="4"/>
    </row>
    <row r="24" spans="1:9" ht="15.75" customHeight="1" x14ac:dyDescent="0.2">
      <c r="A24" s="5" t="s">
        <v>15</v>
      </c>
      <c r="B24" s="5">
        <v>7</v>
      </c>
      <c r="C24" s="5">
        <v>101.5</v>
      </c>
      <c r="D24" s="5"/>
      <c r="E24" s="5"/>
      <c r="F24" s="5"/>
    </row>
    <row r="25" spans="1:9" ht="15.75" customHeight="1" x14ac:dyDescent="0.2"/>
    <row r="26" spans="1:9" ht="15.75" customHeight="1" x14ac:dyDescent="0.2">
      <c r="A26" s="3"/>
      <c r="B26" s="3" t="s">
        <v>16</v>
      </c>
      <c r="C26" s="3" t="s">
        <v>5</v>
      </c>
      <c r="D26" s="3" t="s">
        <v>17</v>
      </c>
      <c r="E26" s="3" t="s">
        <v>18</v>
      </c>
      <c r="F26" s="3" t="s">
        <v>19</v>
      </c>
      <c r="G26" s="3" t="s">
        <v>20</v>
      </c>
      <c r="H26" s="3" t="s">
        <v>21</v>
      </c>
      <c r="I26" s="3" t="s">
        <v>22</v>
      </c>
    </row>
    <row r="27" spans="1:9" ht="15.75" customHeight="1" x14ac:dyDescent="0.2">
      <c r="A27" s="4" t="s">
        <v>23</v>
      </c>
      <c r="B27" s="4">
        <v>13.002212389380531</v>
      </c>
      <c r="C27" s="4">
        <v>2.3964543151325022</v>
      </c>
      <c r="D27" s="4">
        <v>5.4256041132424535</v>
      </c>
      <c r="E27" s="4">
        <v>1.6242006498504225E-3</v>
      </c>
      <c r="F27" s="4">
        <v>7.1382999249553096</v>
      </c>
      <c r="G27" s="4">
        <v>18.866124853805754</v>
      </c>
      <c r="H27" s="4">
        <v>4.1175305096336103</v>
      </c>
      <c r="I27" s="4">
        <v>21.886894269127453</v>
      </c>
    </row>
    <row r="28" spans="1:9" ht="15.75" customHeight="1" x14ac:dyDescent="0.2">
      <c r="A28" s="5" t="s">
        <v>36</v>
      </c>
      <c r="B28" s="5">
        <v>0.4247787610619469</v>
      </c>
      <c r="C28" s="5">
        <v>0.21161208550807656</v>
      </c>
      <c r="D28" s="5">
        <v>2.0073464142752586</v>
      </c>
      <c r="E28" s="5">
        <v>9.1490262809232392E-2</v>
      </c>
      <c r="F28" s="5">
        <v>-9.3017358813268336E-2</v>
      </c>
      <c r="G28" s="5">
        <v>0.94257488093716213</v>
      </c>
      <c r="H28" s="5">
        <v>-0.35975781440167143</v>
      </c>
      <c r="I28" s="5">
        <v>1.2093153365255653</v>
      </c>
    </row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>
      <c r="A32" s="1" t="s">
        <v>24</v>
      </c>
    </row>
    <row r="33" spans="1:9" ht="15.75" customHeight="1" x14ac:dyDescent="0.2"/>
    <row r="34" spans="1:9" ht="15.75" customHeight="1" x14ac:dyDescent="0.2">
      <c r="A34" s="3" t="s">
        <v>25</v>
      </c>
      <c r="B34" s="3" t="s">
        <v>55</v>
      </c>
      <c r="C34" s="3" t="s">
        <v>26</v>
      </c>
      <c r="D34" s="3" t="s">
        <v>27</v>
      </c>
    </row>
    <row r="35" spans="1:9" ht="15.75" customHeight="1" x14ac:dyDescent="0.2">
      <c r="A35" s="4">
        <v>1</v>
      </c>
      <c r="B35" s="4">
        <v>14.701327433628318</v>
      </c>
      <c r="C35" s="4">
        <v>-2.7013274336283182</v>
      </c>
      <c r="D35" s="36">
        <v>-0.91718287448200198</v>
      </c>
    </row>
    <row r="36" spans="1:9" ht="15.75" customHeight="1" x14ac:dyDescent="0.2">
      <c r="A36" s="4">
        <v>2</v>
      </c>
      <c r="B36" s="4">
        <v>15.126106194690266</v>
      </c>
      <c r="C36" s="4">
        <v>-1.1261061946902657</v>
      </c>
      <c r="D36" s="36">
        <v>-0.38234732441551122</v>
      </c>
    </row>
    <row r="37" spans="1:9" ht="15.75" customHeight="1" x14ac:dyDescent="0.2">
      <c r="A37" s="4">
        <v>3</v>
      </c>
      <c r="B37" s="4">
        <v>15.975663716814161</v>
      </c>
      <c r="C37" s="4">
        <v>2.4336283185839136E-2</v>
      </c>
      <c r="D37" s="36">
        <v>8.2629087791166022E-3</v>
      </c>
    </row>
    <row r="38" spans="1:9" ht="15.75" customHeight="1" x14ac:dyDescent="0.2">
      <c r="A38" s="4">
        <v>4</v>
      </c>
      <c r="B38" s="4">
        <v>16.400442477876105</v>
      </c>
      <c r="C38" s="4">
        <v>-1.4004424778761049</v>
      </c>
      <c r="D38" s="36">
        <v>-0.47549284156192201</v>
      </c>
    </row>
    <row r="39" spans="1:9" ht="15.75" customHeight="1" x14ac:dyDescent="0.2">
      <c r="A39" s="4">
        <v>5</v>
      </c>
      <c r="B39" s="4">
        <v>17.25</v>
      </c>
      <c r="C39" s="4">
        <v>0.75</v>
      </c>
      <c r="D39" s="36">
        <v>0.25464782510188266</v>
      </c>
    </row>
    <row r="40" spans="1:9" ht="15.75" customHeight="1" x14ac:dyDescent="0.2">
      <c r="A40" s="4">
        <v>6</v>
      </c>
      <c r="B40" s="4">
        <v>18.099557522123895</v>
      </c>
      <c r="C40" s="4">
        <v>1.9004424778761049</v>
      </c>
      <c r="D40" s="36">
        <v>0.64525805829651051</v>
      </c>
    </row>
    <row r="41" spans="1:9" ht="15.75" customHeight="1" x14ac:dyDescent="0.2">
      <c r="A41" s="4">
        <v>7</v>
      </c>
      <c r="B41" s="4">
        <v>18.099557522123895</v>
      </c>
      <c r="C41" s="4">
        <v>5.9004424778761049</v>
      </c>
      <c r="D41" s="20">
        <v>2.0033797921732179</v>
      </c>
      <c r="E41" s="2" t="s">
        <v>28</v>
      </c>
      <c r="F41" s="2"/>
      <c r="G41" s="2"/>
      <c r="H41" s="2"/>
      <c r="I41" s="2"/>
    </row>
    <row r="42" spans="1:9" ht="15.75" customHeight="1" x14ac:dyDescent="0.2">
      <c r="A42" s="5">
        <v>8</v>
      </c>
      <c r="B42" s="5">
        <v>22.347345132743364</v>
      </c>
      <c r="C42" s="5">
        <v>-3.3473451327433636</v>
      </c>
      <c r="D42" s="30">
        <v>-1.1365255438912936</v>
      </c>
    </row>
    <row r="43" spans="1:9" ht="15.75" customHeight="1" x14ac:dyDescent="0.2"/>
    <row r="44" spans="1:9" ht="15.75" customHeight="1" x14ac:dyDescent="0.2"/>
    <row r="45" spans="1:9" ht="15.75" customHeight="1" x14ac:dyDescent="0.25">
      <c r="A45" s="6" t="s">
        <v>25</v>
      </c>
      <c r="B45" s="6" t="s">
        <v>63</v>
      </c>
      <c r="C45" s="6" t="s">
        <v>29</v>
      </c>
      <c r="D45" s="6" t="s">
        <v>30</v>
      </c>
      <c r="E45" s="6" t="s">
        <v>58</v>
      </c>
    </row>
    <row r="46" spans="1:9" ht="15.75" customHeight="1" x14ac:dyDescent="0.2">
      <c r="A46" s="4">
        <v>1</v>
      </c>
      <c r="B46" s="1">
        <v>4</v>
      </c>
      <c r="C46" s="1">
        <f t="shared" ref="C46:C53" si="0">(B46-$B$54)^2</f>
        <v>36</v>
      </c>
      <c r="D46" s="36">
        <f t="shared" ref="D46:D53" si="1">1/8+C46/$C$54</f>
        <v>0.28429203539823011</v>
      </c>
      <c r="E46" s="1" t="str">
        <f ca="1">_xlfn.FORMULATEXT(D46)</f>
        <v>=1/8+C46/$C$54</v>
      </c>
    </row>
    <row r="47" spans="1:9" ht="15.75" customHeight="1" x14ac:dyDescent="0.2">
      <c r="A47" s="4">
        <v>2</v>
      </c>
      <c r="B47" s="1">
        <v>5</v>
      </c>
      <c r="C47" s="1">
        <f t="shared" si="0"/>
        <v>25</v>
      </c>
      <c r="D47" s="36">
        <f t="shared" si="1"/>
        <v>0.23561946902654868</v>
      </c>
      <c r="E47" s="1" t="str">
        <f t="shared" ref="E47:E53" ca="1" si="2">_xlfn.FORMULATEXT(D47)</f>
        <v>=1/8+C47/$C$54</v>
      </c>
    </row>
    <row r="48" spans="1:9" ht="15.75" customHeight="1" x14ac:dyDescent="0.2">
      <c r="A48" s="4">
        <v>3</v>
      </c>
      <c r="B48" s="1">
        <v>7</v>
      </c>
      <c r="C48" s="1">
        <f t="shared" si="0"/>
        <v>9</v>
      </c>
      <c r="D48" s="36">
        <f t="shared" si="1"/>
        <v>0.16482300884955753</v>
      </c>
      <c r="E48" s="1" t="str">
        <f t="shared" ca="1" si="2"/>
        <v>=1/8+C48/$C$54</v>
      </c>
    </row>
    <row r="49" spans="1:10" ht="15.75" customHeight="1" x14ac:dyDescent="0.2">
      <c r="A49" s="4">
        <v>4</v>
      </c>
      <c r="B49" s="1">
        <v>8</v>
      </c>
      <c r="C49" s="1">
        <f t="shared" si="0"/>
        <v>4</v>
      </c>
      <c r="D49" s="36">
        <f t="shared" si="1"/>
        <v>0.14269911504424779</v>
      </c>
      <c r="E49" s="1" t="str">
        <f t="shared" ca="1" si="2"/>
        <v>=1/8+C49/$C$54</v>
      </c>
    </row>
    <row r="50" spans="1:10" ht="15.75" customHeight="1" x14ac:dyDescent="0.2">
      <c r="A50" s="4">
        <v>5</v>
      </c>
      <c r="B50" s="1">
        <v>10</v>
      </c>
      <c r="C50" s="1">
        <f t="shared" si="0"/>
        <v>0</v>
      </c>
      <c r="D50" s="36">
        <f t="shared" si="1"/>
        <v>0.125</v>
      </c>
      <c r="E50" s="1" t="str">
        <f t="shared" ca="1" si="2"/>
        <v>=1/8+C50/$C$54</v>
      </c>
    </row>
    <row r="51" spans="1:10" ht="15.75" customHeight="1" x14ac:dyDescent="0.2">
      <c r="A51" s="4">
        <v>6</v>
      </c>
      <c r="B51" s="1">
        <v>12</v>
      </c>
      <c r="C51" s="1">
        <f t="shared" si="0"/>
        <v>4</v>
      </c>
      <c r="D51" s="36">
        <f t="shared" si="1"/>
        <v>0.14269911504424779</v>
      </c>
      <c r="E51" s="1" t="str">
        <f t="shared" ca="1" si="2"/>
        <v>=1/8+C51/$C$54</v>
      </c>
    </row>
    <row r="52" spans="1:10" ht="15.75" customHeight="1" x14ac:dyDescent="0.2">
      <c r="A52" s="4">
        <v>7</v>
      </c>
      <c r="B52" s="1">
        <v>12</v>
      </c>
      <c r="C52" s="1">
        <f t="shared" si="0"/>
        <v>4</v>
      </c>
      <c r="D52" s="36">
        <f t="shared" si="1"/>
        <v>0.14269911504424779</v>
      </c>
      <c r="E52" s="1" t="str">
        <f t="shared" ca="1" si="2"/>
        <v>=1/8+C52/$C$54</v>
      </c>
    </row>
    <row r="53" spans="1:10" ht="15.75" customHeight="1" x14ac:dyDescent="0.2">
      <c r="A53" s="4">
        <v>8</v>
      </c>
      <c r="B53" s="1">
        <v>22</v>
      </c>
      <c r="C53" s="1">
        <f t="shared" si="0"/>
        <v>144</v>
      </c>
      <c r="D53" s="37">
        <f t="shared" si="1"/>
        <v>0.76216814159292035</v>
      </c>
      <c r="E53" s="37" t="str">
        <f t="shared" ca="1" si="2"/>
        <v>=1/8+C53/$C$54</v>
      </c>
      <c r="F53" s="68" t="s">
        <v>64</v>
      </c>
      <c r="G53" s="69"/>
      <c r="H53" s="69"/>
      <c r="I53" s="69"/>
      <c r="J53" s="70"/>
    </row>
    <row r="54" spans="1:10" ht="15.75" customHeight="1" x14ac:dyDescent="0.2">
      <c r="A54" s="7" t="s">
        <v>31</v>
      </c>
      <c r="B54" s="2">
        <f>AVERAGE(B46:B53)</f>
        <v>10</v>
      </c>
      <c r="C54" s="2">
        <f>SUM(C46:C53)</f>
        <v>226</v>
      </c>
      <c r="F54" s="71"/>
      <c r="G54" s="72"/>
      <c r="H54" s="72"/>
      <c r="I54" s="72"/>
      <c r="J54" s="73"/>
    </row>
    <row r="55" spans="1:10" ht="15.75" customHeight="1" x14ac:dyDescent="0.2">
      <c r="F55" s="74"/>
      <c r="G55" s="75"/>
      <c r="H55" s="75"/>
      <c r="I55" s="75"/>
      <c r="J55" s="76"/>
    </row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</sheetData>
  <mergeCells count="2">
    <mergeCell ref="A13:B13"/>
    <mergeCell ref="F53:J55"/>
  </mergeCell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00"/>
  <sheetViews>
    <sheetView workbookViewId="0">
      <selection activeCell="D2" sqref="D2"/>
    </sheetView>
  </sheetViews>
  <sheetFormatPr baseColWidth="10" defaultColWidth="11.1640625" defaultRowHeight="15" customHeight="1" x14ac:dyDescent="0.2"/>
  <cols>
    <col min="1" max="1" width="36.1640625" customWidth="1"/>
    <col min="2" max="2" width="30.83203125" customWidth="1"/>
    <col min="3" max="3" width="13.5" customWidth="1"/>
    <col min="4" max="4" width="17.5" customWidth="1"/>
    <col min="5" max="5" width="12.1640625" customWidth="1"/>
    <col min="6" max="6" width="13" customWidth="1"/>
    <col min="7" max="7" width="12.1640625" customWidth="1"/>
    <col min="8" max="9" width="12.33203125" customWidth="1"/>
    <col min="10" max="26" width="10.5" customWidth="1"/>
  </cols>
  <sheetData>
    <row r="1" spans="1:4" ht="15.75" customHeight="1" x14ac:dyDescent="0.2">
      <c r="A1" s="12" t="s">
        <v>65</v>
      </c>
      <c r="B1" s="12" t="s">
        <v>66</v>
      </c>
      <c r="D1" s="8" t="s">
        <v>90</v>
      </c>
    </row>
    <row r="2" spans="1:4" ht="15.75" customHeight="1" x14ac:dyDescent="0.2">
      <c r="A2" s="24">
        <v>59</v>
      </c>
      <c r="B2" s="24">
        <v>24</v>
      </c>
    </row>
    <row r="3" spans="1:4" ht="15.75" customHeight="1" x14ac:dyDescent="0.2">
      <c r="A3" s="24">
        <v>22</v>
      </c>
      <c r="B3" s="24">
        <v>19</v>
      </c>
    </row>
    <row r="4" spans="1:4" ht="15.75" customHeight="1" x14ac:dyDescent="0.2">
      <c r="A4" s="24">
        <v>58</v>
      </c>
      <c r="B4" s="24">
        <v>25</v>
      </c>
    </row>
    <row r="5" spans="1:4" ht="15.75" customHeight="1" x14ac:dyDescent="0.2">
      <c r="A5" s="24">
        <v>84</v>
      </c>
      <c r="B5" s="24">
        <v>29</v>
      </c>
    </row>
    <row r="6" spans="1:4" ht="15.75" customHeight="1" x14ac:dyDescent="0.2">
      <c r="A6" s="24">
        <v>53</v>
      </c>
      <c r="B6" s="24">
        <v>40</v>
      </c>
    </row>
    <row r="7" spans="1:4" ht="15.75" customHeight="1" x14ac:dyDescent="0.2">
      <c r="A7" s="24">
        <v>97</v>
      </c>
      <c r="B7" s="24">
        <v>45</v>
      </c>
    </row>
    <row r="8" spans="1:4" ht="15.75" customHeight="1" x14ac:dyDescent="0.2">
      <c r="A8" s="24">
        <v>38</v>
      </c>
      <c r="B8" s="24">
        <v>32</v>
      </c>
    </row>
    <row r="9" spans="1:4" ht="15.75" customHeight="1" x14ac:dyDescent="0.2">
      <c r="A9" s="24">
        <v>12</v>
      </c>
      <c r="B9" s="24">
        <v>25</v>
      </c>
    </row>
    <row r="10" spans="1:4" ht="15.75" customHeight="1" x14ac:dyDescent="0.2">
      <c r="A10" s="24">
        <v>0</v>
      </c>
      <c r="B10" s="24">
        <v>11</v>
      </c>
    </row>
    <row r="11" spans="1:4" ht="15.75" customHeight="1" x14ac:dyDescent="0.2">
      <c r="A11" s="24">
        <v>132</v>
      </c>
      <c r="B11" s="24">
        <v>54</v>
      </c>
    </row>
    <row r="12" spans="1:4" ht="15.75" customHeight="1" x14ac:dyDescent="0.2">
      <c r="A12" s="24">
        <v>55</v>
      </c>
      <c r="B12" s="24">
        <v>21</v>
      </c>
    </row>
    <row r="13" spans="1:4" ht="15.75" customHeight="1" x14ac:dyDescent="0.2">
      <c r="A13" s="24">
        <v>0</v>
      </c>
      <c r="B13" s="24">
        <v>14</v>
      </c>
    </row>
    <row r="14" spans="1:4" ht="15.75" customHeight="1" x14ac:dyDescent="0.2">
      <c r="A14" s="24">
        <v>91</v>
      </c>
      <c r="B14" s="24">
        <v>36</v>
      </c>
    </row>
    <row r="15" spans="1:4" ht="15.75" customHeight="1" x14ac:dyDescent="0.2">
      <c r="A15" s="24">
        <v>11</v>
      </c>
      <c r="B15" s="24">
        <v>15</v>
      </c>
    </row>
    <row r="16" spans="1:4" ht="15.75" customHeight="1" x14ac:dyDescent="0.2">
      <c r="A16" s="24">
        <v>3</v>
      </c>
      <c r="B16" s="24">
        <v>11</v>
      </c>
    </row>
    <row r="17" spans="1:2" ht="15.75" customHeight="1" x14ac:dyDescent="0.2">
      <c r="A17" s="24">
        <v>27</v>
      </c>
      <c r="B17" s="24">
        <v>16</v>
      </c>
    </row>
    <row r="18" spans="1:2" ht="15.75" customHeight="1" x14ac:dyDescent="0.2">
      <c r="A18" s="24">
        <v>39</v>
      </c>
      <c r="B18" s="24">
        <v>37</v>
      </c>
    </row>
    <row r="19" spans="1:2" ht="15.75" customHeight="1" x14ac:dyDescent="0.2">
      <c r="A19" s="24">
        <v>15</v>
      </c>
      <c r="B19" s="24">
        <v>13</v>
      </c>
    </row>
    <row r="20" spans="1:2" ht="15.75" customHeight="1" x14ac:dyDescent="0.2">
      <c r="A20" s="24">
        <v>77</v>
      </c>
      <c r="B20" s="24">
        <v>35</v>
      </c>
    </row>
    <row r="21" spans="1:2" ht="15.75" customHeight="1" x14ac:dyDescent="0.2">
      <c r="A21" s="24">
        <v>31</v>
      </c>
      <c r="B21" s="24">
        <v>17</v>
      </c>
    </row>
    <row r="22" spans="1:2" ht="15.75" customHeight="1" x14ac:dyDescent="0.2">
      <c r="A22" s="24">
        <v>24</v>
      </c>
      <c r="B22" s="24">
        <v>17</v>
      </c>
    </row>
    <row r="23" spans="1:2" ht="15.75" customHeight="1" x14ac:dyDescent="0.2">
      <c r="A23" s="24">
        <v>19</v>
      </c>
      <c r="B23" s="24">
        <v>24</v>
      </c>
    </row>
    <row r="24" spans="1:2" ht="15.75" customHeight="1" x14ac:dyDescent="0.2">
      <c r="A24" s="24">
        <v>23</v>
      </c>
      <c r="B24" s="24">
        <v>30</v>
      </c>
    </row>
    <row r="25" spans="1:2" ht="15.75" customHeight="1" x14ac:dyDescent="0.2">
      <c r="A25" s="24">
        <v>39</v>
      </c>
      <c r="B25" s="24">
        <v>24</v>
      </c>
    </row>
    <row r="26" spans="1:2" ht="15.75" customHeight="1" x14ac:dyDescent="0.2">
      <c r="A26" s="24">
        <v>58</v>
      </c>
      <c r="B26" s="24">
        <v>26</v>
      </c>
    </row>
    <row r="27" spans="1:2" ht="15.75" customHeight="1" x14ac:dyDescent="0.2">
      <c r="A27" s="24">
        <v>114</v>
      </c>
      <c r="B27" s="24">
        <v>56</v>
      </c>
    </row>
    <row r="28" spans="1:2" ht="15.75" customHeight="1" x14ac:dyDescent="0.2">
      <c r="A28" s="24">
        <v>30</v>
      </c>
      <c r="B28" s="24">
        <v>22</v>
      </c>
    </row>
    <row r="29" spans="1:2" ht="15.75" customHeight="1" x14ac:dyDescent="0.2">
      <c r="A29" s="24">
        <v>108</v>
      </c>
      <c r="B29" s="24">
        <v>41</v>
      </c>
    </row>
    <row r="30" spans="1:2" ht="15.75" customHeight="1" x14ac:dyDescent="0.2">
      <c r="A30" s="24">
        <v>48</v>
      </c>
      <c r="B30" s="24">
        <v>26</v>
      </c>
    </row>
    <row r="31" spans="1:2" ht="15.75" customHeight="1" x14ac:dyDescent="0.2">
      <c r="A31" s="24">
        <v>103</v>
      </c>
      <c r="B31" s="24">
        <v>41</v>
      </c>
    </row>
    <row r="32" spans="1:2" ht="15.75" customHeight="1" x14ac:dyDescent="0.2">
      <c r="A32" s="24">
        <v>71</v>
      </c>
      <c r="B32" s="24">
        <v>27</v>
      </c>
    </row>
    <row r="33" spans="1:6" ht="15.75" customHeight="1" x14ac:dyDescent="0.2">
      <c r="A33" s="24">
        <v>111</v>
      </c>
      <c r="B33" s="24">
        <v>24</v>
      </c>
    </row>
    <row r="34" spans="1:6" ht="15.75" customHeight="1" x14ac:dyDescent="0.2"/>
    <row r="35" spans="1:6" ht="15.75" customHeight="1" x14ac:dyDescent="0.2">
      <c r="A35" s="1" t="s">
        <v>0</v>
      </c>
    </row>
    <row r="36" spans="1:6" ht="15.75" customHeight="1" x14ac:dyDescent="0.2"/>
    <row r="37" spans="1:6" ht="15.75" customHeight="1" x14ac:dyDescent="0.2">
      <c r="A37" s="66" t="s">
        <v>1</v>
      </c>
      <c r="B37" s="67"/>
    </row>
    <row r="38" spans="1:6" ht="15.75" customHeight="1" x14ac:dyDescent="0.2">
      <c r="A38" s="4" t="s">
        <v>2</v>
      </c>
      <c r="B38" s="4">
        <v>0.8123648410064056</v>
      </c>
    </row>
    <row r="39" spans="1:6" ht="15.75" customHeight="1" x14ac:dyDescent="0.2">
      <c r="A39" s="4" t="s">
        <v>3</v>
      </c>
      <c r="B39" s="4">
        <v>0.65993663490336274</v>
      </c>
    </row>
    <row r="40" spans="1:6" ht="15.75" customHeight="1" x14ac:dyDescent="0.2">
      <c r="A40" s="4" t="s">
        <v>4</v>
      </c>
      <c r="B40" s="4">
        <v>0.64860118940014144</v>
      </c>
    </row>
    <row r="41" spans="1:6" ht="15.75" customHeight="1" x14ac:dyDescent="0.2">
      <c r="A41" s="4" t="s">
        <v>5</v>
      </c>
      <c r="B41" s="4">
        <v>6.9373707924998227</v>
      </c>
    </row>
    <row r="42" spans="1:6" ht="15.75" customHeight="1" x14ac:dyDescent="0.2">
      <c r="A42" s="5" t="s">
        <v>6</v>
      </c>
      <c r="B42" s="5">
        <v>32</v>
      </c>
    </row>
    <row r="43" spans="1:6" ht="15.75" customHeight="1" x14ac:dyDescent="0.2"/>
    <row r="44" spans="1:6" ht="15.75" customHeight="1" x14ac:dyDescent="0.2">
      <c r="A44" s="1" t="s">
        <v>7</v>
      </c>
    </row>
    <row r="45" spans="1:6" ht="15.75" customHeight="1" x14ac:dyDescent="0.2">
      <c r="A45" s="3"/>
      <c r="B45" s="3" t="s">
        <v>8</v>
      </c>
      <c r="C45" s="3" t="s">
        <v>9</v>
      </c>
      <c r="D45" s="3" t="s">
        <v>10</v>
      </c>
      <c r="E45" s="3" t="s">
        <v>11</v>
      </c>
      <c r="F45" s="3" t="s">
        <v>12</v>
      </c>
    </row>
    <row r="46" spans="1:6" ht="15.75" customHeight="1" x14ac:dyDescent="0.2">
      <c r="A46" s="4" t="s">
        <v>13</v>
      </c>
      <c r="B46" s="4">
        <v>1</v>
      </c>
      <c r="C46" s="4">
        <v>2801.9053446211115</v>
      </c>
      <c r="D46" s="4">
        <v>2801.9053446211115</v>
      </c>
      <c r="E46" s="4">
        <v>58.218852952521857</v>
      </c>
      <c r="F46" s="4">
        <v>1.6468692557652315E-8</v>
      </c>
    </row>
    <row r="47" spans="1:6" ht="15.75" customHeight="1" x14ac:dyDescent="0.2">
      <c r="A47" s="4" t="s">
        <v>14</v>
      </c>
      <c r="B47" s="4">
        <v>30</v>
      </c>
      <c r="C47" s="4">
        <v>1443.8134053788885</v>
      </c>
      <c r="D47" s="4">
        <v>48.12711351262962</v>
      </c>
      <c r="E47" s="4"/>
      <c r="F47" s="4"/>
    </row>
    <row r="48" spans="1:6" ht="15.75" customHeight="1" x14ac:dyDescent="0.2">
      <c r="A48" s="5" t="s">
        <v>15</v>
      </c>
      <c r="B48" s="5">
        <v>31</v>
      </c>
      <c r="C48" s="5">
        <v>4245.71875</v>
      </c>
      <c r="D48" s="5"/>
      <c r="E48" s="5"/>
      <c r="F48" s="5"/>
    </row>
    <row r="49" spans="1:9" ht="15.75" customHeight="1" x14ac:dyDescent="0.2"/>
    <row r="50" spans="1:9" ht="15.75" customHeight="1" x14ac:dyDescent="0.2">
      <c r="A50" s="3"/>
      <c r="B50" s="3" t="s">
        <v>16</v>
      </c>
      <c r="C50" s="3" t="s">
        <v>5</v>
      </c>
      <c r="D50" s="3" t="s">
        <v>17</v>
      </c>
      <c r="E50" s="3" t="s">
        <v>18</v>
      </c>
      <c r="F50" s="3" t="s">
        <v>19</v>
      </c>
      <c r="G50" s="3" t="s">
        <v>20</v>
      </c>
      <c r="H50" s="3" t="s">
        <v>21</v>
      </c>
      <c r="I50" s="3" t="s">
        <v>22</v>
      </c>
    </row>
    <row r="51" spans="1:9" ht="15.75" customHeight="1" x14ac:dyDescent="0.2">
      <c r="A51" s="4" t="s">
        <v>23</v>
      </c>
      <c r="B51" s="38">
        <v>14.276540947653952</v>
      </c>
      <c r="C51" s="4">
        <v>2.1130612589775337</v>
      </c>
      <c r="D51" s="4">
        <v>6.7563308384926204</v>
      </c>
      <c r="E51" s="4">
        <v>1.7209878150633545E-7</v>
      </c>
      <c r="F51" s="4">
        <v>9.9610941399669191</v>
      </c>
      <c r="G51" s="4">
        <v>18.591987755340988</v>
      </c>
      <c r="H51" s="4">
        <v>8.4656316697444449</v>
      </c>
      <c r="I51" s="4">
        <v>20.087450225563458</v>
      </c>
    </row>
    <row r="52" spans="1:9" ht="15.75" customHeight="1" x14ac:dyDescent="0.2">
      <c r="A52" s="5" t="s">
        <v>65</v>
      </c>
      <c r="B52" s="39">
        <v>0.25432850464592827</v>
      </c>
      <c r="C52" s="5">
        <v>3.3332141400119052E-2</v>
      </c>
      <c r="D52" s="5">
        <v>7.6301279774668149</v>
      </c>
      <c r="E52" s="5">
        <v>1.6468692557652437E-8</v>
      </c>
      <c r="F52" s="5">
        <v>0.18625519035492694</v>
      </c>
      <c r="G52" s="5">
        <v>0.3224018189369296</v>
      </c>
      <c r="H52" s="5">
        <v>0.16266526067151268</v>
      </c>
      <c r="I52" s="5">
        <v>0.34599174862034388</v>
      </c>
    </row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>
      <c r="A56" s="1" t="s">
        <v>24</v>
      </c>
    </row>
    <row r="57" spans="1:9" ht="15.75" customHeight="1" x14ac:dyDescent="0.2"/>
    <row r="58" spans="1:9" ht="15.75" customHeight="1" x14ac:dyDescent="0.2">
      <c r="A58" s="3" t="s">
        <v>25</v>
      </c>
      <c r="B58" s="3" t="s">
        <v>67</v>
      </c>
      <c r="C58" s="3" t="s">
        <v>26</v>
      </c>
      <c r="D58" s="3" t="s">
        <v>27</v>
      </c>
    </row>
    <row r="59" spans="1:9" ht="15.75" customHeight="1" x14ac:dyDescent="0.2">
      <c r="A59" s="4">
        <v>1</v>
      </c>
      <c r="B59" s="4">
        <v>29.281922721763721</v>
      </c>
      <c r="C59" s="4">
        <v>-5.2819227217637206</v>
      </c>
      <c r="D59" s="4">
        <v>-0.77395793090699205</v>
      </c>
    </row>
    <row r="60" spans="1:9" ht="15.75" customHeight="1" x14ac:dyDescent="0.2">
      <c r="A60" s="4">
        <v>2</v>
      </c>
      <c r="B60" s="4">
        <v>19.871768049864375</v>
      </c>
      <c r="C60" s="4">
        <v>-0.87176804986437517</v>
      </c>
      <c r="D60" s="4">
        <v>-0.12773980833225027</v>
      </c>
    </row>
    <row r="61" spans="1:9" ht="15.75" customHeight="1" x14ac:dyDescent="0.2">
      <c r="A61" s="4">
        <v>3</v>
      </c>
      <c r="B61" s="4">
        <v>29.027594217117791</v>
      </c>
      <c r="C61" s="4">
        <v>-4.027594217117791</v>
      </c>
      <c r="D61" s="4">
        <v>-0.59016169887706571</v>
      </c>
    </row>
    <row r="62" spans="1:9" ht="15.75" customHeight="1" x14ac:dyDescent="0.2">
      <c r="A62" s="4">
        <v>4</v>
      </c>
      <c r="B62" s="4">
        <v>35.640135337911929</v>
      </c>
      <c r="C62" s="4">
        <v>-6.6401353379119286</v>
      </c>
      <c r="D62" s="4">
        <v>-0.97297625841762758</v>
      </c>
    </row>
    <row r="63" spans="1:9" ht="15.75" customHeight="1" x14ac:dyDescent="0.2">
      <c r="A63" s="4">
        <v>5</v>
      </c>
      <c r="B63" s="4">
        <v>27.75595169388815</v>
      </c>
      <c r="C63" s="4">
        <v>12.24404830611185</v>
      </c>
      <c r="D63" s="4">
        <v>1.7941152856850715</v>
      </c>
    </row>
    <row r="64" spans="1:9" ht="15.75" customHeight="1" x14ac:dyDescent="0.2">
      <c r="A64" s="4">
        <v>6</v>
      </c>
      <c r="B64" s="4">
        <v>38.946405898308996</v>
      </c>
      <c r="C64" s="4">
        <v>6.0535941016910044</v>
      </c>
      <c r="D64" s="4">
        <v>0.88703061598960065</v>
      </c>
    </row>
    <row r="65" spans="1:4" ht="15.75" customHeight="1" x14ac:dyDescent="0.2">
      <c r="A65" s="4">
        <v>7</v>
      </c>
      <c r="B65" s="4">
        <v>23.941024124199227</v>
      </c>
      <c r="C65" s="4">
        <v>8.0589758758007726</v>
      </c>
      <c r="D65" s="4">
        <v>1.1808783699851995</v>
      </c>
    </row>
    <row r="66" spans="1:4" ht="15.75" customHeight="1" x14ac:dyDescent="0.2">
      <c r="A66" s="4">
        <v>8</v>
      </c>
      <c r="B66" s="4">
        <v>17.32848300340509</v>
      </c>
      <c r="C66" s="4">
        <v>7.6715169965949102</v>
      </c>
      <c r="D66" s="4">
        <v>1.1241041822020095</v>
      </c>
    </row>
    <row r="67" spans="1:4" ht="15.75" customHeight="1" x14ac:dyDescent="0.2">
      <c r="A67" s="4">
        <v>9</v>
      </c>
      <c r="B67" s="4">
        <v>14.276540947653952</v>
      </c>
      <c r="C67" s="4">
        <v>-3.2765409476539524</v>
      </c>
      <c r="D67" s="4">
        <v>-0.48011017691139335</v>
      </c>
    </row>
    <row r="68" spans="1:4" ht="15.75" customHeight="1" x14ac:dyDescent="0.2">
      <c r="A68" s="4">
        <v>10</v>
      </c>
      <c r="B68" s="4">
        <v>47.847903560916478</v>
      </c>
      <c r="C68" s="4">
        <v>6.1520964390835218</v>
      </c>
      <c r="D68" s="4">
        <v>0.9014641223572134</v>
      </c>
    </row>
    <row r="69" spans="1:4" ht="15.75" customHeight="1" x14ac:dyDescent="0.2">
      <c r="A69" s="4">
        <v>11</v>
      </c>
      <c r="B69" s="4">
        <v>28.264608703180009</v>
      </c>
      <c r="C69" s="4">
        <v>-7.2646087031800093</v>
      </c>
      <c r="D69" s="4">
        <v>-1.0644800798760421</v>
      </c>
    </row>
    <row r="70" spans="1:4" ht="15.75" customHeight="1" x14ac:dyDescent="0.2">
      <c r="A70" s="4">
        <v>12</v>
      </c>
      <c r="B70" s="4">
        <v>14.276540947653952</v>
      </c>
      <c r="C70" s="4">
        <v>-0.27654094765395243</v>
      </c>
      <c r="D70" s="4">
        <v>-4.0521429587641399E-2</v>
      </c>
    </row>
    <row r="71" spans="1:4" ht="15.75" customHeight="1" x14ac:dyDescent="0.2">
      <c r="A71" s="4">
        <v>13</v>
      </c>
      <c r="B71" s="4">
        <v>37.420434870433425</v>
      </c>
      <c r="C71" s="4">
        <v>-1.4204348704334251</v>
      </c>
      <c r="D71" s="4">
        <v>-0.20813572844960174</v>
      </c>
    </row>
    <row r="72" spans="1:4" ht="15.75" customHeight="1" x14ac:dyDescent="0.2">
      <c r="A72" s="4">
        <v>14</v>
      </c>
      <c r="B72" s="4">
        <v>17.074154498759164</v>
      </c>
      <c r="C72" s="4">
        <v>-2.0741544987591638</v>
      </c>
      <c r="D72" s="4">
        <v>-0.30392499262182182</v>
      </c>
    </row>
    <row r="73" spans="1:4" ht="15.75" customHeight="1" x14ac:dyDescent="0.2">
      <c r="A73" s="4">
        <v>15</v>
      </c>
      <c r="B73" s="4">
        <v>15.039526461591738</v>
      </c>
      <c r="C73" s="4">
        <v>-4.0395264615917377</v>
      </c>
      <c r="D73" s="4">
        <v>-0.59191012567742007</v>
      </c>
    </row>
    <row r="74" spans="1:4" ht="15.75" customHeight="1" x14ac:dyDescent="0.2">
      <c r="A74" s="4">
        <v>16</v>
      </c>
      <c r="B74" s="4">
        <v>21.143410573094016</v>
      </c>
      <c r="C74" s="4">
        <v>-5.1434105730940161</v>
      </c>
      <c r="D74" s="4">
        <v>-0.75366180359937984</v>
      </c>
    </row>
    <row r="75" spans="1:4" ht="15.75" customHeight="1" x14ac:dyDescent="0.2">
      <c r="A75" s="4">
        <v>17</v>
      </c>
      <c r="B75" s="4">
        <v>24.195352628845157</v>
      </c>
      <c r="C75" s="4">
        <v>12.804647371154843</v>
      </c>
      <c r="D75" s="4">
        <v>1.8762596326027769</v>
      </c>
    </row>
    <row r="76" spans="1:4" ht="15.75" customHeight="1" x14ac:dyDescent="0.2">
      <c r="A76" s="4">
        <v>18</v>
      </c>
      <c r="B76" s="4">
        <v>18.091468517342875</v>
      </c>
      <c r="C76" s="4">
        <v>-5.0914685173428751</v>
      </c>
      <c r="D76" s="4">
        <v>-0.74605075585902503</v>
      </c>
    </row>
    <row r="77" spans="1:4" ht="15.75" customHeight="1" x14ac:dyDescent="0.2">
      <c r="A77" s="4">
        <v>19</v>
      </c>
      <c r="B77" s="4">
        <v>33.859835805390432</v>
      </c>
      <c r="C77" s="4">
        <v>1.140164194609568</v>
      </c>
      <c r="D77" s="4">
        <v>0.16706778335060482</v>
      </c>
    </row>
    <row r="78" spans="1:4" ht="15.75" customHeight="1" x14ac:dyDescent="0.2">
      <c r="A78" s="4">
        <v>20</v>
      </c>
      <c r="B78" s="4">
        <v>22.160724591677727</v>
      </c>
      <c r="C78" s="4">
        <v>-5.1607245916777273</v>
      </c>
      <c r="D78" s="4">
        <v>-0.75619881951283108</v>
      </c>
    </row>
    <row r="79" spans="1:4" ht="15.75" customHeight="1" x14ac:dyDescent="0.2">
      <c r="A79" s="4">
        <v>21</v>
      </c>
      <c r="B79" s="4">
        <v>20.380425059156231</v>
      </c>
      <c r="C79" s="4">
        <v>-3.3804250591562308</v>
      </c>
      <c r="D79" s="4">
        <v>-0.49533227239210248</v>
      </c>
    </row>
    <row r="80" spans="1:4" ht="15.75" customHeight="1" x14ac:dyDescent="0.2">
      <c r="A80" s="4">
        <v>22</v>
      </c>
      <c r="B80" s="4">
        <v>19.10878253592659</v>
      </c>
      <c r="C80" s="4">
        <v>4.8912174640734101</v>
      </c>
      <c r="D80" s="4">
        <v>0.71670805264002968</v>
      </c>
    </row>
    <row r="81" spans="1:9" ht="15.75" customHeight="1" x14ac:dyDescent="0.2">
      <c r="A81" s="4">
        <v>23</v>
      </c>
      <c r="B81" s="4">
        <v>20.126096554510305</v>
      </c>
      <c r="C81" s="4">
        <v>9.8739034454896952</v>
      </c>
      <c r="D81" s="4">
        <v>1.4468189489328311</v>
      </c>
    </row>
    <row r="82" spans="1:9" ht="15.75" customHeight="1" x14ac:dyDescent="0.2">
      <c r="A82" s="4">
        <v>24</v>
      </c>
      <c r="B82" s="4">
        <v>24.195352628845157</v>
      </c>
      <c r="C82" s="4">
        <v>-0.19535262884515703</v>
      </c>
      <c r="D82" s="4">
        <v>-2.8624939133481474E-2</v>
      </c>
    </row>
    <row r="83" spans="1:9" ht="15.75" customHeight="1" x14ac:dyDescent="0.2">
      <c r="A83" s="4">
        <v>25</v>
      </c>
      <c r="B83" s="4">
        <v>29.027594217117791</v>
      </c>
      <c r="C83" s="4">
        <v>-3.027594217117791</v>
      </c>
      <c r="D83" s="4">
        <v>-0.44363211643581507</v>
      </c>
    </row>
    <row r="84" spans="1:9" ht="15.75" customHeight="1" x14ac:dyDescent="0.2">
      <c r="A84" s="4">
        <v>26</v>
      </c>
      <c r="B84" s="4">
        <v>43.269990477289774</v>
      </c>
      <c r="C84" s="4">
        <v>12.730009522710226</v>
      </c>
      <c r="D84" s="4">
        <v>1.8653229798358739</v>
      </c>
    </row>
    <row r="85" spans="1:9" ht="15.75" customHeight="1" x14ac:dyDescent="0.2">
      <c r="A85" s="4">
        <v>27</v>
      </c>
      <c r="B85" s="4">
        <v>21.906396087031801</v>
      </c>
      <c r="C85" s="4">
        <v>9.3603912968198699E-2</v>
      </c>
      <c r="D85" s="4">
        <v>1.3715742282097321E-2</v>
      </c>
    </row>
    <row r="86" spans="1:9" ht="15.75" customHeight="1" x14ac:dyDescent="0.2">
      <c r="A86" s="4">
        <v>28</v>
      </c>
      <c r="B86" s="4">
        <v>41.74401944941421</v>
      </c>
      <c r="C86" s="4">
        <v>-0.7440194494142105</v>
      </c>
      <c r="D86" s="4">
        <v>-0.10902085925083346</v>
      </c>
    </row>
    <row r="87" spans="1:9" ht="15.75" customHeight="1" x14ac:dyDescent="0.2">
      <c r="A87" s="4">
        <v>29</v>
      </c>
      <c r="B87" s="4">
        <v>26.484309170658509</v>
      </c>
      <c r="C87" s="4">
        <v>-0.4843091706585092</v>
      </c>
      <c r="D87" s="4">
        <v>-7.0965620549059749E-2</v>
      </c>
    </row>
    <row r="88" spans="1:9" ht="15.75" customHeight="1" x14ac:dyDescent="0.2">
      <c r="A88" s="4">
        <v>30</v>
      </c>
      <c r="B88" s="4">
        <v>40.472376926184566</v>
      </c>
      <c r="C88" s="4">
        <v>0.52762307381543394</v>
      </c>
      <c r="D88" s="4">
        <v>7.7312388692544698E-2</v>
      </c>
    </row>
    <row r="89" spans="1:9" ht="15.75" customHeight="1" x14ac:dyDescent="0.2">
      <c r="A89" s="4">
        <v>31</v>
      </c>
      <c r="B89" s="4">
        <v>32.333864777514862</v>
      </c>
      <c r="C89" s="4">
        <v>-5.3338647775148615</v>
      </c>
      <c r="D89" s="4">
        <v>-0.78156897864734687</v>
      </c>
    </row>
    <row r="90" spans="1:9" ht="15.75" customHeight="1" x14ac:dyDescent="0.2">
      <c r="A90" s="5">
        <v>32</v>
      </c>
      <c r="B90" s="5">
        <v>42.507004963351989</v>
      </c>
      <c r="C90" s="5">
        <v>-18.507004963351989</v>
      </c>
      <c r="D90" s="5">
        <v>-2.7118237095181201</v>
      </c>
      <c r="E90" s="2" t="s">
        <v>28</v>
      </c>
      <c r="F90" s="2"/>
      <c r="G90" s="2"/>
      <c r="H90" s="2"/>
      <c r="I90" s="2"/>
    </row>
    <row r="91" spans="1:9" ht="15.75" customHeight="1" x14ac:dyDescent="0.2"/>
    <row r="92" spans="1:9" ht="15.75" customHeight="1" x14ac:dyDescent="0.2"/>
    <row r="93" spans="1:9" ht="15.75" customHeight="1" x14ac:dyDescent="0.2">
      <c r="A93" s="12" t="s">
        <v>65</v>
      </c>
      <c r="B93" s="12" t="s">
        <v>66</v>
      </c>
    </row>
    <row r="94" spans="1:9" ht="15.75" customHeight="1" x14ac:dyDescent="0.2">
      <c r="A94" s="24">
        <v>59</v>
      </c>
      <c r="B94" s="24">
        <v>24</v>
      </c>
    </row>
    <row r="95" spans="1:9" ht="15.75" customHeight="1" x14ac:dyDescent="0.2">
      <c r="A95" s="24">
        <v>22</v>
      </c>
      <c r="B95" s="24">
        <v>19</v>
      </c>
    </row>
    <row r="96" spans="1:9" ht="15.75" customHeight="1" x14ac:dyDescent="0.2">
      <c r="A96" s="24">
        <v>58</v>
      </c>
      <c r="B96" s="24">
        <v>25</v>
      </c>
    </row>
    <row r="97" spans="1:2" ht="15.75" customHeight="1" x14ac:dyDescent="0.2">
      <c r="A97" s="24">
        <v>84</v>
      </c>
      <c r="B97" s="24">
        <v>29</v>
      </c>
    </row>
    <row r="98" spans="1:2" ht="15.75" customHeight="1" x14ac:dyDescent="0.2">
      <c r="A98" s="24">
        <v>53</v>
      </c>
      <c r="B98" s="24">
        <v>40</v>
      </c>
    </row>
    <row r="99" spans="1:2" ht="15.75" customHeight="1" x14ac:dyDescent="0.2">
      <c r="A99" s="24">
        <v>97</v>
      </c>
      <c r="B99" s="24">
        <v>45</v>
      </c>
    </row>
    <row r="100" spans="1:2" ht="15.75" customHeight="1" x14ac:dyDescent="0.2">
      <c r="A100" s="24">
        <v>38</v>
      </c>
      <c r="B100" s="24">
        <v>32</v>
      </c>
    </row>
    <row r="101" spans="1:2" ht="15.75" customHeight="1" x14ac:dyDescent="0.2">
      <c r="A101" s="24">
        <v>12</v>
      </c>
      <c r="B101" s="24">
        <v>25</v>
      </c>
    </row>
    <row r="102" spans="1:2" ht="15.75" customHeight="1" x14ac:dyDescent="0.2">
      <c r="A102" s="24">
        <v>0</v>
      </c>
      <c r="B102" s="24">
        <v>11</v>
      </c>
    </row>
    <row r="103" spans="1:2" ht="15.75" customHeight="1" x14ac:dyDescent="0.2">
      <c r="A103" s="24">
        <v>132</v>
      </c>
      <c r="B103" s="24">
        <v>54</v>
      </c>
    </row>
    <row r="104" spans="1:2" ht="15.75" customHeight="1" x14ac:dyDescent="0.2">
      <c r="A104" s="24">
        <v>55</v>
      </c>
      <c r="B104" s="24">
        <v>21</v>
      </c>
    </row>
    <row r="105" spans="1:2" ht="15.75" customHeight="1" x14ac:dyDescent="0.2">
      <c r="A105" s="24">
        <v>0</v>
      </c>
      <c r="B105" s="24">
        <v>14</v>
      </c>
    </row>
    <row r="106" spans="1:2" ht="15.75" customHeight="1" x14ac:dyDescent="0.2">
      <c r="A106" s="24">
        <v>91</v>
      </c>
      <c r="B106" s="24">
        <v>36</v>
      </c>
    </row>
    <row r="107" spans="1:2" ht="15.75" customHeight="1" x14ac:dyDescent="0.2">
      <c r="A107" s="24">
        <v>11</v>
      </c>
      <c r="B107" s="24">
        <v>15</v>
      </c>
    </row>
    <row r="108" spans="1:2" ht="15.75" customHeight="1" x14ac:dyDescent="0.2">
      <c r="A108" s="24">
        <v>3</v>
      </c>
      <c r="B108" s="24">
        <v>11</v>
      </c>
    </row>
    <row r="109" spans="1:2" ht="15.75" customHeight="1" x14ac:dyDescent="0.2">
      <c r="A109" s="24">
        <v>27</v>
      </c>
      <c r="B109" s="24">
        <v>16</v>
      </c>
    </row>
    <row r="110" spans="1:2" ht="15.75" customHeight="1" x14ac:dyDescent="0.2">
      <c r="A110" s="24">
        <v>39</v>
      </c>
      <c r="B110" s="24">
        <v>37</v>
      </c>
    </row>
    <row r="111" spans="1:2" ht="15.75" customHeight="1" x14ac:dyDescent="0.2">
      <c r="A111" s="24">
        <v>15</v>
      </c>
      <c r="B111" s="24">
        <v>13</v>
      </c>
    </row>
    <row r="112" spans="1:2" ht="15.75" customHeight="1" x14ac:dyDescent="0.2">
      <c r="A112" s="24">
        <v>77</v>
      </c>
      <c r="B112" s="24">
        <v>35</v>
      </c>
    </row>
    <row r="113" spans="1:2" ht="15.75" customHeight="1" x14ac:dyDescent="0.2">
      <c r="A113" s="24">
        <v>31</v>
      </c>
      <c r="B113" s="24">
        <v>17</v>
      </c>
    </row>
    <row r="114" spans="1:2" ht="15.75" customHeight="1" x14ac:dyDescent="0.2">
      <c r="A114" s="24">
        <v>24</v>
      </c>
      <c r="B114" s="24">
        <v>17</v>
      </c>
    </row>
    <row r="115" spans="1:2" ht="15.75" customHeight="1" x14ac:dyDescent="0.2">
      <c r="A115" s="24">
        <v>19</v>
      </c>
      <c r="B115" s="24">
        <v>24</v>
      </c>
    </row>
    <row r="116" spans="1:2" ht="15.75" customHeight="1" x14ac:dyDescent="0.2">
      <c r="A116" s="24">
        <v>23</v>
      </c>
      <c r="B116" s="24">
        <v>30</v>
      </c>
    </row>
    <row r="117" spans="1:2" ht="15.75" customHeight="1" x14ac:dyDescent="0.2">
      <c r="A117" s="24">
        <v>39</v>
      </c>
      <c r="B117" s="24">
        <v>24</v>
      </c>
    </row>
    <row r="118" spans="1:2" ht="15.75" customHeight="1" x14ac:dyDescent="0.2">
      <c r="A118" s="24">
        <v>58</v>
      </c>
      <c r="B118" s="24">
        <v>26</v>
      </c>
    </row>
    <row r="119" spans="1:2" ht="15.75" customHeight="1" x14ac:dyDescent="0.2">
      <c r="A119" s="24">
        <v>114</v>
      </c>
      <c r="B119" s="24">
        <v>56</v>
      </c>
    </row>
    <row r="120" spans="1:2" ht="15.75" customHeight="1" x14ac:dyDescent="0.2">
      <c r="A120" s="24">
        <v>30</v>
      </c>
      <c r="B120" s="24">
        <v>22</v>
      </c>
    </row>
    <row r="121" spans="1:2" ht="15.75" customHeight="1" x14ac:dyDescent="0.2">
      <c r="A121" s="24">
        <v>108</v>
      </c>
      <c r="B121" s="24">
        <v>41</v>
      </c>
    </row>
    <row r="122" spans="1:2" ht="15.75" customHeight="1" x14ac:dyDescent="0.2">
      <c r="A122" s="24">
        <v>48</v>
      </c>
      <c r="B122" s="24">
        <v>26</v>
      </c>
    </row>
    <row r="123" spans="1:2" ht="15.75" customHeight="1" x14ac:dyDescent="0.2">
      <c r="A123" s="24">
        <v>103</v>
      </c>
      <c r="B123" s="24">
        <v>41</v>
      </c>
    </row>
    <row r="124" spans="1:2" ht="15.75" customHeight="1" x14ac:dyDescent="0.2">
      <c r="A124" s="24">
        <v>71</v>
      </c>
      <c r="B124" s="24">
        <v>27</v>
      </c>
    </row>
    <row r="125" spans="1:2" ht="15.75" customHeight="1" x14ac:dyDescent="0.2"/>
    <row r="126" spans="1:2" ht="15.75" customHeight="1" x14ac:dyDescent="0.2">
      <c r="A126" s="1" t="s">
        <v>0</v>
      </c>
    </row>
    <row r="127" spans="1:2" ht="15.75" customHeight="1" x14ac:dyDescent="0.2"/>
    <row r="128" spans="1:2" ht="15.75" customHeight="1" x14ac:dyDescent="0.2">
      <c r="A128" s="66" t="s">
        <v>1</v>
      </c>
      <c r="B128" s="67"/>
    </row>
    <row r="129" spans="1:9" ht="15.75" customHeight="1" x14ac:dyDescent="0.2">
      <c r="A129" s="4" t="s">
        <v>2</v>
      </c>
      <c r="B129" s="4">
        <v>0.86610812746459565</v>
      </c>
    </row>
    <row r="130" spans="1:9" ht="15.75" customHeight="1" x14ac:dyDescent="0.2">
      <c r="A130" s="4" t="s">
        <v>3</v>
      </c>
      <c r="B130" s="4">
        <v>0.75014328846022826</v>
      </c>
    </row>
    <row r="131" spans="1:9" ht="15.75" customHeight="1" x14ac:dyDescent="0.2">
      <c r="A131" s="4" t="s">
        <v>4</v>
      </c>
      <c r="B131" s="4">
        <v>0.74152753978644304</v>
      </c>
    </row>
    <row r="132" spans="1:9" ht="15.75" customHeight="1" x14ac:dyDescent="0.2">
      <c r="A132" s="4" t="s">
        <v>5</v>
      </c>
      <c r="B132" s="4">
        <v>6.0396073105620101</v>
      </c>
    </row>
    <row r="133" spans="1:9" ht="15.75" customHeight="1" x14ac:dyDescent="0.2">
      <c r="A133" s="5" t="s">
        <v>6</v>
      </c>
      <c r="B133" s="5">
        <v>31</v>
      </c>
    </row>
    <row r="134" spans="1:9" ht="15.75" customHeight="1" x14ac:dyDescent="0.2"/>
    <row r="135" spans="1:9" ht="15.75" customHeight="1" x14ac:dyDescent="0.2">
      <c r="A135" s="1" t="s">
        <v>7</v>
      </c>
    </row>
    <row r="136" spans="1:9" ht="15.75" customHeight="1" x14ac:dyDescent="0.2">
      <c r="A136" s="3"/>
      <c r="B136" s="3" t="s">
        <v>8</v>
      </c>
      <c r="C136" s="3" t="s">
        <v>9</v>
      </c>
      <c r="D136" s="3" t="s">
        <v>10</v>
      </c>
      <c r="E136" s="3" t="s">
        <v>11</v>
      </c>
      <c r="F136" s="3" t="s">
        <v>12</v>
      </c>
    </row>
    <row r="137" spans="1:9" ht="15.75" customHeight="1" x14ac:dyDescent="0.2">
      <c r="A137" s="4" t="s">
        <v>13</v>
      </c>
      <c r="B137" s="4">
        <v>1</v>
      </c>
      <c r="C137" s="4">
        <v>3175.913097975842</v>
      </c>
      <c r="D137" s="4">
        <v>3175.913097975842</v>
      </c>
      <c r="E137" s="4">
        <v>87.06652397401713</v>
      </c>
      <c r="F137" s="4">
        <v>3.100205287205599E-10</v>
      </c>
    </row>
    <row r="138" spans="1:9" ht="15.75" customHeight="1" x14ac:dyDescent="0.2">
      <c r="A138" s="4" t="s">
        <v>14</v>
      </c>
      <c r="B138" s="4">
        <v>29</v>
      </c>
      <c r="C138" s="4">
        <v>1057.8288375080283</v>
      </c>
      <c r="D138" s="4">
        <v>36.476856465794079</v>
      </c>
      <c r="E138" s="4"/>
      <c r="F138" s="4"/>
    </row>
    <row r="139" spans="1:9" ht="15.75" customHeight="1" x14ac:dyDescent="0.2">
      <c r="A139" s="5" t="s">
        <v>15</v>
      </c>
      <c r="B139" s="5">
        <v>30</v>
      </c>
      <c r="C139" s="5">
        <v>4233.7419354838703</v>
      </c>
      <c r="D139" s="5"/>
      <c r="E139" s="5"/>
      <c r="F139" s="5"/>
    </row>
    <row r="140" spans="1:9" ht="15.75" customHeight="1" x14ac:dyDescent="0.2"/>
    <row r="141" spans="1:9" ht="15.75" customHeight="1" x14ac:dyDescent="0.2">
      <c r="A141" s="3"/>
      <c r="B141" s="3" t="s">
        <v>16</v>
      </c>
      <c r="C141" s="3" t="s">
        <v>5</v>
      </c>
      <c r="D141" s="3" t="s">
        <v>17</v>
      </c>
      <c r="E141" s="3" t="s">
        <v>18</v>
      </c>
      <c r="F141" s="3" t="s">
        <v>19</v>
      </c>
      <c r="G141" s="3" t="s">
        <v>20</v>
      </c>
      <c r="H141" s="3" t="s">
        <v>21</v>
      </c>
      <c r="I141" s="3" t="s">
        <v>22</v>
      </c>
    </row>
    <row r="142" spans="1:9" ht="15.75" customHeight="1" x14ac:dyDescent="0.2">
      <c r="A142" s="4" t="s">
        <v>23</v>
      </c>
      <c r="B142" s="38">
        <v>13.452472703917801</v>
      </c>
      <c r="C142" s="4">
        <v>1.8569714605266403</v>
      </c>
      <c r="D142" s="4">
        <v>7.2443077289419655</v>
      </c>
      <c r="E142" s="4">
        <v>5.6184197507044022E-8</v>
      </c>
      <c r="F142" s="4">
        <v>9.6545396282542431</v>
      </c>
      <c r="G142" s="4">
        <v>17.250405779581335</v>
      </c>
      <c r="H142" s="4">
        <v>8.3339427466035438</v>
      </c>
      <c r="I142" s="4">
        <v>18.571002661232036</v>
      </c>
    </row>
    <row r="143" spans="1:9" ht="15.75" customHeight="1" x14ac:dyDescent="0.2">
      <c r="A143" s="5" t="s">
        <v>65</v>
      </c>
      <c r="B143" s="39">
        <v>0.28291586384071932</v>
      </c>
      <c r="C143" s="5">
        <v>3.0320174547544414E-2</v>
      </c>
      <c r="D143" s="5">
        <v>9.3309444309789527</v>
      </c>
      <c r="E143" s="5">
        <v>3.100205287205599E-10</v>
      </c>
      <c r="F143" s="5">
        <v>0.22090414410144391</v>
      </c>
      <c r="G143" s="5">
        <v>0.3449275835799947</v>
      </c>
      <c r="H143" s="5">
        <v>0.19934176212103563</v>
      </c>
      <c r="I143" s="5">
        <v>0.36648996556040303</v>
      </c>
    </row>
    <row r="144" spans="1:9" ht="15.75" customHeight="1" x14ac:dyDescent="0.2"/>
    <row r="145" spans="1:4" ht="15.75" customHeight="1" x14ac:dyDescent="0.2"/>
    <row r="146" spans="1:4" ht="15.75" customHeight="1" x14ac:dyDescent="0.2"/>
    <row r="147" spans="1:4" ht="15.75" customHeight="1" x14ac:dyDescent="0.2">
      <c r="A147" s="1" t="s">
        <v>24</v>
      </c>
    </row>
    <row r="148" spans="1:4" ht="15.75" customHeight="1" x14ac:dyDescent="0.2"/>
    <row r="149" spans="1:4" ht="15.75" customHeight="1" x14ac:dyDescent="0.2">
      <c r="A149" s="3" t="s">
        <v>25</v>
      </c>
      <c r="B149" s="3" t="s">
        <v>67</v>
      </c>
      <c r="C149" s="3" t="s">
        <v>26</v>
      </c>
      <c r="D149" s="3" t="s">
        <v>27</v>
      </c>
    </row>
    <row r="150" spans="1:4" ht="15.75" customHeight="1" x14ac:dyDescent="0.2">
      <c r="A150" s="4">
        <v>1</v>
      </c>
      <c r="B150" s="4">
        <v>30.144508670520231</v>
      </c>
      <c r="C150" s="4">
        <v>-6.1445086705202314</v>
      </c>
      <c r="D150" s="4">
        <v>-1.0347610853462172</v>
      </c>
    </row>
    <row r="151" spans="1:4" ht="15.75" customHeight="1" x14ac:dyDescent="0.2">
      <c r="A151" s="4">
        <v>2</v>
      </c>
      <c r="B151" s="4">
        <v>19.676621708413613</v>
      </c>
      <c r="C151" s="4">
        <v>-0.67662170841361302</v>
      </c>
      <c r="D151" s="4">
        <v>-0.11394593952254992</v>
      </c>
    </row>
    <row r="152" spans="1:4" ht="15.75" customHeight="1" x14ac:dyDescent="0.2">
      <c r="A152" s="4">
        <v>3</v>
      </c>
      <c r="B152" s="4">
        <v>29.861592806679511</v>
      </c>
      <c r="C152" s="4">
        <v>-4.8615928066795107</v>
      </c>
      <c r="D152" s="4">
        <v>-0.81871266180915525</v>
      </c>
    </row>
    <row r="153" spans="1:4" ht="15.75" customHeight="1" x14ac:dyDescent="0.2">
      <c r="A153" s="4">
        <v>4</v>
      </c>
      <c r="B153" s="4">
        <v>37.217405266538215</v>
      </c>
      <c r="C153" s="4">
        <v>-8.2174052665382149</v>
      </c>
      <c r="D153" s="4">
        <v>-1.383845584453034</v>
      </c>
    </row>
    <row r="154" spans="1:4" ht="15.75" customHeight="1" x14ac:dyDescent="0.2">
      <c r="A154" s="4">
        <v>5</v>
      </c>
      <c r="B154" s="4">
        <v>28.447013487475914</v>
      </c>
      <c r="C154" s="4">
        <v>11.552986512524086</v>
      </c>
      <c r="D154" s="4">
        <v>1.9455714856493944</v>
      </c>
    </row>
    <row r="155" spans="1:4" ht="15.75" customHeight="1" x14ac:dyDescent="0.2">
      <c r="A155" s="4">
        <v>6</v>
      </c>
      <c r="B155" s="4">
        <v>40.895311496467563</v>
      </c>
      <c r="C155" s="4">
        <v>4.1046885035324365</v>
      </c>
      <c r="D155" s="4">
        <v>0.69124679590756533</v>
      </c>
    </row>
    <row r="156" spans="1:4" ht="15.75" customHeight="1" x14ac:dyDescent="0.2">
      <c r="A156" s="4">
        <v>7</v>
      </c>
      <c r="B156" s="4">
        <v>24.203275529865124</v>
      </c>
      <c r="C156" s="4">
        <v>7.7967244701348761</v>
      </c>
      <c r="D156" s="4">
        <v>1.3130011702268638</v>
      </c>
    </row>
    <row r="157" spans="1:4" ht="15.75" customHeight="1" x14ac:dyDescent="0.2">
      <c r="A157" s="4">
        <v>8</v>
      </c>
      <c r="B157" s="4">
        <v>16.847463070006423</v>
      </c>
      <c r="C157" s="4">
        <v>8.1525369299935768</v>
      </c>
      <c r="D157" s="4">
        <v>1.3729214839387693</v>
      </c>
    </row>
    <row r="158" spans="1:4" ht="15.75" customHeight="1" x14ac:dyDescent="0.2">
      <c r="A158" s="4">
        <v>9</v>
      </c>
      <c r="B158" s="4">
        <v>13.45247270391779</v>
      </c>
      <c r="C158" s="4">
        <v>-2.45247270391779</v>
      </c>
      <c r="D158" s="4">
        <v>-0.41300671102691849</v>
      </c>
    </row>
    <row r="159" spans="1:4" ht="15.75" customHeight="1" x14ac:dyDescent="0.2">
      <c r="A159" s="4">
        <v>10</v>
      </c>
      <c r="B159" s="4">
        <v>50.79736673089274</v>
      </c>
      <c r="C159" s="4">
        <v>3.2026332691072597</v>
      </c>
      <c r="D159" s="4">
        <v>0.53933690311267013</v>
      </c>
    </row>
    <row r="160" spans="1:4" ht="15.75" customHeight="1" x14ac:dyDescent="0.2">
      <c r="A160" s="4">
        <v>11</v>
      </c>
      <c r="B160" s="4">
        <v>29.012845215157352</v>
      </c>
      <c r="C160" s="4">
        <v>-8.0128452151573519</v>
      </c>
      <c r="D160" s="4">
        <v>-1.3493968120392392</v>
      </c>
    </row>
    <row r="161" spans="1:4" ht="15.75" customHeight="1" x14ac:dyDescent="0.2">
      <c r="A161" s="4">
        <v>12</v>
      </c>
      <c r="B161" s="4">
        <v>13.45247270391779</v>
      </c>
      <c r="C161" s="4">
        <v>0.54752729608220996</v>
      </c>
      <c r="D161" s="4">
        <v>9.2205897905053943E-2</v>
      </c>
    </row>
    <row r="162" spans="1:4" ht="15.75" customHeight="1" x14ac:dyDescent="0.2">
      <c r="A162" s="4">
        <v>13</v>
      </c>
      <c r="B162" s="4">
        <v>39.197816313423246</v>
      </c>
      <c r="C162" s="4">
        <v>-3.197816313423246</v>
      </c>
      <c r="D162" s="4">
        <v>-0.53852570752992668</v>
      </c>
    </row>
    <row r="163" spans="1:4" ht="15.75" customHeight="1" x14ac:dyDescent="0.2">
      <c r="A163" s="4">
        <v>14</v>
      </c>
      <c r="B163" s="4">
        <v>16.564547206165702</v>
      </c>
      <c r="C163" s="4">
        <v>-1.5645472061657024</v>
      </c>
      <c r="D163" s="4">
        <v>-0.26347632527473436</v>
      </c>
    </row>
    <row r="164" spans="1:4" ht="15.75" customHeight="1" x14ac:dyDescent="0.2">
      <c r="A164" s="4">
        <v>15</v>
      </c>
      <c r="B164" s="4">
        <v>14.301220295439949</v>
      </c>
      <c r="C164" s="4">
        <v>-3.3012202954399488</v>
      </c>
      <c r="D164" s="4">
        <v>-0.55593937270613114</v>
      </c>
    </row>
    <row r="165" spans="1:4" ht="15.75" customHeight="1" x14ac:dyDescent="0.2">
      <c r="A165" s="4">
        <v>16</v>
      </c>
      <c r="B165" s="4">
        <v>21.09120102761721</v>
      </c>
      <c r="C165" s="4">
        <v>-5.0912010276172097</v>
      </c>
      <c r="D165" s="4">
        <v>-0.85737965125320992</v>
      </c>
    </row>
    <row r="166" spans="1:4" ht="15.75" customHeight="1" x14ac:dyDescent="0.2">
      <c r="A166" s="4">
        <v>17</v>
      </c>
      <c r="B166" s="4">
        <v>24.486191393705845</v>
      </c>
      <c r="C166" s="4">
        <v>12.513808606294155</v>
      </c>
      <c r="D166" s="4">
        <v>2.1073779645537467</v>
      </c>
    </row>
    <row r="167" spans="1:4" ht="15.75" customHeight="1" x14ac:dyDescent="0.2">
      <c r="A167" s="4">
        <v>18</v>
      </c>
      <c r="B167" s="4">
        <v>17.696210661528582</v>
      </c>
      <c r="C167" s="4">
        <v>-4.6962106615285819</v>
      </c>
      <c r="D167" s="4">
        <v>-0.79086161346833306</v>
      </c>
    </row>
    <row r="168" spans="1:4" ht="15.75" customHeight="1" x14ac:dyDescent="0.2">
      <c r="A168" s="4">
        <v>19</v>
      </c>
      <c r="B168" s="4">
        <v>35.236994219653177</v>
      </c>
      <c r="C168" s="4">
        <v>-0.23699421965317669</v>
      </c>
      <c r="D168" s="4">
        <v>-3.9910822670926112E-2</v>
      </c>
    </row>
    <row r="169" spans="1:4" ht="15.75" customHeight="1" x14ac:dyDescent="0.2">
      <c r="A169" s="4">
        <v>20</v>
      </c>
      <c r="B169" s="4">
        <v>22.222864482980089</v>
      </c>
      <c r="C169" s="4">
        <v>-5.2228644829800892</v>
      </c>
      <c r="D169" s="4">
        <v>-0.87955233051483606</v>
      </c>
    </row>
    <row r="170" spans="1:4" ht="15.75" customHeight="1" x14ac:dyDescent="0.2">
      <c r="A170" s="4">
        <v>21</v>
      </c>
      <c r="B170" s="4">
        <v>20.242453436095055</v>
      </c>
      <c r="C170" s="4">
        <v>-3.2424534360950545</v>
      </c>
      <c r="D170" s="4">
        <v>-0.54604278659667371</v>
      </c>
    </row>
    <row r="171" spans="1:4" ht="15.75" customHeight="1" x14ac:dyDescent="0.2">
      <c r="A171" s="4">
        <v>22</v>
      </c>
      <c r="B171" s="4">
        <v>18.827874116891458</v>
      </c>
      <c r="C171" s="4">
        <v>5.1721258831085422</v>
      </c>
      <c r="D171" s="4">
        <v>0.87100773704328283</v>
      </c>
    </row>
    <row r="172" spans="1:4" ht="15.75" customHeight="1" x14ac:dyDescent="0.2">
      <c r="A172" s="4">
        <v>23</v>
      </c>
      <c r="B172" s="4">
        <v>19.959537572254334</v>
      </c>
      <c r="C172" s="4">
        <v>10.040462427745666</v>
      </c>
      <c r="D172" s="4">
        <v>1.690856072668278</v>
      </c>
    </row>
    <row r="173" spans="1:4" ht="15.75" customHeight="1" x14ac:dyDescent="0.2">
      <c r="A173" s="4">
        <v>24</v>
      </c>
      <c r="B173" s="4">
        <v>24.486191393705845</v>
      </c>
      <c r="C173" s="4">
        <v>-0.48619139370584463</v>
      </c>
      <c r="D173" s="4">
        <v>-8.1876674151467183E-2</v>
      </c>
    </row>
    <row r="174" spans="1:4" ht="15.75" customHeight="1" x14ac:dyDescent="0.2">
      <c r="A174" s="4">
        <v>25</v>
      </c>
      <c r="B174" s="4">
        <v>29.861592806679511</v>
      </c>
      <c r="C174" s="4">
        <v>-3.8615928066795107</v>
      </c>
      <c r="D174" s="4">
        <v>-0.65030845883183119</v>
      </c>
    </row>
    <row r="175" spans="1:4" ht="15.75" customHeight="1" x14ac:dyDescent="0.2">
      <c r="A175" s="4">
        <v>26</v>
      </c>
      <c r="B175" s="4">
        <v>45.704881181759795</v>
      </c>
      <c r="C175" s="4">
        <v>10.295118818240205</v>
      </c>
      <c r="D175" s="4">
        <v>1.733741279142593</v>
      </c>
    </row>
    <row r="176" spans="1:4" ht="15.75" customHeight="1" x14ac:dyDescent="0.2">
      <c r="A176" s="4">
        <v>27</v>
      </c>
      <c r="B176" s="4">
        <v>21.939948619139372</v>
      </c>
      <c r="C176" s="4">
        <v>6.0051380860628001E-2</v>
      </c>
      <c r="D176" s="4">
        <v>1.0112904931521796E-2</v>
      </c>
    </row>
    <row r="177" spans="1:4" ht="15.75" customHeight="1" x14ac:dyDescent="0.2">
      <c r="A177" s="4">
        <v>28</v>
      </c>
      <c r="B177" s="4">
        <v>44.007385998715478</v>
      </c>
      <c r="C177" s="4">
        <v>-3.0073859987154776</v>
      </c>
      <c r="D177" s="4">
        <v>-0.506456442158844</v>
      </c>
    </row>
    <row r="178" spans="1:4" ht="15.75" customHeight="1" x14ac:dyDescent="0.2">
      <c r="A178" s="4">
        <v>29</v>
      </c>
      <c r="B178" s="4">
        <v>27.032434168272317</v>
      </c>
      <c r="C178" s="4">
        <v>-1.0324341682723173</v>
      </c>
      <c r="D178" s="4">
        <v>-0.17386625323445615</v>
      </c>
    </row>
    <row r="179" spans="1:4" ht="15.75" customHeight="1" x14ac:dyDescent="0.2">
      <c r="A179" s="4">
        <v>30</v>
      </c>
      <c r="B179" s="4">
        <v>42.592806679511881</v>
      </c>
      <c r="C179" s="4">
        <v>-1.5928066795118809</v>
      </c>
      <c r="D179" s="4">
        <v>-0.26823533936015648</v>
      </c>
    </row>
    <row r="180" spans="1:4" ht="15.75" customHeight="1" x14ac:dyDescent="0.2">
      <c r="A180" s="5">
        <v>31</v>
      </c>
      <c r="B180" s="5">
        <v>33.539499036608859</v>
      </c>
      <c r="C180" s="5">
        <v>-6.5394990366088592</v>
      </c>
      <c r="D180" s="5">
        <v>-1.1012791231310941</v>
      </c>
    </row>
    <row r="181" spans="1:4" ht="15.75" customHeight="1" x14ac:dyDescent="0.2"/>
    <row r="182" spans="1:4" ht="15.75" customHeight="1" x14ac:dyDescent="0.2"/>
    <row r="183" spans="1:4" ht="15.75" customHeight="1" x14ac:dyDescent="0.2"/>
    <row r="184" spans="1:4" ht="15.75" customHeight="1" x14ac:dyDescent="0.2"/>
    <row r="185" spans="1:4" ht="15.75" customHeight="1" x14ac:dyDescent="0.2"/>
    <row r="186" spans="1:4" ht="15.75" customHeight="1" x14ac:dyDescent="0.2"/>
    <row r="187" spans="1:4" ht="15.75" customHeight="1" x14ac:dyDescent="0.2"/>
    <row r="188" spans="1:4" ht="15.75" customHeight="1" x14ac:dyDescent="0.2"/>
    <row r="189" spans="1:4" ht="15.75" customHeight="1" x14ac:dyDescent="0.2"/>
    <row r="190" spans="1:4" ht="15.75" customHeight="1" x14ac:dyDescent="0.2"/>
    <row r="191" spans="1:4" ht="15.75" customHeight="1" x14ac:dyDescent="0.2"/>
    <row r="192" spans="1:4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37:B37"/>
    <mergeCell ref="A128:B128"/>
  </mergeCells>
  <conditionalFormatting sqref="D59:D90">
    <cfRule type="cellIs" dxfId="1" priority="1" operator="lessThan">
      <formula>-2</formula>
    </cfRule>
    <cfRule type="cellIs" dxfId="0" priority="2" operator="greaterThan">
      <formula>2</formula>
    </cfRule>
  </conditionalFormatting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00"/>
  <sheetViews>
    <sheetView workbookViewId="0">
      <selection activeCell="D2" sqref="D2"/>
    </sheetView>
  </sheetViews>
  <sheetFormatPr baseColWidth="10" defaultColWidth="11.1640625" defaultRowHeight="15" customHeight="1" x14ac:dyDescent="0.2"/>
  <cols>
    <col min="1" max="1" width="17.83203125" customWidth="1"/>
    <col min="2" max="2" width="22" customWidth="1"/>
    <col min="3" max="3" width="13.5" customWidth="1"/>
    <col min="4" max="4" width="17.5" customWidth="1"/>
    <col min="5" max="5" width="12.1640625" customWidth="1"/>
    <col min="6" max="6" width="14.6640625" customWidth="1"/>
    <col min="7" max="9" width="12.83203125" customWidth="1"/>
    <col min="10" max="26" width="10.5" customWidth="1"/>
  </cols>
  <sheetData>
    <row r="1" spans="1:6" ht="15.75" customHeight="1" x14ac:dyDescent="0.2">
      <c r="A1" s="40" t="s">
        <v>68</v>
      </c>
      <c r="B1" s="40" t="s">
        <v>69</v>
      </c>
      <c r="D1" s="8" t="s">
        <v>91</v>
      </c>
    </row>
    <row r="2" spans="1:6" ht="15.75" customHeight="1" x14ac:dyDescent="0.2">
      <c r="A2" s="41">
        <v>22</v>
      </c>
      <c r="B2" s="41">
        <v>16.2</v>
      </c>
    </row>
    <row r="3" spans="1:6" ht="15.75" customHeight="1" x14ac:dyDescent="0.2">
      <c r="A3" s="41">
        <v>29</v>
      </c>
      <c r="B3" s="41">
        <v>16</v>
      </c>
    </row>
    <row r="4" spans="1:6" ht="15.75" customHeight="1" x14ac:dyDescent="0.2">
      <c r="A4" s="41">
        <v>36</v>
      </c>
      <c r="B4" s="41">
        <v>13.8</v>
      </c>
    </row>
    <row r="5" spans="1:6" ht="15.75" customHeight="1" x14ac:dyDescent="0.2">
      <c r="A5" s="41">
        <v>47</v>
      </c>
      <c r="B5" s="41">
        <v>11.5</v>
      </c>
    </row>
    <row r="6" spans="1:6" ht="15.75" customHeight="1" x14ac:dyDescent="0.2">
      <c r="A6" s="41">
        <v>63</v>
      </c>
      <c r="B6" s="41">
        <v>12.5</v>
      </c>
    </row>
    <row r="7" spans="1:6" ht="15.75" customHeight="1" x14ac:dyDescent="0.2">
      <c r="A7" s="41">
        <v>77</v>
      </c>
      <c r="B7" s="41">
        <v>12.9</v>
      </c>
    </row>
    <row r="8" spans="1:6" ht="15.75" customHeight="1" x14ac:dyDescent="0.2">
      <c r="A8" s="41">
        <v>73</v>
      </c>
      <c r="B8" s="41">
        <v>11.2</v>
      </c>
      <c r="D8" s="2" t="s">
        <v>70</v>
      </c>
      <c r="E8" s="2">
        <v>60</v>
      </c>
      <c r="F8" s="2"/>
    </row>
    <row r="9" spans="1:6" ht="15.75" customHeight="1" x14ac:dyDescent="0.2">
      <c r="A9" s="41">
        <v>87</v>
      </c>
      <c r="B9" s="41">
        <v>13</v>
      </c>
      <c r="D9" s="2" t="s">
        <v>71</v>
      </c>
      <c r="E9" s="33">
        <f>E8*B39+B38</f>
        <v>12.943319120062302</v>
      </c>
      <c r="F9" s="42">
        <f>E9*1000</f>
        <v>12943.319120062302</v>
      </c>
    </row>
    <row r="10" spans="1:6" ht="15.75" customHeight="1" x14ac:dyDescent="0.2">
      <c r="A10" s="41">
        <v>92</v>
      </c>
      <c r="B10" s="41">
        <v>11.8</v>
      </c>
    </row>
    <row r="11" spans="1:6" ht="15.75" customHeight="1" x14ac:dyDescent="0.2">
      <c r="A11" s="41">
        <v>101</v>
      </c>
      <c r="B11" s="41">
        <v>10.8</v>
      </c>
      <c r="D11" s="43"/>
    </row>
    <row r="12" spans="1:6" ht="15.75" customHeight="1" x14ac:dyDescent="0.2">
      <c r="A12" s="41">
        <v>110</v>
      </c>
      <c r="B12" s="41">
        <v>8.3000000000000007</v>
      </c>
    </row>
    <row r="13" spans="1:6" ht="15.75" customHeight="1" x14ac:dyDescent="0.2">
      <c r="A13" s="41">
        <v>28</v>
      </c>
      <c r="B13" s="41">
        <v>12.5</v>
      </c>
    </row>
    <row r="14" spans="1:6" ht="15.75" customHeight="1" x14ac:dyDescent="0.2">
      <c r="A14" s="41">
        <v>59</v>
      </c>
      <c r="B14" s="41">
        <v>11.1</v>
      </c>
    </row>
    <row r="15" spans="1:6" ht="15.75" customHeight="1" x14ac:dyDescent="0.2">
      <c r="A15" s="41">
        <v>68</v>
      </c>
      <c r="B15" s="41">
        <v>15</v>
      </c>
    </row>
    <row r="16" spans="1:6" ht="15.75" customHeight="1" x14ac:dyDescent="0.2">
      <c r="A16" s="41">
        <v>68</v>
      </c>
      <c r="B16" s="41">
        <v>12.2</v>
      </c>
    </row>
    <row r="17" spans="1:6" ht="15.75" customHeight="1" x14ac:dyDescent="0.2">
      <c r="A17" s="41">
        <v>91</v>
      </c>
      <c r="B17" s="41">
        <v>13</v>
      </c>
    </row>
    <row r="18" spans="1:6" ht="15.75" customHeight="1" x14ac:dyDescent="0.2">
      <c r="A18" s="41">
        <v>42</v>
      </c>
      <c r="B18" s="41">
        <v>15.6</v>
      </c>
    </row>
    <row r="19" spans="1:6" ht="15.75" customHeight="1" x14ac:dyDescent="0.2">
      <c r="A19" s="41">
        <v>65</v>
      </c>
      <c r="B19" s="41">
        <v>12.7</v>
      </c>
    </row>
    <row r="20" spans="1:6" ht="15.75" customHeight="1" x14ac:dyDescent="0.2">
      <c r="A20" s="41">
        <v>110</v>
      </c>
      <c r="B20" s="41">
        <v>8.3000000000000007</v>
      </c>
    </row>
    <row r="21" spans="1:6" ht="15.75" customHeight="1" x14ac:dyDescent="0.2"/>
    <row r="22" spans="1:6" ht="15.75" customHeight="1" x14ac:dyDescent="0.2">
      <c r="A22" s="1" t="s">
        <v>0</v>
      </c>
    </row>
    <row r="23" spans="1:6" ht="15.75" customHeight="1" x14ac:dyDescent="0.2"/>
    <row r="24" spans="1:6" ht="15.75" customHeight="1" x14ac:dyDescent="0.2">
      <c r="A24" s="66" t="s">
        <v>1</v>
      </c>
      <c r="B24" s="67"/>
    </row>
    <row r="25" spans="1:6" ht="15.75" customHeight="1" x14ac:dyDescent="0.2">
      <c r="A25" s="4" t="s">
        <v>2</v>
      </c>
      <c r="B25" s="4">
        <v>0.73393282867537502</v>
      </c>
    </row>
    <row r="26" spans="1:6" ht="15.75" customHeight="1" x14ac:dyDescent="0.2">
      <c r="A26" s="4" t="s">
        <v>3</v>
      </c>
      <c r="B26" s="4">
        <v>0.53865739700743742</v>
      </c>
    </row>
    <row r="27" spans="1:6" ht="15.75" customHeight="1" x14ac:dyDescent="0.2">
      <c r="A27" s="4" t="s">
        <v>4</v>
      </c>
      <c r="B27" s="4">
        <v>0.51151959683140436</v>
      </c>
    </row>
    <row r="28" spans="1:6" ht="15.75" customHeight="1" x14ac:dyDescent="0.2">
      <c r="A28" s="4" t="s">
        <v>5</v>
      </c>
      <c r="B28" s="4">
        <v>1.5413769785967597</v>
      </c>
    </row>
    <row r="29" spans="1:6" ht="15.75" customHeight="1" x14ac:dyDescent="0.2">
      <c r="A29" s="5" t="s">
        <v>6</v>
      </c>
      <c r="B29" s="5">
        <v>19</v>
      </c>
    </row>
    <row r="30" spans="1:6" ht="15.75" customHeight="1" x14ac:dyDescent="0.2"/>
    <row r="31" spans="1:6" ht="15.75" customHeight="1" x14ac:dyDescent="0.2">
      <c r="A31" s="1" t="s">
        <v>7</v>
      </c>
    </row>
    <row r="32" spans="1:6" ht="15.75" customHeight="1" x14ac:dyDescent="0.2">
      <c r="A32" s="3"/>
      <c r="B32" s="3" t="s">
        <v>8</v>
      </c>
      <c r="C32" s="3" t="s">
        <v>9</v>
      </c>
      <c r="D32" s="3" t="s">
        <v>10</v>
      </c>
      <c r="E32" s="3" t="s">
        <v>11</v>
      </c>
      <c r="F32" s="3" t="s">
        <v>12</v>
      </c>
    </row>
    <row r="33" spans="1:9" ht="15.75" customHeight="1" x14ac:dyDescent="0.2">
      <c r="A33" s="4" t="s">
        <v>13</v>
      </c>
      <c r="B33" s="4">
        <v>1</v>
      </c>
      <c r="C33" s="4">
        <v>47.158037588535329</v>
      </c>
      <c r="D33" s="4">
        <v>47.158037588535329</v>
      </c>
      <c r="E33" s="4">
        <v>19.848970569219379</v>
      </c>
      <c r="F33" s="4">
        <v>3.4751104615408061E-4</v>
      </c>
    </row>
    <row r="34" spans="1:9" ht="15.75" customHeight="1" x14ac:dyDescent="0.2">
      <c r="A34" s="4" t="s">
        <v>14</v>
      </c>
      <c r="B34" s="4">
        <v>17</v>
      </c>
      <c r="C34" s="4">
        <v>40.389330832517295</v>
      </c>
      <c r="D34" s="4">
        <v>2.375842990148076</v>
      </c>
      <c r="E34" s="4"/>
      <c r="F34" s="4"/>
    </row>
    <row r="35" spans="1:9" ht="15.75" customHeight="1" x14ac:dyDescent="0.2">
      <c r="A35" s="5" t="s">
        <v>15</v>
      </c>
      <c r="B35" s="5">
        <v>18</v>
      </c>
      <c r="C35" s="5">
        <v>87.547368421052624</v>
      </c>
      <c r="D35" s="5"/>
      <c r="E35" s="5"/>
      <c r="F35" s="5"/>
    </row>
    <row r="36" spans="1:9" ht="15.75" customHeight="1" x14ac:dyDescent="0.2"/>
    <row r="37" spans="1:9" ht="15.75" customHeight="1" x14ac:dyDescent="0.2">
      <c r="A37" s="3"/>
      <c r="B37" s="3" t="s">
        <v>16</v>
      </c>
      <c r="C37" s="3" t="s">
        <v>5</v>
      </c>
      <c r="D37" s="3" t="s">
        <v>17</v>
      </c>
      <c r="E37" s="3" t="s">
        <v>18</v>
      </c>
      <c r="F37" s="3" t="s">
        <v>19</v>
      </c>
      <c r="G37" s="3" t="s">
        <v>20</v>
      </c>
      <c r="H37" s="3" t="s">
        <v>21</v>
      </c>
      <c r="I37" s="3" t="s">
        <v>22</v>
      </c>
    </row>
    <row r="38" spans="1:9" ht="15.75" customHeight="1" x14ac:dyDescent="0.2">
      <c r="A38" s="4" t="s">
        <v>23</v>
      </c>
      <c r="B38" s="38">
        <v>16.469755033117178</v>
      </c>
      <c r="C38" s="4">
        <v>0.94876415328752828</v>
      </c>
      <c r="D38" s="4">
        <v>17.359166633824039</v>
      </c>
      <c r="E38" s="4">
        <v>2.9867677676662011E-12</v>
      </c>
      <c r="F38" s="4">
        <v>14.468037642821313</v>
      </c>
      <c r="G38" s="4">
        <v>18.47147242341304</v>
      </c>
      <c r="H38" s="4">
        <v>13.720017808083359</v>
      </c>
      <c r="I38" s="4">
        <v>19.219492258150996</v>
      </c>
    </row>
    <row r="39" spans="1:9" ht="15.75" customHeight="1" x14ac:dyDescent="0.2">
      <c r="A39" s="5" t="s">
        <v>68</v>
      </c>
      <c r="B39" s="39">
        <v>-5.877393188424794E-2</v>
      </c>
      <c r="C39" s="5">
        <v>1.3192155183624753E-2</v>
      </c>
      <c r="D39" s="5">
        <v>-4.4552183525860309</v>
      </c>
      <c r="E39" s="5">
        <v>3.4751104615407974E-4</v>
      </c>
      <c r="F39" s="5">
        <v>-8.6606946395853979E-2</v>
      </c>
      <c r="G39" s="5">
        <v>-3.0940917372641895E-2</v>
      </c>
      <c r="H39" s="5">
        <v>-9.700783865774984E-2</v>
      </c>
      <c r="I39" s="5">
        <v>-2.0540025110746034E-2</v>
      </c>
    </row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>
      <c r="A43" s="1" t="s">
        <v>24</v>
      </c>
    </row>
    <row r="44" spans="1:9" ht="15.75" customHeight="1" x14ac:dyDescent="0.2"/>
    <row r="45" spans="1:9" ht="15.75" customHeight="1" x14ac:dyDescent="0.2">
      <c r="A45" s="3" t="s">
        <v>25</v>
      </c>
      <c r="B45" s="3" t="s">
        <v>72</v>
      </c>
      <c r="C45" s="3" t="s">
        <v>26</v>
      </c>
      <c r="D45" s="3" t="s">
        <v>27</v>
      </c>
    </row>
    <row r="46" spans="1:9" ht="15.75" customHeight="1" x14ac:dyDescent="0.2">
      <c r="A46" s="4">
        <v>1</v>
      </c>
      <c r="B46" s="4">
        <v>15.176728531663723</v>
      </c>
      <c r="C46" s="4">
        <v>1.0232714683362758</v>
      </c>
      <c r="D46" s="4">
        <v>0.68311494776364678</v>
      </c>
    </row>
    <row r="47" spans="1:9" ht="15.75" customHeight="1" x14ac:dyDescent="0.2">
      <c r="A47" s="4">
        <v>2</v>
      </c>
      <c r="B47" s="4">
        <v>14.765311008473986</v>
      </c>
      <c r="C47" s="4">
        <v>1.2346889915260135</v>
      </c>
      <c r="D47" s="4">
        <v>0.82425292998931354</v>
      </c>
    </row>
    <row r="48" spans="1:9" ht="15.75" customHeight="1" x14ac:dyDescent="0.2">
      <c r="A48" s="4">
        <v>3</v>
      </c>
      <c r="B48" s="4">
        <v>14.353893485284251</v>
      </c>
      <c r="C48" s="4">
        <v>-0.55389348528425053</v>
      </c>
      <c r="D48" s="4">
        <v>-0.36976787780643078</v>
      </c>
    </row>
    <row r="49" spans="1:4" ht="15.75" customHeight="1" x14ac:dyDescent="0.2">
      <c r="A49" s="4">
        <v>4</v>
      </c>
      <c r="B49" s="4">
        <v>13.707380234557524</v>
      </c>
      <c r="C49" s="4">
        <v>-2.2073802345575242</v>
      </c>
      <c r="D49" s="4">
        <v>-1.4736015615444999</v>
      </c>
    </row>
    <row r="50" spans="1:4" ht="15.75" customHeight="1" x14ac:dyDescent="0.2">
      <c r="A50" s="4">
        <v>5</v>
      </c>
      <c r="B50" s="4">
        <v>12.766997324409557</v>
      </c>
      <c r="C50" s="4">
        <v>-0.26699732440955692</v>
      </c>
      <c r="D50" s="4">
        <v>-0.17824191229880895</v>
      </c>
    </row>
    <row r="51" spans="1:4" ht="15.75" customHeight="1" x14ac:dyDescent="0.2">
      <c r="A51" s="4">
        <v>6</v>
      </c>
      <c r="B51" s="4">
        <v>11.944162278030086</v>
      </c>
      <c r="C51" s="4">
        <v>0.9558377219699139</v>
      </c>
      <c r="D51" s="4">
        <v>0.63809756816108554</v>
      </c>
    </row>
    <row r="52" spans="1:4" ht="15.75" customHeight="1" x14ac:dyDescent="0.2">
      <c r="A52" s="4">
        <v>7</v>
      </c>
      <c r="B52" s="4">
        <v>12.179258005567078</v>
      </c>
      <c r="C52" s="4">
        <v>-0.97925800556707898</v>
      </c>
      <c r="D52" s="4">
        <v>-0.65373246691586018</v>
      </c>
    </row>
    <row r="53" spans="1:4" ht="15.75" customHeight="1" x14ac:dyDescent="0.2">
      <c r="A53" s="4">
        <v>8</v>
      </c>
      <c r="B53" s="4">
        <v>11.356422959187608</v>
      </c>
      <c r="C53" s="4">
        <v>1.6435770408123922</v>
      </c>
      <c r="D53" s="4">
        <v>1.0972181665590215</v>
      </c>
    </row>
    <row r="54" spans="1:4" ht="15.75" customHeight="1" x14ac:dyDescent="0.2">
      <c r="A54" s="4">
        <v>9</v>
      </c>
      <c r="B54" s="4">
        <v>11.062553299766368</v>
      </c>
      <c r="C54" s="4">
        <v>0.73744670023363312</v>
      </c>
      <c r="D54" s="4">
        <v>0.49230422199460949</v>
      </c>
    </row>
    <row r="55" spans="1:4" ht="15.75" customHeight="1" x14ac:dyDescent="0.2">
      <c r="A55" s="4">
        <v>10</v>
      </c>
      <c r="B55" s="4">
        <v>10.533587912808136</v>
      </c>
      <c r="C55" s="4">
        <v>0.26641208719186515</v>
      </c>
      <c r="D55" s="4">
        <v>0.17785121999108452</v>
      </c>
    </row>
    <row r="56" spans="1:4" ht="15.75" customHeight="1" x14ac:dyDescent="0.2">
      <c r="A56" s="4">
        <v>11</v>
      </c>
      <c r="B56" s="4">
        <v>10.004622525849904</v>
      </c>
      <c r="C56" s="4">
        <v>-1.7046225258499028</v>
      </c>
      <c r="D56" s="4">
        <v>-1.137970874528498</v>
      </c>
    </row>
    <row r="57" spans="1:4" ht="15.75" customHeight="1" x14ac:dyDescent="0.2">
      <c r="A57" s="4">
        <v>12</v>
      </c>
      <c r="B57" s="4">
        <v>14.824084940358235</v>
      </c>
      <c r="C57" s="4">
        <v>-2.3240849403582349</v>
      </c>
      <c r="D57" s="4">
        <v>-1.5515112184378408</v>
      </c>
    </row>
    <row r="58" spans="1:4" ht="15.75" customHeight="1" x14ac:dyDescent="0.2">
      <c r="A58" s="4">
        <v>13</v>
      </c>
      <c r="B58" s="4">
        <v>13.002093051946549</v>
      </c>
      <c r="C58" s="4">
        <v>-1.9020930519465491</v>
      </c>
      <c r="D58" s="4">
        <v>-1.2697981288725426</v>
      </c>
    </row>
    <row r="59" spans="1:4" ht="15.75" customHeight="1" x14ac:dyDescent="0.2">
      <c r="A59" s="4">
        <v>14</v>
      </c>
      <c r="B59" s="4">
        <v>12.473127664988318</v>
      </c>
      <c r="C59" s="4">
        <v>2.5268723350116815</v>
      </c>
      <c r="D59" s="4">
        <v>1.6868879046763858</v>
      </c>
    </row>
    <row r="60" spans="1:4" ht="15.75" customHeight="1" x14ac:dyDescent="0.2">
      <c r="A60" s="4">
        <v>15</v>
      </c>
      <c r="B60" s="4">
        <v>12.473127664988318</v>
      </c>
      <c r="C60" s="4">
        <v>-0.2731276649883192</v>
      </c>
      <c r="D60" s="4">
        <v>-0.18233440135358864</v>
      </c>
    </row>
    <row r="61" spans="1:4" ht="15.75" customHeight="1" x14ac:dyDescent="0.2">
      <c r="A61" s="4">
        <v>16</v>
      </c>
      <c r="B61" s="4">
        <v>11.121327231650614</v>
      </c>
      <c r="C61" s="4">
        <v>1.8786727683493858</v>
      </c>
      <c r="D61" s="4">
        <v>1.2541632301177692</v>
      </c>
    </row>
    <row r="62" spans="1:4" ht="15.75" customHeight="1" x14ac:dyDescent="0.2">
      <c r="A62" s="4">
        <v>17</v>
      </c>
      <c r="B62" s="4">
        <v>14.001249893978764</v>
      </c>
      <c r="C62" s="4">
        <v>1.5987501060212352</v>
      </c>
      <c r="D62" s="4">
        <v>1.0672926285509567</v>
      </c>
    </row>
    <row r="63" spans="1:4" ht="15.75" customHeight="1" x14ac:dyDescent="0.2">
      <c r="A63" s="4">
        <v>18</v>
      </c>
      <c r="B63" s="4">
        <v>12.649449460641062</v>
      </c>
      <c r="C63" s="4">
        <v>5.0550539358937385E-2</v>
      </c>
      <c r="D63" s="4">
        <v>3.3746498482704251E-2</v>
      </c>
    </row>
    <row r="64" spans="1:4" ht="15.75" customHeight="1" x14ac:dyDescent="0.2">
      <c r="A64" s="5">
        <v>19</v>
      </c>
      <c r="B64" s="5">
        <v>10.004622525849904</v>
      </c>
      <c r="C64" s="5">
        <v>-1.7046225258499028</v>
      </c>
      <c r="D64" s="5">
        <v>-1.137970874528498</v>
      </c>
    </row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4:B24"/>
  </mergeCells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000"/>
  <sheetViews>
    <sheetView workbookViewId="0">
      <selection activeCell="D43" sqref="D43"/>
    </sheetView>
  </sheetViews>
  <sheetFormatPr baseColWidth="10" defaultColWidth="11.1640625" defaultRowHeight="15" customHeight="1" x14ac:dyDescent="0.2"/>
  <cols>
    <col min="1" max="1" width="9.5" customWidth="1"/>
    <col min="2" max="2" width="10.5" customWidth="1"/>
    <col min="3" max="3" width="18.83203125" customWidth="1"/>
    <col min="4" max="26" width="10.5" customWidth="1"/>
  </cols>
  <sheetData>
    <row r="1" spans="10:10" ht="15.75" customHeight="1" x14ac:dyDescent="0.2">
      <c r="J1" s="1" t="s">
        <v>73</v>
      </c>
    </row>
    <row r="2" spans="10:10" ht="15.75" customHeight="1" x14ac:dyDescent="0.2"/>
    <row r="3" spans="10:10" ht="15.75" customHeight="1" x14ac:dyDescent="0.2"/>
    <row r="4" spans="10:10" ht="15.75" customHeight="1" x14ac:dyDescent="0.2"/>
    <row r="5" spans="10:10" ht="15.75" customHeight="1" x14ac:dyDescent="0.2"/>
    <row r="6" spans="10:10" ht="15.75" customHeight="1" x14ac:dyDescent="0.2"/>
    <row r="7" spans="10:10" ht="15.75" customHeight="1" x14ac:dyDescent="0.2"/>
    <row r="8" spans="10:10" ht="15.75" customHeight="1" x14ac:dyDescent="0.2"/>
    <row r="9" spans="10:10" ht="15.75" customHeight="1" x14ac:dyDescent="0.2"/>
    <row r="10" spans="10:10" ht="15.75" customHeight="1" x14ac:dyDescent="0.2"/>
    <row r="11" spans="10:10" ht="15.75" customHeight="1" x14ac:dyDescent="0.2"/>
    <row r="12" spans="10:10" ht="15.75" customHeight="1" x14ac:dyDescent="0.2"/>
    <row r="13" spans="10:10" ht="15.75" customHeight="1" x14ac:dyDescent="0.2"/>
    <row r="14" spans="10:10" ht="15.75" customHeight="1" x14ac:dyDescent="0.2"/>
    <row r="15" spans="10:10" ht="15.75" customHeight="1" x14ac:dyDescent="0.2"/>
    <row r="16" spans="10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1:5" ht="15.75" customHeight="1" x14ac:dyDescent="0.2"/>
    <row r="34" spans="1:5" ht="15.75" customHeight="1" x14ac:dyDescent="0.2"/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>
      <c r="A38" s="12" t="s">
        <v>74</v>
      </c>
      <c r="B38" s="12" t="s">
        <v>75</v>
      </c>
      <c r="C38" s="12" t="s">
        <v>76</v>
      </c>
      <c r="E38" s="44" t="s">
        <v>77</v>
      </c>
    </row>
    <row r="39" spans="1:5" ht="15.75" customHeight="1" x14ac:dyDescent="0.2">
      <c r="A39" s="45">
        <v>45220</v>
      </c>
      <c r="B39" s="45">
        <v>14171</v>
      </c>
      <c r="C39" s="45">
        <v>224</v>
      </c>
      <c r="E39" s="1" t="s">
        <v>78</v>
      </c>
    </row>
    <row r="40" spans="1:5" ht="15.75" customHeight="1" x14ac:dyDescent="0.2">
      <c r="A40" s="45">
        <v>45219</v>
      </c>
      <c r="B40" s="45">
        <v>17576</v>
      </c>
      <c r="C40" s="45">
        <v>42</v>
      </c>
      <c r="E40" s="46" t="s">
        <v>79</v>
      </c>
    </row>
    <row r="41" spans="1:5" ht="15.75" customHeight="1" x14ac:dyDescent="0.2">
      <c r="A41" s="45">
        <v>45225</v>
      </c>
      <c r="B41" s="45">
        <v>13437</v>
      </c>
      <c r="C41" s="45">
        <v>15</v>
      </c>
    </row>
    <row r="42" spans="1:5" ht="15.75" customHeight="1" x14ac:dyDescent="0.2">
      <c r="A42" s="45">
        <v>45217</v>
      </c>
      <c r="B42" s="45">
        <v>5731</v>
      </c>
      <c r="C42" s="45">
        <v>78</v>
      </c>
    </row>
    <row r="43" spans="1:5" ht="15.75" customHeight="1" x14ac:dyDescent="0.2">
      <c r="A43" s="45">
        <v>45214</v>
      </c>
      <c r="B43" s="45">
        <v>9952</v>
      </c>
      <c r="C43" s="45">
        <v>19</v>
      </c>
    </row>
    <row r="44" spans="1:5" ht="15.75" customHeight="1" x14ac:dyDescent="0.2">
      <c r="A44" s="45">
        <v>45232</v>
      </c>
      <c r="B44" s="45">
        <v>6913</v>
      </c>
      <c r="C44" s="45">
        <v>28</v>
      </c>
    </row>
    <row r="45" spans="1:5" ht="15.75" customHeight="1" x14ac:dyDescent="0.2">
      <c r="A45" s="45">
        <v>45223</v>
      </c>
      <c r="B45" s="45">
        <v>13349</v>
      </c>
      <c r="C45" s="45">
        <v>83</v>
      </c>
    </row>
    <row r="46" spans="1:5" ht="15.75" customHeight="1" x14ac:dyDescent="0.2">
      <c r="A46" s="45">
        <v>45229</v>
      </c>
      <c r="B46" s="45">
        <v>15713</v>
      </c>
      <c r="C46" s="45">
        <v>75</v>
      </c>
    </row>
    <row r="47" spans="1:5" ht="15.75" customHeight="1" x14ac:dyDescent="0.2">
      <c r="A47" s="45">
        <v>45206</v>
      </c>
      <c r="B47" s="45">
        <v>11353</v>
      </c>
      <c r="C47" s="45">
        <v>69</v>
      </c>
    </row>
    <row r="48" spans="1:5" ht="15.75" customHeight="1" x14ac:dyDescent="0.2">
      <c r="A48" s="45">
        <v>45202</v>
      </c>
      <c r="B48" s="45">
        <v>15105</v>
      </c>
      <c r="C48" s="45">
        <v>83</v>
      </c>
    </row>
    <row r="49" spans="1:3" ht="15.75" customHeight="1" x14ac:dyDescent="0.2">
      <c r="A49" s="45">
        <v>45203</v>
      </c>
      <c r="B49" s="45">
        <v>3411</v>
      </c>
      <c r="C49" s="45">
        <v>9</v>
      </c>
    </row>
    <row r="50" spans="1:3" ht="15.75" customHeight="1" x14ac:dyDescent="0.2">
      <c r="A50" s="45">
        <v>45207</v>
      </c>
      <c r="B50" s="45">
        <v>8233</v>
      </c>
      <c r="C50" s="45">
        <v>8</v>
      </c>
    </row>
    <row r="51" spans="1:3" ht="15.75" customHeight="1" x14ac:dyDescent="0.2">
      <c r="A51" s="45">
        <v>41074</v>
      </c>
      <c r="B51" s="45">
        <v>5566</v>
      </c>
      <c r="C51" s="45">
        <v>36</v>
      </c>
    </row>
    <row r="52" spans="1:3" ht="15.75" customHeight="1" x14ac:dyDescent="0.2">
      <c r="A52" s="45">
        <v>41073</v>
      </c>
      <c r="B52" s="45">
        <v>6193</v>
      </c>
      <c r="C52" s="45">
        <v>63</v>
      </c>
    </row>
    <row r="53" spans="1:3" ht="15.75" customHeight="1" x14ac:dyDescent="0.2">
      <c r="A53" s="45">
        <v>45224</v>
      </c>
      <c r="B53" s="45">
        <v>21043</v>
      </c>
      <c r="C53" s="45">
        <v>207</v>
      </c>
    </row>
    <row r="54" spans="1:3" ht="15.75" customHeight="1" x14ac:dyDescent="0.2">
      <c r="A54" s="45">
        <v>41071</v>
      </c>
      <c r="B54" s="45">
        <v>21596</v>
      </c>
      <c r="C54" s="45">
        <v>133</v>
      </c>
    </row>
    <row r="55" spans="1:3" ht="15.75" customHeight="1" x14ac:dyDescent="0.2">
      <c r="A55" s="45">
        <v>45205</v>
      </c>
      <c r="B55" s="45">
        <v>21683</v>
      </c>
      <c r="C55" s="45">
        <v>102</v>
      </c>
    </row>
    <row r="56" spans="1:3" ht="15.75" customHeight="1" x14ac:dyDescent="0.2">
      <c r="A56" s="45">
        <v>45204</v>
      </c>
      <c r="B56" s="45">
        <v>6642</v>
      </c>
      <c r="C56" s="45">
        <v>36</v>
      </c>
    </row>
    <row r="57" spans="1:3" ht="15.75" customHeight="1" x14ac:dyDescent="0.2">
      <c r="A57" s="45">
        <v>41016</v>
      </c>
      <c r="B57" s="45">
        <v>5603</v>
      </c>
      <c r="C57" s="45">
        <v>42</v>
      </c>
    </row>
    <row r="58" spans="1:3" ht="15.75" customHeight="1" x14ac:dyDescent="0.2">
      <c r="A58" s="45">
        <v>45216</v>
      </c>
      <c r="B58" s="45">
        <v>9028</v>
      </c>
      <c r="C58" s="45">
        <v>55</v>
      </c>
    </row>
    <row r="59" spans="1:3" ht="15.75" customHeight="1" x14ac:dyDescent="0.2">
      <c r="A59" s="45">
        <v>45212</v>
      </c>
      <c r="B59" s="45">
        <v>22356</v>
      </c>
      <c r="C59" s="45">
        <v>207</v>
      </c>
    </row>
    <row r="60" spans="1:3" ht="15.75" customHeight="1" x14ac:dyDescent="0.2">
      <c r="A60" s="45">
        <v>41011</v>
      </c>
      <c r="B60" s="45">
        <v>25849</v>
      </c>
      <c r="C60" s="45">
        <v>193</v>
      </c>
    </row>
    <row r="61" spans="1:3" ht="15.75" customHeight="1" x14ac:dyDescent="0.2">
      <c r="A61" s="45">
        <v>41014</v>
      </c>
      <c r="B61" s="45">
        <v>7913</v>
      </c>
      <c r="C61" s="45">
        <v>41</v>
      </c>
    </row>
    <row r="62" spans="1:3" ht="15.75" customHeight="1" x14ac:dyDescent="0.2">
      <c r="A62" s="45">
        <v>45237</v>
      </c>
      <c r="B62" s="45">
        <v>21137</v>
      </c>
      <c r="C62" s="45">
        <v>86</v>
      </c>
    </row>
    <row r="63" spans="1:3" ht="15.75" customHeight="1" x14ac:dyDescent="0.2">
      <c r="A63" s="45">
        <v>45208</v>
      </c>
      <c r="B63" s="45">
        <v>18236</v>
      </c>
      <c r="C63" s="45">
        <v>424</v>
      </c>
    </row>
    <row r="64" spans="1:3" ht="15.75" customHeight="1" x14ac:dyDescent="0.2">
      <c r="A64" s="45">
        <v>45211</v>
      </c>
      <c r="B64" s="45">
        <v>33968</v>
      </c>
      <c r="C64" s="45">
        <v>342</v>
      </c>
    </row>
    <row r="65" spans="1:3" ht="15.75" customHeight="1" x14ac:dyDescent="0.2">
      <c r="A65" s="45">
        <v>45239</v>
      </c>
      <c r="B65" s="45">
        <v>26485</v>
      </c>
      <c r="C65" s="45">
        <v>269</v>
      </c>
    </row>
    <row r="66" spans="1:3" ht="15.75" customHeight="1" x14ac:dyDescent="0.2">
      <c r="A66" s="45">
        <v>41075</v>
      </c>
      <c r="B66" s="45">
        <v>15868</v>
      </c>
      <c r="C66" s="45">
        <v>236</v>
      </c>
    </row>
    <row r="67" spans="1:3" ht="15.75" customHeight="1" x14ac:dyDescent="0.2">
      <c r="A67" s="45">
        <v>45209</v>
      </c>
      <c r="B67" s="45">
        <v>8941</v>
      </c>
      <c r="C67" s="45">
        <v>111</v>
      </c>
    </row>
    <row r="68" spans="1:3" ht="15.75" customHeight="1" x14ac:dyDescent="0.2">
      <c r="A68" s="45">
        <v>45226</v>
      </c>
      <c r="B68" s="45">
        <v>5029</v>
      </c>
      <c r="C68" s="45">
        <v>84</v>
      </c>
    </row>
    <row r="69" spans="1:3" ht="15.75" customHeight="1" x14ac:dyDescent="0.2">
      <c r="A69" s="45">
        <v>45238</v>
      </c>
      <c r="B69" s="45">
        <v>42737</v>
      </c>
      <c r="C69" s="45">
        <v>564</v>
      </c>
    </row>
    <row r="70" spans="1:3" ht="15.75" customHeight="1" x14ac:dyDescent="0.2">
      <c r="A70" s="45">
        <v>45231</v>
      </c>
      <c r="B70" s="45">
        <v>39939</v>
      </c>
      <c r="C70" s="45">
        <v>361</v>
      </c>
    </row>
    <row r="71" spans="1:3" ht="15.75" customHeight="1" x14ac:dyDescent="0.2">
      <c r="A71" s="45">
        <v>45213</v>
      </c>
      <c r="B71" s="45">
        <v>11683</v>
      </c>
      <c r="C71" s="45">
        <v>153</v>
      </c>
    </row>
    <row r="72" spans="1:3" ht="15.75" customHeight="1" x14ac:dyDescent="0.2">
      <c r="A72" s="45">
        <v>45215</v>
      </c>
      <c r="B72" s="45">
        <v>28915</v>
      </c>
      <c r="C72" s="45">
        <v>308</v>
      </c>
    </row>
    <row r="73" spans="1:3" ht="15.75" customHeight="1" x14ac:dyDescent="0.2">
      <c r="A73" s="45">
        <v>45218</v>
      </c>
      <c r="B73" s="45">
        <v>3917</v>
      </c>
      <c r="C73" s="45">
        <v>54</v>
      </c>
    </row>
    <row r="74" spans="1:3" ht="15.75" customHeight="1" x14ac:dyDescent="0.2">
      <c r="A74" s="45">
        <v>41017</v>
      </c>
      <c r="B74" s="45">
        <v>40218</v>
      </c>
      <c r="C74" s="45">
        <v>493</v>
      </c>
    </row>
    <row r="75" spans="1:3" ht="15.75" customHeight="1" x14ac:dyDescent="0.2">
      <c r="A75" s="45">
        <v>41076</v>
      </c>
      <c r="B75" s="45">
        <v>14779</v>
      </c>
      <c r="C75" s="45">
        <v>176</v>
      </c>
    </row>
    <row r="76" spans="1:3" ht="15.75" customHeight="1" x14ac:dyDescent="0.2">
      <c r="A76" s="45">
        <v>45251</v>
      </c>
      <c r="B76" s="45">
        <v>22887</v>
      </c>
      <c r="C76" s="45">
        <v>205</v>
      </c>
    </row>
    <row r="77" spans="1:3" ht="15.75" customHeight="1" x14ac:dyDescent="0.2">
      <c r="A77" s="45">
        <v>45227</v>
      </c>
      <c r="B77" s="45">
        <v>18431</v>
      </c>
      <c r="C77" s="45">
        <v>215</v>
      </c>
    </row>
    <row r="78" spans="1:3" ht="15.75" customHeight="1" x14ac:dyDescent="0.2">
      <c r="A78" s="45">
        <v>45247</v>
      </c>
      <c r="B78" s="45">
        <v>20372</v>
      </c>
      <c r="C78" s="45">
        <v>357</v>
      </c>
    </row>
    <row r="79" spans="1:3" ht="15.75" customHeight="1" x14ac:dyDescent="0.2">
      <c r="A79" s="45">
        <v>41015</v>
      </c>
      <c r="B79" s="45">
        <v>22298</v>
      </c>
      <c r="C79" s="45">
        <v>189</v>
      </c>
    </row>
    <row r="80" spans="1:3" ht="15.75" customHeight="1" x14ac:dyDescent="0.2">
      <c r="A80" s="45">
        <v>45248</v>
      </c>
      <c r="B80" s="45">
        <v>22880</v>
      </c>
      <c r="C80" s="45">
        <v>380</v>
      </c>
    </row>
    <row r="81" spans="1:3" ht="15.75" customHeight="1" x14ac:dyDescent="0.2">
      <c r="A81" s="45">
        <v>45236</v>
      </c>
      <c r="B81" s="45">
        <v>21823</v>
      </c>
      <c r="C81" s="45">
        <v>310</v>
      </c>
    </row>
    <row r="82" spans="1:3" ht="15.75" customHeight="1" x14ac:dyDescent="0.2">
      <c r="A82" s="45">
        <v>45240</v>
      </c>
      <c r="B82" s="45">
        <v>27033</v>
      </c>
      <c r="C82" s="45">
        <v>142</v>
      </c>
    </row>
    <row r="83" spans="1:3" ht="15.75" customHeight="1" x14ac:dyDescent="0.2">
      <c r="A83" s="45">
        <v>45246</v>
      </c>
      <c r="B83" s="45">
        <v>13522</v>
      </c>
      <c r="C83" s="45">
        <v>100</v>
      </c>
    </row>
    <row r="84" spans="1:3" ht="15.75" customHeight="1" x14ac:dyDescent="0.2">
      <c r="A84" s="45">
        <v>45230</v>
      </c>
      <c r="B84" s="45">
        <v>25763</v>
      </c>
      <c r="C84" s="45">
        <v>423</v>
      </c>
    </row>
    <row r="85" spans="1:3" ht="15.75" customHeight="1" x14ac:dyDescent="0.2">
      <c r="A85" s="45">
        <v>45233</v>
      </c>
      <c r="B85" s="45">
        <v>14175</v>
      </c>
      <c r="C85" s="45">
        <v>244</v>
      </c>
    </row>
    <row r="86" spans="1:3" ht="15.75" customHeight="1" x14ac:dyDescent="0.2">
      <c r="A86" s="45">
        <v>45252</v>
      </c>
      <c r="B86" s="45">
        <v>4799</v>
      </c>
      <c r="C86" s="45">
        <v>58</v>
      </c>
    </row>
    <row r="87" spans="1:3" ht="15.75" customHeight="1" x14ac:dyDescent="0.2">
      <c r="A87" s="45">
        <v>41018</v>
      </c>
      <c r="B87" s="45">
        <v>29001</v>
      </c>
      <c r="C87" s="45">
        <v>244</v>
      </c>
    </row>
    <row r="88" spans="1:3" ht="15.75" customHeight="1" x14ac:dyDescent="0.2">
      <c r="A88" s="45">
        <v>45243</v>
      </c>
      <c r="B88" s="45">
        <v>14755</v>
      </c>
      <c r="C88" s="45">
        <v>303</v>
      </c>
    </row>
    <row r="89" spans="1:3" ht="15.75" customHeight="1" x14ac:dyDescent="0.2">
      <c r="A89" s="45">
        <v>45241</v>
      </c>
      <c r="B89" s="45">
        <v>25623</v>
      </c>
      <c r="C89" s="45">
        <v>299</v>
      </c>
    </row>
    <row r="90" spans="1:3" ht="15.75" customHeight="1" x14ac:dyDescent="0.2">
      <c r="A90" s="45">
        <v>45014</v>
      </c>
      <c r="B90" s="45">
        <v>44178</v>
      </c>
      <c r="C90" s="45">
        <v>307</v>
      </c>
    </row>
    <row r="91" spans="1:3" ht="15.75" customHeight="1" x14ac:dyDescent="0.2">
      <c r="A91" s="45">
        <v>45242</v>
      </c>
      <c r="B91" s="45">
        <v>20015</v>
      </c>
      <c r="C91" s="45">
        <v>377</v>
      </c>
    </row>
    <row r="92" spans="1:3" ht="15.75" customHeight="1" x14ac:dyDescent="0.2">
      <c r="A92" s="45">
        <v>45244</v>
      </c>
      <c r="B92" s="45">
        <v>26316</v>
      </c>
      <c r="C92" s="45">
        <v>448</v>
      </c>
    </row>
    <row r="93" spans="1:3" ht="15.75" customHeight="1" x14ac:dyDescent="0.2">
      <c r="A93" s="45">
        <v>41059</v>
      </c>
      <c r="B93" s="45">
        <v>2266</v>
      </c>
      <c r="C93" s="45">
        <v>22</v>
      </c>
    </row>
    <row r="94" spans="1:3" ht="15.75" customHeight="1" x14ac:dyDescent="0.2">
      <c r="A94" s="45">
        <v>41048</v>
      </c>
      <c r="B94" s="45">
        <v>12597</v>
      </c>
      <c r="C94" s="45">
        <v>214</v>
      </c>
    </row>
    <row r="95" spans="1:3" ht="15.75" customHeight="1" x14ac:dyDescent="0.2">
      <c r="A95" s="45">
        <v>41051</v>
      </c>
      <c r="B95" s="45">
        <v>18730</v>
      </c>
      <c r="C95" s="45">
        <v>323</v>
      </c>
    </row>
    <row r="96" spans="1:3" ht="15.75" customHeight="1" x14ac:dyDescent="0.2">
      <c r="A96" s="45">
        <v>45255</v>
      </c>
      <c r="B96" s="45">
        <v>22552</v>
      </c>
      <c r="C96" s="45">
        <v>307</v>
      </c>
    </row>
    <row r="97" spans="1:3" ht="15.75" customHeight="1" x14ac:dyDescent="0.2">
      <c r="A97" s="45">
        <v>45174</v>
      </c>
      <c r="B97" s="45">
        <v>2072</v>
      </c>
      <c r="C97" s="45">
        <v>52</v>
      </c>
    </row>
    <row r="98" spans="1:3" ht="15.75" customHeight="1" x14ac:dyDescent="0.2">
      <c r="A98" s="45">
        <v>41042</v>
      </c>
      <c r="B98" s="45">
        <v>50429</v>
      </c>
      <c r="C98" s="45">
        <v>440</v>
      </c>
    </row>
    <row r="99" spans="1:3" ht="15.75" customHeight="1" x14ac:dyDescent="0.2">
      <c r="A99" s="45">
        <v>45002</v>
      </c>
      <c r="B99" s="45">
        <v>13298</v>
      </c>
      <c r="C99" s="45">
        <v>184</v>
      </c>
    </row>
    <row r="100" spans="1:3" ht="15.75" customHeight="1" x14ac:dyDescent="0.2">
      <c r="A100" s="45">
        <v>45015</v>
      </c>
      <c r="B100" s="45">
        <v>12504</v>
      </c>
      <c r="C100" s="45">
        <v>47</v>
      </c>
    </row>
    <row r="101" spans="1:3" ht="15.75" customHeight="1" x14ac:dyDescent="0.2">
      <c r="A101" s="45">
        <v>45069</v>
      </c>
      <c r="B101" s="45">
        <v>46264</v>
      </c>
      <c r="C101" s="45">
        <v>561</v>
      </c>
    </row>
    <row r="102" spans="1:3" ht="15.75" customHeight="1" x14ac:dyDescent="0.2">
      <c r="A102" s="45">
        <v>45052</v>
      </c>
      <c r="B102" s="45">
        <v>3770</v>
      </c>
      <c r="C102" s="45">
        <v>52</v>
      </c>
    </row>
    <row r="103" spans="1:3" ht="15.75" customHeight="1" x14ac:dyDescent="0.2">
      <c r="A103" s="45">
        <v>45249</v>
      </c>
      <c r="B103" s="45">
        <v>13432</v>
      </c>
      <c r="C103" s="45">
        <v>154</v>
      </c>
    </row>
    <row r="104" spans="1:3" ht="15.75" customHeight="1" x14ac:dyDescent="0.2">
      <c r="A104" s="45">
        <v>41001</v>
      </c>
      <c r="B104" s="45">
        <v>16982</v>
      </c>
      <c r="C104" s="45">
        <v>164</v>
      </c>
    </row>
    <row r="105" spans="1:3" ht="15.75" customHeight="1" x14ac:dyDescent="0.2">
      <c r="A105" s="45">
        <v>41005</v>
      </c>
      <c r="B105" s="45">
        <v>20892</v>
      </c>
      <c r="C105" s="45">
        <v>209</v>
      </c>
    </row>
    <row r="106" spans="1:3" ht="15.75" customHeight="1" x14ac:dyDescent="0.2">
      <c r="A106" s="45">
        <v>45011</v>
      </c>
      <c r="B106" s="45">
        <v>62303</v>
      </c>
      <c r="C106" s="45">
        <v>496</v>
      </c>
    </row>
    <row r="107" spans="1:3" ht="15.75" customHeight="1" x14ac:dyDescent="0.2">
      <c r="A107" s="45">
        <v>45245</v>
      </c>
      <c r="B107" s="45">
        <v>17701</v>
      </c>
      <c r="C107" s="45">
        <v>189</v>
      </c>
    </row>
    <row r="108" spans="1:3" ht="15.75" customHeight="1" x14ac:dyDescent="0.2">
      <c r="A108" s="45">
        <v>41091</v>
      </c>
      <c r="B108" s="45">
        <v>17372</v>
      </c>
      <c r="C108" s="45">
        <v>226</v>
      </c>
    </row>
    <row r="109" spans="1:3" ht="15.75" customHeight="1" x14ac:dyDescent="0.2">
      <c r="A109" s="45">
        <v>45013</v>
      </c>
      <c r="B109" s="45">
        <v>51730</v>
      </c>
      <c r="C109" s="45">
        <v>286</v>
      </c>
    </row>
    <row r="110" spans="1:3" ht="15.75" customHeight="1" x14ac:dyDescent="0.2">
      <c r="A110" s="45">
        <v>45150</v>
      </c>
      <c r="B110" s="45">
        <v>31179</v>
      </c>
      <c r="C110" s="45">
        <v>316</v>
      </c>
    </row>
    <row r="111" spans="1:3" ht="15.75" customHeight="1" x14ac:dyDescent="0.2">
      <c r="A111" s="45">
        <v>41094</v>
      </c>
      <c r="B111" s="45">
        <v>9748</v>
      </c>
      <c r="C111" s="45">
        <v>106</v>
      </c>
    </row>
    <row r="112" spans="1:3" ht="15.75" customHeight="1" x14ac:dyDescent="0.2">
      <c r="A112" s="45">
        <v>45030</v>
      </c>
      <c r="B112" s="45">
        <v>16386</v>
      </c>
      <c r="C112" s="45">
        <v>192</v>
      </c>
    </row>
    <row r="113" spans="1:3" ht="15.75" customHeight="1" x14ac:dyDescent="0.2">
      <c r="A113" s="45">
        <v>45140</v>
      </c>
      <c r="B113" s="45">
        <v>52874</v>
      </c>
      <c r="C113" s="45">
        <v>657</v>
      </c>
    </row>
    <row r="114" spans="1:3" ht="15.75" customHeight="1" x14ac:dyDescent="0.2">
      <c r="A114" s="45">
        <v>41063</v>
      </c>
      <c r="B114" s="45">
        <v>3662</v>
      </c>
      <c r="C114" s="45">
        <v>19</v>
      </c>
    </row>
    <row r="115" spans="1:3" ht="15.75" customHeight="1" x14ac:dyDescent="0.2">
      <c r="A115" s="45">
        <v>45040</v>
      </c>
      <c r="B115" s="45">
        <v>51183</v>
      </c>
      <c r="C115" s="45">
        <v>549</v>
      </c>
    </row>
    <row r="116" spans="1:3" ht="15.75" customHeight="1" x14ac:dyDescent="0.2">
      <c r="A116" s="45">
        <v>45102</v>
      </c>
      <c r="B116" s="45">
        <v>22009</v>
      </c>
      <c r="C116" s="45">
        <v>217</v>
      </c>
    </row>
    <row r="117" spans="1:3" ht="15.75" customHeight="1" x14ac:dyDescent="0.2">
      <c r="A117" s="45">
        <v>45039</v>
      </c>
      <c r="B117" s="45">
        <v>21398</v>
      </c>
      <c r="C117" s="45">
        <v>278</v>
      </c>
    </row>
    <row r="118" spans="1:3" ht="15.75" customHeight="1" x14ac:dyDescent="0.2">
      <c r="A118" s="45">
        <v>41007</v>
      </c>
      <c r="B118" s="45">
        <v>3215</v>
      </c>
      <c r="C118" s="45">
        <v>26</v>
      </c>
    </row>
    <row r="119" spans="1:3" ht="15.75" customHeight="1" x14ac:dyDescent="0.2">
      <c r="A119" s="45">
        <v>45053</v>
      </c>
      <c r="B119" s="45">
        <v>3441</v>
      </c>
      <c r="C119" s="45">
        <v>25</v>
      </c>
    </row>
    <row r="120" spans="1:3" ht="15.75" customHeight="1" x14ac:dyDescent="0.2">
      <c r="A120" s="45">
        <v>45157</v>
      </c>
      <c r="B120" s="45">
        <v>10312</v>
      </c>
      <c r="C120" s="45">
        <v>72</v>
      </c>
    </row>
    <row r="121" spans="1:3" ht="15.75" customHeight="1" x14ac:dyDescent="0.2">
      <c r="A121" s="45">
        <v>45050</v>
      </c>
      <c r="B121" s="45">
        <v>6988</v>
      </c>
      <c r="C121" s="45">
        <v>80</v>
      </c>
    </row>
    <row r="122" spans="1:3" ht="15.75" customHeight="1" x14ac:dyDescent="0.2">
      <c r="A122" s="45">
        <v>41080</v>
      </c>
      <c r="B122" s="45">
        <v>2114</v>
      </c>
      <c r="C122" s="45">
        <v>11</v>
      </c>
    </row>
    <row r="123" spans="1:3" ht="15.75" customHeight="1" x14ac:dyDescent="0.2">
      <c r="A123" s="45">
        <v>45067</v>
      </c>
      <c r="B123" s="45">
        <v>12507</v>
      </c>
      <c r="C123" s="45">
        <v>62</v>
      </c>
    </row>
    <row r="124" spans="1:3" ht="15.75" customHeight="1" x14ac:dyDescent="0.2">
      <c r="A124" s="45">
        <v>45034</v>
      </c>
      <c r="B124" s="45">
        <v>1227</v>
      </c>
      <c r="C124" s="45">
        <v>11</v>
      </c>
    </row>
    <row r="125" spans="1:3" ht="15.75" customHeight="1" x14ac:dyDescent="0.2">
      <c r="A125" s="45">
        <v>45103</v>
      </c>
      <c r="B125" s="45">
        <v>29874</v>
      </c>
      <c r="C125" s="45">
        <v>267</v>
      </c>
    </row>
    <row r="126" spans="1:3" ht="15.75" customHeight="1" x14ac:dyDescent="0.2">
      <c r="A126" s="45">
        <v>47025</v>
      </c>
      <c r="B126" s="45">
        <v>21986</v>
      </c>
      <c r="C126" s="45">
        <v>154</v>
      </c>
    </row>
    <row r="127" spans="1:3" ht="15.75" customHeight="1" x14ac:dyDescent="0.2">
      <c r="A127" s="45">
        <v>45044</v>
      </c>
      <c r="B127" s="45">
        <v>49621</v>
      </c>
      <c r="C127" s="45">
        <v>322</v>
      </c>
    </row>
    <row r="128" spans="1:3" ht="15.75" customHeight="1" x14ac:dyDescent="0.2">
      <c r="A128" s="45">
        <v>41030</v>
      </c>
      <c r="B128" s="45">
        <v>7280</v>
      </c>
      <c r="C128" s="45">
        <v>35</v>
      </c>
    </row>
    <row r="129" spans="1:3" ht="15.75" customHeight="1" x14ac:dyDescent="0.2">
      <c r="A129" s="45">
        <v>41092</v>
      </c>
      <c r="B129" s="45">
        <v>3198</v>
      </c>
      <c r="C129" s="45">
        <v>18</v>
      </c>
    </row>
    <row r="130" spans="1:3" ht="15.75" customHeight="1" x14ac:dyDescent="0.2">
      <c r="A130" s="45">
        <v>45065</v>
      </c>
      <c r="B130" s="45">
        <v>5194</v>
      </c>
      <c r="C130" s="45">
        <v>35</v>
      </c>
    </row>
    <row r="131" spans="1:3" ht="15.75" customHeight="1" x14ac:dyDescent="0.2">
      <c r="A131" s="45">
        <v>41033</v>
      </c>
      <c r="B131" s="45">
        <v>1712</v>
      </c>
      <c r="C131" s="45">
        <v>11</v>
      </c>
    </row>
    <row r="132" spans="1:3" ht="15.75" customHeight="1" x14ac:dyDescent="0.2">
      <c r="A132" s="45">
        <v>47060</v>
      </c>
      <c r="B132" s="45">
        <v>6910</v>
      </c>
      <c r="C132" s="45">
        <v>38</v>
      </c>
    </row>
    <row r="133" spans="1:3" ht="15.75" customHeight="1" x14ac:dyDescent="0.2">
      <c r="A133" s="45">
        <v>41006</v>
      </c>
      <c r="B133" s="45">
        <v>4835</v>
      </c>
      <c r="C133" s="45">
        <v>19</v>
      </c>
    </row>
    <row r="134" spans="1:3" ht="15.75" customHeight="1" x14ac:dyDescent="0.2">
      <c r="A134" s="45">
        <v>45122</v>
      </c>
      <c r="B134" s="45">
        <v>12550</v>
      </c>
      <c r="C134" s="45">
        <v>59</v>
      </c>
    </row>
    <row r="135" spans="1:3" ht="15.75" customHeight="1" x14ac:dyDescent="0.2">
      <c r="A135" s="45">
        <v>45042</v>
      </c>
      <c r="B135" s="45">
        <v>28821</v>
      </c>
      <c r="C135" s="45">
        <v>91</v>
      </c>
    </row>
    <row r="136" spans="1:3" ht="15.75" customHeight="1" x14ac:dyDescent="0.2">
      <c r="A136" s="45">
        <v>45056</v>
      </c>
      <c r="B136" s="45">
        <v>28811</v>
      </c>
      <c r="C136" s="45">
        <v>88</v>
      </c>
    </row>
    <row r="137" spans="1:3" ht="15.75" customHeight="1" x14ac:dyDescent="0.2">
      <c r="A137" s="45">
        <v>45036</v>
      </c>
      <c r="B137" s="45">
        <v>36066</v>
      </c>
      <c r="C137" s="45">
        <v>225</v>
      </c>
    </row>
    <row r="138" spans="1:3" ht="15.75" customHeight="1" x14ac:dyDescent="0.2">
      <c r="A138" s="45">
        <v>45064</v>
      </c>
      <c r="B138" s="45">
        <v>2376</v>
      </c>
      <c r="C138" s="45">
        <v>9</v>
      </c>
    </row>
    <row r="139" spans="1:3" ht="15.75" customHeight="1" x14ac:dyDescent="0.2">
      <c r="A139" s="45">
        <v>47040</v>
      </c>
      <c r="B139" s="45">
        <v>5242</v>
      </c>
      <c r="C139" s="45">
        <v>10</v>
      </c>
    </row>
    <row r="140" spans="1:3" ht="15.75" customHeight="1" x14ac:dyDescent="0.2">
      <c r="A140" s="45">
        <v>45153</v>
      </c>
      <c r="B140" s="45">
        <v>2132</v>
      </c>
      <c r="C140" s="45">
        <v>10</v>
      </c>
    </row>
    <row r="141" spans="1:3" ht="15.75" customHeight="1" x14ac:dyDescent="0.2">
      <c r="A141" s="45">
        <v>45152</v>
      </c>
      <c r="B141" s="45">
        <v>9686</v>
      </c>
      <c r="C141" s="45">
        <v>101</v>
      </c>
    </row>
    <row r="142" spans="1:3" ht="15.75" customHeight="1" x14ac:dyDescent="0.2">
      <c r="A142" s="45">
        <v>47022</v>
      </c>
      <c r="B142" s="45">
        <v>2740</v>
      </c>
      <c r="C142" s="45">
        <v>17</v>
      </c>
    </row>
    <row r="143" spans="1:3" ht="15.75" customHeight="1" x14ac:dyDescent="0.2">
      <c r="A143" s="45">
        <v>47001</v>
      </c>
      <c r="B143" s="45">
        <v>10370</v>
      </c>
      <c r="C143" s="45">
        <v>36</v>
      </c>
    </row>
    <row r="144" spans="1:3" ht="15.75" customHeight="1" x14ac:dyDescent="0.2">
      <c r="A144" s="45">
        <v>45162</v>
      </c>
      <c r="B144" s="45">
        <v>2900</v>
      </c>
      <c r="C144" s="45">
        <v>11</v>
      </c>
    </row>
    <row r="145" spans="1:3" ht="15.75" customHeight="1" x14ac:dyDescent="0.2">
      <c r="A145" s="45">
        <v>45005</v>
      </c>
      <c r="B145" s="45">
        <v>31944</v>
      </c>
      <c r="C145" s="45">
        <v>93</v>
      </c>
    </row>
    <row r="146" spans="1:3" ht="15.75" customHeight="1" x14ac:dyDescent="0.2">
      <c r="A146" s="45">
        <v>41035</v>
      </c>
      <c r="B146" s="45">
        <v>9671</v>
      </c>
      <c r="C146" s="45">
        <v>54</v>
      </c>
    </row>
    <row r="147" spans="1:3" ht="15.75" customHeight="1" x14ac:dyDescent="0.2">
      <c r="A147" s="45">
        <v>45106</v>
      </c>
      <c r="B147" s="45">
        <v>12675</v>
      </c>
      <c r="C147" s="45">
        <v>61</v>
      </c>
    </row>
    <row r="148" spans="1:3" ht="15.75" customHeight="1" x14ac:dyDescent="0.2">
      <c r="A148" s="45">
        <v>45176</v>
      </c>
      <c r="B148" s="45">
        <v>8485</v>
      </c>
      <c r="C148" s="45">
        <v>47</v>
      </c>
    </row>
    <row r="149" spans="1:3" ht="15.75" customHeight="1" x14ac:dyDescent="0.2">
      <c r="A149" s="45">
        <v>45311</v>
      </c>
      <c r="B149" s="45">
        <v>7381</v>
      </c>
      <c r="C149" s="45">
        <v>10</v>
      </c>
    </row>
    <row r="150" spans="1:3" ht="15.75" customHeight="1" x14ac:dyDescent="0.2">
      <c r="A150" s="45">
        <v>41043</v>
      </c>
      <c r="B150" s="45">
        <v>2968</v>
      </c>
      <c r="C150" s="45">
        <v>7</v>
      </c>
    </row>
    <row r="151" spans="1:3" ht="15.75" customHeight="1" x14ac:dyDescent="0.2">
      <c r="A151" s="45">
        <v>45327</v>
      </c>
      <c r="B151" s="45">
        <v>7961</v>
      </c>
      <c r="C151" s="45">
        <v>13</v>
      </c>
    </row>
    <row r="152" spans="1:3" ht="15.75" customHeight="1" x14ac:dyDescent="0.2">
      <c r="A152" s="45">
        <v>41040</v>
      </c>
      <c r="B152" s="45">
        <v>7249</v>
      </c>
      <c r="C152" s="45">
        <v>14</v>
      </c>
    </row>
    <row r="153" spans="1:3" ht="15.75" customHeight="1" x14ac:dyDescent="0.2">
      <c r="A153" s="45">
        <v>45066</v>
      </c>
      <c r="B153" s="45">
        <v>23119</v>
      </c>
      <c r="C153" s="45">
        <v>129</v>
      </c>
    </row>
    <row r="154" spans="1:3" ht="15.75" customHeight="1" x14ac:dyDescent="0.2">
      <c r="A154" s="45">
        <v>41097</v>
      </c>
      <c r="B154" s="45">
        <v>6854</v>
      </c>
      <c r="C154" s="45">
        <v>22</v>
      </c>
    </row>
    <row r="155" spans="1:3" ht="15.75" customHeight="1" x14ac:dyDescent="0.2">
      <c r="A155" s="45">
        <v>45054</v>
      </c>
      <c r="B155" s="45">
        <v>1730</v>
      </c>
      <c r="C155" s="45">
        <v>12</v>
      </c>
    </row>
    <row r="156" spans="1:3" ht="15.75" customHeight="1" x14ac:dyDescent="0.2">
      <c r="A156" s="45">
        <v>41095</v>
      </c>
      <c r="B156" s="45">
        <v>4218</v>
      </c>
      <c r="C156" s="45">
        <v>11</v>
      </c>
    </row>
    <row r="157" spans="1:3" ht="15.75" customHeight="1" x14ac:dyDescent="0.2">
      <c r="A157" s="45">
        <v>45120</v>
      </c>
      <c r="B157" s="45">
        <v>3774</v>
      </c>
      <c r="C157" s="45">
        <v>20</v>
      </c>
    </row>
    <row r="158" spans="1:3" ht="15.75" customHeight="1" x14ac:dyDescent="0.2">
      <c r="A158" s="45">
        <v>45342</v>
      </c>
      <c r="B158" s="45">
        <v>31929</v>
      </c>
      <c r="C158" s="45">
        <v>55</v>
      </c>
    </row>
    <row r="159" spans="1:3" ht="15.75" customHeight="1" x14ac:dyDescent="0.2">
      <c r="A159" s="45">
        <v>47032</v>
      </c>
      <c r="B159" s="45">
        <v>3628</v>
      </c>
      <c r="C159" s="45">
        <v>10</v>
      </c>
    </row>
    <row r="160" spans="1:3" ht="15.75" customHeight="1" x14ac:dyDescent="0.2">
      <c r="A160" s="45">
        <v>45107</v>
      </c>
      <c r="B160" s="45">
        <v>9608</v>
      </c>
      <c r="C160" s="45">
        <v>40</v>
      </c>
    </row>
    <row r="161" spans="1:3" ht="15.75" customHeight="1" x14ac:dyDescent="0.2">
      <c r="A161" s="45">
        <v>47012</v>
      </c>
      <c r="B161" s="45">
        <v>10579</v>
      </c>
      <c r="C161" s="45">
        <v>23</v>
      </c>
    </row>
    <row r="162" spans="1:3" ht="15.75" customHeight="1" x14ac:dyDescent="0.2">
      <c r="A162" s="45">
        <v>45130</v>
      </c>
      <c r="B162" s="45">
        <v>4202</v>
      </c>
      <c r="C162" s="45">
        <v>17</v>
      </c>
    </row>
    <row r="163" spans="1:3" ht="15.75" customHeight="1" x14ac:dyDescent="0.2">
      <c r="A163" s="45">
        <v>45118</v>
      </c>
      <c r="B163" s="45">
        <v>4239</v>
      </c>
      <c r="C163" s="45">
        <v>23</v>
      </c>
    </row>
    <row r="164" spans="1:3" ht="15.75" customHeight="1" x14ac:dyDescent="0.2">
      <c r="A164" s="45">
        <v>41086</v>
      </c>
      <c r="B164" s="45">
        <v>1602</v>
      </c>
      <c r="C164" s="45">
        <v>5</v>
      </c>
    </row>
    <row r="165" spans="1:3" ht="15.75" customHeight="1" x14ac:dyDescent="0.2">
      <c r="A165" s="45">
        <v>47018</v>
      </c>
      <c r="B165" s="45">
        <v>4435</v>
      </c>
      <c r="C165" s="45">
        <v>12</v>
      </c>
    </row>
    <row r="166" spans="1:3" ht="15.75" customHeight="1" x14ac:dyDescent="0.2">
      <c r="A166" s="45">
        <v>45458</v>
      </c>
      <c r="B166" s="45">
        <v>26281</v>
      </c>
      <c r="C166" s="45">
        <v>75</v>
      </c>
    </row>
    <row r="167" spans="1:3" ht="15.75" customHeight="1" x14ac:dyDescent="0.2">
      <c r="A167" s="45">
        <v>45449</v>
      </c>
      <c r="B167" s="45">
        <v>19237</v>
      </c>
      <c r="C167" s="45">
        <v>15</v>
      </c>
    </row>
    <row r="168" spans="1:3" ht="15.75" customHeight="1" x14ac:dyDescent="0.2">
      <c r="A168" s="45">
        <v>45068</v>
      </c>
      <c r="B168" s="45">
        <v>11293</v>
      </c>
      <c r="C168" s="45">
        <v>28</v>
      </c>
    </row>
    <row r="169" spans="1:3" ht="15.75" customHeight="1" x14ac:dyDescent="0.2">
      <c r="A169" s="45">
        <v>47041</v>
      </c>
      <c r="B169" s="45">
        <v>5544</v>
      </c>
      <c r="C169" s="45">
        <v>18</v>
      </c>
    </row>
    <row r="170" spans="1:3" ht="15.75" customHeight="1" x14ac:dyDescent="0.2">
      <c r="A170" s="45">
        <v>45113</v>
      </c>
      <c r="B170" s="45">
        <v>4118</v>
      </c>
      <c r="C170" s="45">
        <v>16</v>
      </c>
    </row>
    <row r="171" spans="1:3" ht="15.75" customHeight="1" x14ac:dyDescent="0.2">
      <c r="A171" s="45">
        <v>45154</v>
      </c>
      <c r="B171" s="45">
        <v>8093</v>
      </c>
      <c r="C171" s="45">
        <v>41</v>
      </c>
    </row>
    <row r="172" spans="1:3" ht="15.75" customHeight="1" x14ac:dyDescent="0.2">
      <c r="A172" s="45">
        <v>45320</v>
      </c>
      <c r="B172" s="45">
        <v>15282</v>
      </c>
      <c r="C172" s="45">
        <v>8</v>
      </c>
    </row>
    <row r="173" spans="1:3" ht="15.75" customHeight="1" x14ac:dyDescent="0.2">
      <c r="A173" s="45">
        <v>45459</v>
      </c>
      <c r="B173" s="45">
        <v>26744</v>
      </c>
      <c r="C173" s="45">
        <v>39</v>
      </c>
    </row>
    <row r="174" spans="1:3" ht="15.75" customHeight="1" x14ac:dyDescent="0.2">
      <c r="A174" s="45">
        <v>47031</v>
      </c>
      <c r="B174" s="45">
        <v>5179</v>
      </c>
      <c r="C174" s="45">
        <v>12</v>
      </c>
    </row>
    <row r="175" spans="1:3" ht="15.75" customHeight="1" x14ac:dyDescent="0.2">
      <c r="A175" s="45">
        <v>41004</v>
      </c>
      <c r="B175" s="45">
        <v>4311</v>
      </c>
      <c r="C175" s="45">
        <v>9</v>
      </c>
    </row>
    <row r="176" spans="1:3" ht="15.75" customHeight="1" x14ac:dyDescent="0.2">
      <c r="A176" s="45">
        <v>41003</v>
      </c>
      <c r="B176" s="45">
        <v>2397</v>
      </c>
      <c r="C176" s="45">
        <v>5</v>
      </c>
    </row>
    <row r="177" spans="1:3" ht="15.75" customHeight="1" x14ac:dyDescent="0.2">
      <c r="A177" s="45">
        <v>41010</v>
      </c>
      <c r="B177" s="45">
        <v>3321</v>
      </c>
      <c r="C177" s="45">
        <v>5</v>
      </c>
    </row>
    <row r="178" spans="1:3" ht="15.75" customHeight="1" x14ac:dyDescent="0.2">
      <c r="A178" s="45">
        <v>41002</v>
      </c>
      <c r="B178" s="45">
        <v>2104</v>
      </c>
      <c r="C178" s="45">
        <v>6</v>
      </c>
    </row>
    <row r="179" spans="1:3" ht="15.75" customHeight="1" x14ac:dyDescent="0.2">
      <c r="A179" s="45">
        <v>45429</v>
      </c>
      <c r="B179" s="45">
        <v>25537</v>
      </c>
      <c r="C179" s="45">
        <v>39</v>
      </c>
    </row>
    <row r="180" spans="1:3" ht="15.75" customHeight="1" x14ac:dyDescent="0.2">
      <c r="A180" s="45">
        <v>45305</v>
      </c>
      <c r="B180" s="45">
        <v>11159</v>
      </c>
      <c r="C180" s="45">
        <v>16</v>
      </c>
    </row>
    <row r="181" spans="1:3" ht="15.75" customHeight="1" x14ac:dyDescent="0.2">
      <c r="A181" s="45">
        <v>45409</v>
      </c>
      <c r="B181" s="45">
        <v>13554</v>
      </c>
      <c r="C181" s="45">
        <v>9</v>
      </c>
    </row>
    <row r="182" spans="1:3" ht="15.75" customHeight="1" x14ac:dyDescent="0.2">
      <c r="A182" s="45">
        <v>45419</v>
      </c>
      <c r="B182" s="45">
        <v>15782</v>
      </c>
      <c r="C182" s="45">
        <v>33</v>
      </c>
    </row>
    <row r="183" spans="1:3" ht="15.75" customHeight="1" x14ac:dyDescent="0.2">
      <c r="A183" s="45">
        <v>45121</v>
      </c>
      <c r="B183" s="45">
        <v>8919</v>
      </c>
      <c r="C183" s="45">
        <v>26</v>
      </c>
    </row>
    <row r="184" spans="1:3" ht="15.75" customHeight="1" x14ac:dyDescent="0.2">
      <c r="A184" s="45">
        <v>45440</v>
      </c>
      <c r="B184" s="45">
        <v>19463</v>
      </c>
      <c r="C184" s="45">
        <v>25</v>
      </c>
    </row>
    <row r="185" spans="1:3" ht="15.75" customHeight="1" x14ac:dyDescent="0.2">
      <c r="A185" s="45">
        <v>45420</v>
      </c>
      <c r="B185" s="45">
        <v>24393</v>
      </c>
      <c r="C185" s="45">
        <v>20</v>
      </c>
    </row>
    <row r="186" spans="1:3" ht="15.75" customHeight="1" x14ac:dyDescent="0.2">
      <c r="A186" s="45">
        <v>45410</v>
      </c>
      <c r="B186" s="45">
        <v>17025</v>
      </c>
      <c r="C186" s="45">
        <v>7</v>
      </c>
    </row>
    <row r="187" spans="1:3" ht="15.75" customHeight="1" x14ac:dyDescent="0.2">
      <c r="A187" s="45">
        <v>45430</v>
      </c>
      <c r="B187" s="45">
        <v>7137</v>
      </c>
      <c r="C187" s="45">
        <v>7</v>
      </c>
    </row>
    <row r="188" spans="1:3" ht="15.75" customHeight="1" x14ac:dyDescent="0.2">
      <c r="A188" s="45">
        <v>45403</v>
      </c>
      <c r="B188" s="45">
        <v>16794</v>
      </c>
      <c r="C188" s="45">
        <v>8</v>
      </c>
    </row>
    <row r="189" spans="1:3" ht="15.75" customHeight="1" x14ac:dyDescent="0.2">
      <c r="A189" s="45">
        <v>45142</v>
      </c>
      <c r="B189" s="45">
        <v>4973</v>
      </c>
      <c r="C189" s="45">
        <v>10</v>
      </c>
    </row>
    <row r="190" spans="1:3" ht="15.75" customHeight="1" x14ac:dyDescent="0.2"/>
    <row r="191" spans="1:3" ht="15.75" customHeight="1" x14ac:dyDescent="0.2"/>
    <row r="192" spans="1:3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E40" r:id="rId1" xr:uid="{00000000-0004-0000-1A00-000000000000}"/>
  </hyperlinks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00"/>
  <sheetViews>
    <sheetView workbookViewId="0">
      <selection activeCell="D48" sqref="D48"/>
    </sheetView>
  </sheetViews>
  <sheetFormatPr baseColWidth="10" defaultColWidth="11.1640625" defaultRowHeight="15" customHeight="1" x14ac:dyDescent="0.2"/>
  <cols>
    <col min="1" max="1" width="10.5" customWidth="1"/>
    <col min="2" max="2" width="11.5" customWidth="1"/>
    <col min="3" max="8" width="10.5" customWidth="1"/>
    <col min="9" max="9" width="13.83203125" customWidth="1"/>
    <col min="10" max="26" width="10.5" customWidth="1"/>
  </cols>
  <sheetData>
    <row r="1" spans="1:13" ht="15.75" customHeight="1" x14ac:dyDescent="0.2">
      <c r="A1" s="12" t="s">
        <v>42</v>
      </c>
      <c r="B1" s="13" t="s">
        <v>43</v>
      </c>
      <c r="M1" s="8" t="s">
        <v>41</v>
      </c>
    </row>
    <row r="2" spans="1:13" ht="15.75" customHeight="1" x14ac:dyDescent="0.2">
      <c r="A2" s="14">
        <v>20</v>
      </c>
      <c r="B2" s="14">
        <v>23</v>
      </c>
      <c r="J2" s="2" t="s">
        <v>38</v>
      </c>
      <c r="K2" s="2">
        <v>25</v>
      </c>
    </row>
    <row r="3" spans="1:13" ht="15.75" customHeight="1" x14ac:dyDescent="0.2">
      <c r="A3" s="14">
        <v>20</v>
      </c>
      <c r="B3" s="14">
        <v>21</v>
      </c>
      <c r="J3" s="2" t="s">
        <v>39</v>
      </c>
      <c r="K3" s="2">
        <f>K2*B28+B27</f>
        <v>20</v>
      </c>
    </row>
    <row r="4" spans="1:13" ht="15.75" customHeight="1" x14ac:dyDescent="0.2">
      <c r="A4" s="14">
        <v>30</v>
      </c>
      <c r="B4" s="14">
        <v>19</v>
      </c>
    </row>
    <row r="5" spans="1:13" ht="15.75" customHeight="1" x14ac:dyDescent="0.2">
      <c r="A5" s="14">
        <v>30</v>
      </c>
      <c r="B5" s="14">
        <v>16</v>
      </c>
    </row>
    <row r="6" spans="1:13" ht="15.75" customHeight="1" x14ac:dyDescent="0.2">
      <c r="A6" s="14">
        <v>40</v>
      </c>
      <c r="B6" s="14">
        <v>15</v>
      </c>
    </row>
    <row r="7" spans="1:13" ht="15.75" customHeight="1" x14ac:dyDescent="0.2">
      <c r="A7" s="14">
        <v>40</v>
      </c>
      <c r="B7" s="14">
        <v>17</v>
      </c>
    </row>
    <row r="8" spans="1:13" ht="15.75" customHeight="1" x14ac:dyDescent="0.2">
      <c r="A8" s="14">
        <v>50</v>
      </c>
      <c r="B8" s="14">
        <v>14</v>
      </c>
    </row>
    <row r="9" spans="1:13" ht="15.75" customHeight="1" x14ac:dyDescent="0.2">
      <c r="A9" s="14">
        <v>50</v>
      </c>
      <c r="B9" s="14">
        <v>11</v>
      </c>
    </row>
    <row r="10" spans="1:13" ht="15.75" customHeight="1" x14ac:dyDescent="0.2"/>
    <row r="11" spans="1:13" ht="15.75" customHeight="1" x14ac:dyDescent="0.2">
      <c r="A11" s="1" t="s">
        <v>0</v>
      </c>
    </row>
    <row r="12" spans="1:13" ht="15.75" customHeight="1" x14ac:dyDescent="0.2"/>
    <row r="13" spans="1:13" ht="15.75" customHeight="1" x14ac:dyDescent="0.2">
      <c r="A13" s="66" t="s">
        <v>1</v>
      </c>
      <c r="B13" s="67"/>
    </row>
    <row r="14" spans="1:13" ht="15.75" customHeight="1" x14ac:dyDescent="0.2">
      <c r="A14" s="4" t="s">
        <v>2</v>
      </c>
      <c r="B14" s="4">
        <v>0.92144267525092682</v>
      </c>
    </row>
    <row r="15" spans="1:13" ht="15.75" customHeight="1" x14ac:dyDescent="0.2">
      <c r="A15" s="4" t="s">
        <v>3</v>
      </c>
      <c r="B15" s="4">
        <v>0.84905660377358494</v>
      </c>
    </row>
    <row r="16" spans="1:13" ht="15.75" customHeight="1" x14ac:dyDescent="0.2">
      <c r="A16" s="4" t="s">
        <v>4</v>
      </c>
      <c r="B16" s="4">
        <v>0.82389937106918243</v>
      </c>
    </row>
    <row r="17" spans="1:9" ht="15.75" customHeight="1" x14ac:dyDescent="0.2">
      <c r="A17" s="4" t="s">
        <v>5</v>
      </c>
      <c r="B17" s="4">
        <v>1.6329931618554521</v>
      </c>
    </row>
    <row r="18" spans="1:9" ht="15.75" customHeight="1" x14ac:dyDescent="0.2">
      <c r="A18" s="5" t="s">
        <v>6</v>
      </c>
      <c r="B18" s="5">
        <v>8</v>
      </c>
    </row>
    <row r="19" spans="1:9" ht="15.75" customHeight="1" x14ac:dyDescent="0.2"/>
    <row r="20" spans="1:9" ht="15.75" customHeight="1" x14ac:dyDescent="0.2">
      <c r="A20" s="1" t="s">
        <v>7</v>
      </c>
    </row>
    <row r="21" spans="1:9" ht="15.75" customHeight="1" x14ac:dyDescent="0.2">
      <c r="A21" s="3"/>
      <c r="B21" s="3" t="s">
        <v>8</v>
      </c>
      <c r="C21" s="3" t="s">
        <v>9</v>
      </c>
      <c r="D21" s="3" t="s">
        <v>10</v>
      </c>
      <c r="E21" s="3" t="s">
        <v>11</v>
      </c>
      <c r="F21" s="3" t="s">
        <v>12</v>
      </c>
    </row>
    <row r="22" spans="1:9" ht="15.75" customHeight="1" x14ac:dyDescent="0.2">
      <c r="A22" s="4" t="s">
        <v>13</v>
      </c>
      <c r="B22" s="4">
        <v>1</v>
      </c>
      <c r="C22" s="4">
        <v>90</v>
      </c>
      <c r="D22" s="4">
        <v>90</v>
      </c>
      <c r="E22" s="4">
        <v>33.75</v>
      </c>
      <c r="F22" s="4">
        <v>1.1417066076639247E-3</v>
      </c>
    </row>
    <row r="23" spans="1:9" ht="15.75" customHeight="1" x14ac:dyDescent="0.2">
      <c r="A23" s="4" t="s">
        <v>14</v>
      </c>
      <c r="B23" s="4">
        <v>6</v>
      </c>
      <c r="C23" s="4">
        <v>16</v>
      </c>
      <c r="D23" s="4">
        <v>2.6666666666666665</v>
      </c>
      <c r="E23" s="4"/>
      <c r="F23" s="4"/>
    </row>
    <row r="24" spans="1:9" ht="15.75" customHeight="1" x14ac:dyDescent="0.2">
      <c r="A24" s="5" t="s">
        <v>15</v>
      </c>
      <c r="B24" s="5">
        <v>7</v>
      </c>
      <c r="C24" s="5">
        <v>106</v>
      </c>
      <c r="D24" s="5"/>
      <c r="E24" s="5"/>
      <c r="F24" s="5"/>
    </row>
    <row r="25" spans="1:9" ht="15.75" customHeight="1" x14ac:dyDescent="0.2"/>
    <row r="26" spans="1:9" ht="15.75" customHeight="1" x14ac:dyDescent="0.2">
      <c r="A26" s="3"/>
      <c r="B26" s="3" t="s">
        <v>16</v>
      </c>
      <c r="C26" s="3" t="s">
        <v>5</v>
      </c>
      <c r="D26" s="3" t="s">
        <v>17</v>
      </c>
      <c r="E26" s="3" t="s">
        <v>18</v>
      </c>
      <c r="F26" s="3" t="s">
        <v>19</v>
      </c>
      <c r="G26" s="3" t="s">
        <v>20</v>
      </c>
      <c r="H26" s="3" t="s">
        <v>21</v>
      </c>
      <c r="I26" s="3" t="s">
        <v>22</v>
      </c>
    </row>
    <row r="27" spans="1:9" ht="15.75" customHeight="1" x14ac:dyDescent="0.2">
      <c r="A27" s="4" t="s">
        <v>23</v>
      </c>
      <c r="B27" s="47">
        <v>27.5</v>
      </c>
      <c r="C27" s="4">
        <v>1.8973665961010278</v>
      </c>
      <c r="D27" s="4">
        <v>14.49377260910507</v>
      </c>
      <c r="E27" s="4">
        <v>6.7623680581046177E-6</v>
      </c>
      <c r="F27" s="4">
        <v>22.857311190033805</v>
      </c>
      <c r="G27" s="4">
        <v>32.142688809966195</v>
      </c>
      <c r="H27" s="4">
        <v>20.465649914889433</v>
      </c>
      <c r="I27" s="4">
        <v>34.534350085110567</v>
      </c>
    </row>
    <row r="28" spans="1:9" ht="15.75" customHeight="1" x14ac:dyDescent="0.2">
      <c r="A28" s="5" t="s">
        <v>42</v>
      </c>
      <c r="B28" s="48">
        <v>-0.30000000000000004</v>
      </c>
      <c r="C28" s="5">
        <v>5.1639777949432232E-2</v>
      </c>
      <c r="D28" s="5">
        <v>-5.8094750193111251</v>
      </c>
      <c r="E28" s="5">
        <v>1.1417066076639247E-3</v>
      </c>
      <c r="F28" s="5">
        <v>-0.42635798465496044</v>
      </c>
      <c r="G28" s="5">
        <v>-0.17364201534503965</v>
      </c>
      <c r="H28" s="5">
        <v>-0.49145075978471453</v>
      </c>
      <c r="I28" s="5">
        <v>-0.10854924021528553</v>
      </c>
    </row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>
      <c r="A32" s="1" t="s">
        <v>24</v>
      </c>
    </row>
    <row r="33" spans="1:4" ht="15.75" customHeight="1" x14ac:dyDescent="0.2"/>
    <row r="34" spans="1:4" ht="15.75" customHeight="1" x14ac:dyDescent="0.2">
      <c r="A34" s="3" t="s">
        <v>25</v>
      </c>
      <c r="B34" s="15" t="s">
        <v>44</v>
      </c>
      <c r="C34" s="3" t="s">
        <v>26</v>
      </c>
      <c r="D34" s="3" t="s">
        <v>27</v>
      </c>
    </row>
    <row r="35" spans="1:4" ht="15.75" customHeight="1" x14ac:dyDescent="0.2">
      <c r="A35" s="4">
        <v>1</v>
      </c>
      <c r="B35" s="4">
        <v>21.5</v>
      </c>
      <c r="C35" s="4">
        <v>1.5</v>
      </c>
      <c r="D35" s="4">
        <v>0.99215674164922141</v>
      </c>
    </row>
    <row r="36" spans="1:4" ht="15.75" customHeight="1" x14ac:dyDescent="0.2">
      <c r="A36" s="4">
        <v>2</v>
      </c>
      <c r="B36" s="4">
        <v>21.5</v>
      </c>
      <c r="C36" s="4">
        <v>-0.5</v>
      </c>
      <c r="D36" s="4">
        <v>-0.33071891388307378</v>
      </c>
    </row>
    <row r="37" spans="1:4" ht="15.75" customHeight="1" x14ac:dyDescent="0.2">
      <c r="A37" s="4">
        <v>3</v>
      </c>
      <c r="B37" s="4">
        <v>18.5</v>
      </c>
      <c r="C37" s="4">
        <v>0.5</v>
      </c>
      <c r="D37" s="4">
        <v>0.33071891388307378</v>
      </c>
    </row>
    <row r="38" spans="1:4" ht="15.75" customHeight="1" x14ac:dyDescent="0.2">
      <c r="A38" s="4">
        <v>4</v>
      </c>
      <c r="B38" s="4">
        <v>18.5</v>
      </c>
      <c r="C38" s="4">
        <v>-2.5</v>
      </c>
      <c r="D38" s="4">
        <v>-1.6535945694153691</v>
      </c>
    </row>
    <row r="39" spans="1:4" ht="15.75" customHeight="1" x14ac:dyDescent="0.2">
      <c r="A39" s="4">
        <v>5</v>
      </c>
      <c r="B39" s="4">
        <v>15.499999999999998</v>
      </c>
      <c r="C39" s="4">
        <v>-0.49999999999999822</v>
      </c>
      <c r="D39" s="4">
        <v>-0.33071891388307262</v>
      </c>
    </row>
    <row r="40" spans="1:4" ht="15.75" customHeight="1" x14ac:dyDescent="0.2">
      <c r="A40" s="4">
        <v>6</v>
      </c>
      <c r="B40" s="4">
        <v>15.499999999999998</v>
      </c>
      <c r="C40" s="4">
        <v>1.5000000000000018</v>
      </c>
      <c r="D40" s="4">
        <v>0.99215674164922263</v>
      </c>
    </row>
    <row r="41" spans="1:4" ht="15.75" customHeight="1" x14ac:dyDescent="0.2">
      <c r="A41" s="4">
        <v>7</v>
      </c>
      <c r="B41" s="4">
        <v>12.499999999999998</v>
      </c>
      <c r="C41" s="4">
        <v>1.5000000000000018</v>
      </c>
      <c r="D41" s="4">
        <v>0.99215674164922263</v>
      </c>
    </row>
    <row r="42" spans="1:4" ht="15.75" customHeight="1" x14ac:dyDescent="0.2">
      <c r="A42" s="5">
        <v>8</v>
      </c>
      <c r="B42" s="5">
        <v>12.499999999999998</v>
      </c>
      <c r="C42" s="5">
        <v>-1.4999999999999982</v>
      </c>
      <c r="D42" s="5">
        <v>-0.99215674164922019</v>
      </c>
    </row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3:B1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00"/>
  <sheetViews>
    <sheetView workbookViewId="0">
      <selection activeCell="B33" sqref="B33:B34"/>
    </sheetView>
  </sheetViews>
  <sheetFormatPr baseColWidth="10" defaultColWidth="11.1640625" defaultRowHeight="15" customHeight="1" x14ac:dyDescent="0.2"/>
  <cols>
    <col min="1" max="1" width="18.6640625" customWidth="1"/>
    <col min="2" max="2" width="28" customWidth="1"/>
    <col min="3" max="9" width="10.5" customWidth="1"/>
    <col min="10" max="10" width="17.83203125" customWidth="1"/>
    <col min="11" max="11" width="14.1640625" customWidth="1"/>
    <col min="12" max="12" width="9.1640625" customWidth="1"/>
    <col min="13" max="26" width="10.5" customWidth="1"/>
  </cols>
  <sheetData>
    <row r="1" spans="1:13" ht="15.75" customHeight="1" x14ac:dyDescent="0.2">
      <c r="A1" s="16" t="s">
        <v>45</v>
      </c>
      <c r="B1" s="17" t="s">
        <v>46</v>
      </c>
    </row>
    <row r="2" spans="1:13" ht="15.75" customHeight="1" x14ac:dyDescent="0.2">
      <c r="A2" s="18">
        <v>242</v>
      </c>
      <c r="B2" s="18">
        <v>8.1</v>
      </c>
      <c r="D2" s="19"/>
      <c r="E2" s="19"/>
      <c r="M2" s="8" t="s">
        <v>80</v>
      </c>
    </row>
    <row r="3" spans="1:13" ht="15.75" customHeight="1" x14ac:dyDescent="0.2">
      <c r="A3" s="18">
        <v>321</v>
      </c>
      <c r="B3" s="18">
        <v>10.8</v>
      </c>
      <c r="D3" s="19"/>
      <c r="E3" s="19"/>
    </row>
    <row r="4" spans="1:13" ht="15.75" customHeight="1" x14ac:dyDescent="0.2">
      <c r="A4" s="18">
        <v>198</v>
      </c>
      <c r="B4" s="18">
        <v>12.2</v>
      </c>
      <c r="D4" s="19"/>
      <c r="E4" s="19"/>
    </row>
    <row r="5" spans="1:13" ht="15.75" customHeight="1" x14ac:dyDescent="0.2">
      <c r="A5" s="18">
        <v>340</v>
      </c>
      <c r="B5" s="18">
        <v>16.2</v>
      </c>
      <c r="D5" s="19"/>
      <c r="E5" s="19"/>
      <c r="K5" s="2" t="s">
        <v>47</v>
      </c>
      <c r="L5" s="2">
        <v>1000</v>
      </c>
    </row>
    <row r="6" spans="1:13" ht="15.75" customHeight="1" x14ac:dyDescent="0.2">
      <c r="A6" s="18">
        <v>300</v>
      </c>
      <c r="B6" s="18">
        <v>15.6</v>
      </c>
      <c r="D6" s="19"/>
      <c r="E6" s="19"/>
      <c r="K6" s="2" t="s">
        <v>48</v>
      </c>
      <c r="L6" s="20">
        <f>B34*L5</f>
        <v>21.415140075293991</v>
      </c>
    </row>
    <row r="7" spans="1:13" ht="15.75" customHeight="1" x14ac:dyDescent="0.2">
      <c r="A7" s="18">
        <v>400</v>
      </c>
      <c r="B7" s="18">
        <v>18.899999999999999</v>
      </c>
      <c r="D7" s="19"/>
      <c r="E7" s="19"/>
    </row>
    <row r="8" spans="1:13" ht="15.75" customHeight="1" x14ac:dyDescent="0.2">
      <c r="A8" s="18">
        <v>800</v>
      </c>
      <c r="B8" s="18">
        <v>23.5</v>
      </c>
      <c r="D8" s="19"/>
      <c r="E8" s="19"/>
      <c r="K8" s="2" t="s">
        <v>38</v>
      </c>
      <c r="L8" s="21">
        <v>575</v>
      </c>
    </row>
    <row r="9" spans="1:13" ht="15.75" customHeight="1" x14ac:dyDescent="0.2">
      <c r="A9" s="18">
        <v>200</v>
      </c>
      <c r="B9" s="18">
        <v>9.5</v>
      </c>
      <c r="D9" s="19"/>
      <c r="E9" s="19"/>
      <c r="K9" s="2" t="s">
        <v>39</v>
      </c>
      <c r="L9" s="22">
        <f>B33+B34*L8</f>
        <v>18.622803973739138</v>
      </c>
    </row>
    <row r="10" spans="1:13" ht="15.75" customHeight="1" x14ac:dyDescent="0.2">
      <c r="A10" s="18">
        <v>521</v>
      </c>
      <c r="B10" s="18">
        <v>17.5</v>
      </c>
      <c r="D10" s="19"/>
      <c r="E10" s="19"/>
    </row>
    <row r="11" spans="1:13" ht="15.75" customHeight="1" x14ac:dyDescent="0.2">
      <c r="A11" s="18">
        <v>547</v>
      </c>
      <c r="B11" s="18">
        <v>22</v>
      </c>
      <c r="D11" s="19"/>
      <c r="E11" s="19"/>
    </row>
    <row r="12" spans="1:13" ht="15.75" customHeight="1" x14ac:dyDescent="0.2">
      <c r="A12" s="18">
        <v>437</v>
      </c>
      <c r="B12" s="18">
        <v>12.1</v>
      </c>
      <c r="D12" s="19"/>
      <c r="E12" s="19"/>
    </row>
    <row r="13" spans="1:13" ht="15.75" customHeight="1" x14ac:dyDescent="0.2">
      <c r="A13" s="18">
        <v>464</v>
      </c>
      <c r="B13" s="23">
        <v>13.5</v>
      </c>
      <c r="D13" s="19"/>
      <c r="E13" s="19"/>
    </row>
    <row r="14" spans="1:13" ht="15.75" customHeight="1" x14ac:dyDescent="0.2">
      <c r="A14" s="18">
        <v>635</v>
      </c>
      <c r="B14" s="18">
        <v>17.899999999999999</v>
      </c>
      <c r="D14" s="19"/>
      <c r="E14" s="19"/>
    </row>
    <row r="15" spans="1:13" ht="15.75" customHeight="1" x14ac:dyDescent="0.2">
      <c r="A15" s="18">
        <v>356</v>
      </c>
      <c r="B15" s="18">
        <v>13.9</v>
      </c>
      <c r="D15" s="19"/>
      <c r="E15" s="19"/>
    </row>
    <row r="16" spans="1:13" ht="15.75" customHeight="1" x14ac:dyDescent="0.2"/>
    <row r="17" spans="1:9" ht="15.75" customHeight="1" x14ac:dyDescent="0.2">
      <c r="A17" s="1" t="s">
        <v>0</v>
      </c>
    </row>
    <row r="18" spans="1:9" ht="15.75" customHeight="1" x14ac:dyDescent="0.2"/>
    <row r="19" spans="1:9" ht="15.75" customHeight="1" x14ac:dyDescent="0.2">
      <c r="A19" s="66" t="s">
        <v>1</v>
      </c>
      <c r="B19" s="67"/>
    </row>
    <row r="20" spans="1:9" ht="15.75" customHeight="1" x14ac:dyDescent="0.2">
      <c r="A20" s="4" t="s">
        <v>2</v>
      </c>
      <c r="B20" s="4">
        <v>0.80929517797392847</v>
      </c>
    </row>
    <row r="21" spans="1:9" ht="15.75" customHeight="1" x14ac:dyDescent="0.2">
      <c r="A21" s="4" t="s">
        <v>3</v>
      </c>
      <c r="B21" s="4">
        <v>0.65495868509185251</v>
      </c>
    </row>
    <row r="22" spans="1:9" ht="15.75" customHeight="1" x14ac:dyDescent="0.2">
      <c r="A22" s="4" t="s">
        <v>4</v>
      </c>
      <c r="B22" s="4">
        <v>0.62620524218284024</v>
      </c>
    </row>
    <row r="23" spans="1:9" ht="15.75" customHeight="1" x14ac:dyDescent="0.2">
      <c r="A23" s="4" t="s">
        <v>5</v>
      </c>
      <c r="B23" s="4">
        <v>2.7755585230814543</v>
      </c>
    </row>
    <row r="24" spans="1:9" ht="15.75" customHeight="1" x14ac:dyDescent="0.2">
      <c r="A24" s="5" t="s">
        <v>6</v>
      </c>
      <c r="B24" s="5">
        <v>14</v>
      </c>
    </row>
    <row r="25" spans="1:9" ht="15.75" customHeight="1" x14ac:dyDescent="0.2"/>
    <row r="26" spans="1:9" ht="15.75" customHeight="1" x14ac:dyDescent="0.2">
      <c r="A26" s="1" t="s">
        <v>7</v>
      </c>
    </row>
    <row r="27" spans="1:9" ht="15.75" customHeight="1" x14ac:dyDescent="0.2">
      <c r="A27" s="3"/>
      <c r="B27" s="3" t="s">
        <v>8</v>
      </c>
      <c r="C27" s="3" t="s">
        <v>9</v>
      </c>
      <c r="D27" s="3" t="s">
        <v>10</v>
      </c>
      <c r="E27" s="3" t="s">
        <v>11</v>
      </c>
      <c r="F27" s="3" t="s">
        <v>12</v>
      </c>
    </row>
    <row r="28" spans="1:9" ht="15.75" customHeight="1" x14ac:dyDescent="0.2">
      <c r="A28" s="4" t="s">
        <v>13</v>
      </c>
      <c r="B28" s="4">
        <v>1</v>
      </c>
      <c r="C28" s="4">
        <v>175.47887004797013</v>
      </c>
      <c r="D28" s="4">
        <v>175.47887004797013</v>
      </c>
      <c r="E28" s="4">
        <v>22.778443860250434</v>
      </c>
      <c r="F28" s="4">
        <v>4.5419333011264656E-4</v>
      </c>
    </row>
    <row r="29" spans="1:9" ht="15.75" customHeight="1" x14ac:dyDescent="0.2">
      <c r="A29" s="4" t="s">
        <v>14</v>
      </c>
      <c r="B29" s="4">
        <v>12</v>
      </c>
      <c r="C29" s="4">
        <v>92.444701380601259</v>
      </c>
      <c r="D29" s="4">
        <v>7.7037251150501049</v>
      </c>
      <c r="E29" s="4"/>
      <c r="F29" s="4"/>
    </row>
    <row r="30" spans="1:9" ht="15.75" customHeight="1" x14ac:dyDescent="0.2">
      <c r="A30" s="5" t="s">
        <v>15</v>
      </c>
      <c r="B30" s="5">
        <v>13</v>
      </c>
      <c r="C30" s="5">
        <v>267.92357142857139</v>
      </c>
      <c r="D30" s="5"/>
      <c r="E30" s="5"/>
      <c r="F30" s="5"/>
    </row>
    <row r="31" spans="1:9" ht="15.75" customHeight="1" x14ac:dyDescent="0.2"/>
    <row r="32" spans="1:9" ht="15.75" customHeight="1" x14ac:dyDescent="0.2">
      <c r="A32" s="3"/>
      <c r="B32" s="3" t="s">
        <v>16</v>
      </c>
      <c r="C32" s="3" t="s">
        <v>5</v>
      </c>
      <c r="D32" s="3" t="s">
        <v>17</v>
      </c>
      <c r="E32" s="3" t="s">
        <v>18</v>
      </c>
      <c r="F32" s="3" t="s">
        <v>19</v>
      </c>
      <c r="G32" s="3" t="s">
        <v>20</v>
      </c>
      <c r="H32" s="3" t="s">
        <v>21</v>
      </c>
      <c r="I32" s="3" t="s">
        <v>22</v>
      </c>
    </row>
    <row r="33" spans="1:9" ht="15.75" customHeight="1" x14ac:dyDescent="0.2">
      <c r="A33" s="4" t="s">
        <v>23</v>
      </c>
      <c r="B33" s="49">
        <v>6.3090984304450952</v>
      </c>
      <c r="C33" s="4">
        <v>1.9898505538205922</v>
      </c>
      <c r="D33" s="4">
        <v>3.1706393318490051</v>
      </c>
      <c r="E33" s="4">
        <v>8.0600502120875255E-3</v>
      </c>
      <c r="F33" s="4">
        <v>1.9735865146603491</v>
      </c>
      <c r="G33" s="4">
        <v>10.644610346229841</v>
      </c>
      <c r="H33" s="4">
        <v>0.23102113682470549</v>
      </c>
      <c r="I33" s="4">
        <v>12.387175724065486</v>
      </c>
    </row>
    <row r="34" spans="1:9" ht="15.75" customHeight="1" x14ac:dyDescent="0.2">
      <c r="A34" s="5" t="s">
        <v>45</v>
      </c>
      <c r="B34" s="50">
        <v>2.1415140075293989E-2</v>
      </c>
      <c r="C34" s="5">
        <v>4.487029179198963E-3</v>
      </c>
      <c r="D34" s="5">
        <v>4.7726768024087329</v>
      </c>
      <c r="E34" s="5">
        <v>4.5419333011264526E-4</v>
      </c>
      <c r="F34" s="5">
        <v>1.1638743332564075E-2</v>
      </c>
      <c r="G34" s="5">
        <v>3.1191536818023904E-2</v>
      </c>
      <c r="H34" s="5">
        <v>7.7093318086696207E-3</v>
      </c>
      <c r="I34" s="5">
        <v>3.5120948341918354E-2</v>
      </c>
    </row>
    <row r="35" spans="1:9" ht="15.75" customHeight="1" x14ac:dyDescent="0.2"/>
    <row r="36" spans="1:9" ht="16.5" customHeight="1" x14ac:dyDescent="0.2"/>
    <row r="37" spans="1:9" ht="15.75" customHeight="1" x14ac:dyDescent="0.2"/>
    <row r="38" spans="1:9" ht="15.75" customHeight="1" x14ac:dyDescent="0.2">
      <c r="A38" s="1" t="s">
        <v>24</v>
      </c>
    </row>
    <row r="39" spans="1:9" ht="15.75" customHeight="1" x14ac:dyDescent="0.2"/>
    <row r="40" spans="1:9" ht="15.75" customHeight="1" x14ac:dyDescent="0.2">
      <c r="A40" s="3" t="s">
        <v>25</v>
      </c>
      <c r="B40" s="3" t="s">
        <v>49</v>
      </c>
      <c r="C40" s="3" t="s">
        <v>26</v>
      </c>
      <c r="D40" s="3" t="s">
        <v>27</v>
      </c>
    </row>
    <row r="41" spans="1:9" ht="15.75" customHeight="1" x14ac:dyDescent="0.2">
      <c r="A41" s="4">
        <v>1</v>
      </c>
      <c r="B41" s="4">
        <v>11.491562328666241</v>
      </c>
      <c r="C41" s="4">
        <v>-3.3915623286662413</v>
      </c>
      <c r="D41" s="4">
        <v>-1.2718341058102605</v>
      </c>
    </row>
    <row r="42" spans="1:9" ht="15.75" customHeight="1" x14ac:dyDescent="0.2">
      <c r="A42" s="4">
        <v>2</v>
      </c>
      <c r="B42" s="4">
        <v>13.183358394614466</v>
      </c>
      <c r="C42" s="4">
        <v>-2.383358394614465</v>
      </c>
      <c r="D42" s="4">
        <v>-0.89375815594458596</v>
      </c>
    </row>
    <row r="43" spans="1:9" ht="15.75" customHeight="1" x14ac:dyDescent="0.2">
      <c r="A43" s="4">
        <v>3</v>
      </c>
      <c r="B43" s="4">
        <v>10.549296165353304</v>
      </c>
      <c r="C43" s="4">
        <v>1.6507038346466949</v>
      </c>
      <c r="D43" s="4">
        <v>0.61901307776379899</v>
      </c>
    </row>
    <row r="44" spans="1:9" ht="15.75" customHeight="1" x14ac:dyDescent="0.2">
      <c r="A44" s="4">
        <v>4</v>
      </c>
      <c r="B44" s="4">
        <v>13.590246056045052</v>
      </c>
      <c r="C44" s="4">
        <v>2.6097539439549475</v>
      </c>
      <c r="D44" s="4">
        <v>0.97865636896610786</v>
      </c>
    </row>
    <row r="45" spans="1:9" ht="15.75" customHeight="1" x14ac:dyDescent="0.2">
      <c r="A45" s="4">
        <v>5</v>
      </c>
      <c r="B45" s="4">
        <v>12.733640453033292</v>
      </c>
      <c r="C45" s="4">
        <v>2.8663595469667076</v>
      </c>
      <c r="D45" s="4">
        <v>1.0748833363710406</v>
      </c>
    </row>
    <row r="46" spans="1:9" ht="15.75" customHeight="1" x14ac:dyDescent="0.2">
      <c r="A46" s="4">
        <v>6</v>
      </c>
      <c r="B46" s="4">
        <v>14.87515446056269</v>
      </c>
      <c r="C46" s="4">
        <v>4.0248455394373082</v>
      </c>
      <c r="D46" s="4">
        <v>1.5093149798275198</v>
      </c>
    </row>
    <row r="47" spans="1:9" ht="15.75" customHeight="1" x14ac:dyDescent="0.2">
      <c r="A47" s="4">
        <v>7</v>
      </c>
      <c r="B47" s="4">
        <v>23.441210490680284</v>
      </c>
      <c r="C47" s="4">
        <v>5.878950931971616E-2</v>
      </c>
      <c r="D47" s="4">
        <v>2.2046035358008371E-2</v>
      </c>
    </row>
    <row r="48" spans="1:9" ht="15.75" customHeight="1" x14ac:dyDescent="0.2">
      <c r="A48" s="4">
        <v>8</v>
      </c>
      <c r="B48" s="4">
        <v>10.592126445503894</v>
      </c>
      <c r="C48" s="4">
        <v>-1.0921264455038937</v>
      </c>
      <c r="D48" s="4">
        <v>-0.40954684792581103</v>
      </c>
    </row>
    <row r="49" spans="1:4" ht="15.75" customHeight="1" x14ac:dyDescent="0.2">
      <c r="A49" s="4">
        <v>9</v>
      </c>
      <c r="B49" s="4">
        <v>17.466386409673262</v>
      </c>
      <c r="C49" s="4">
        <v>3.3613590326737608E-2</v>
      </c>
      <c r="D49" s="4">
        <v>1.2605078855528766E-2</v>
      </c>
    </row>
    <row r="50" spans="1:4" ht="15.75" customHeight="1" x14ac:dyDescent="0.2">
      <c r="A50" s="4">
        <v>10</v>
      </c>
      <c r="B50" s="4">
        <v>18.023180051630909</v>
      </c>
      <c r="C50" s="4">
        <v>3.9768199483690907</v>
      </c>
      <c r="D50" s="4">
        <v>1.4913054082044395</v>
      </c>
    </row>
    <row r="51" spans="1:4" ht="15.75" customHeight="1" x14ac:dyDescent="0.2">
      <c r="A51" s="4">
        <v>11</v>
      </c>
      <c r="B51" s="4">
        <v>15.667514643348568</v>
      </c>
      <c r="C51" s="4">
        <v>-3.5675146433485683</v>
      </c>
      <c r="D51" s="4">
        <v>-1.337816132122378</v>
      </c>
    </row>
    <row r="52" spans="1:4" ht="15.75" customHeight="1" x14ac:dyDescent="0.2">
      <c r="A52" s="4">
        <v>12</v>
      </c>
      <c r="B52" s="4">
        <v>16.245723425381506</v>
      </c>
      <c r="C52" s="4">
        <v>-2.7457234253815059</v>
      </c>
      <c r="D52" s="4">
        <v>-1.0296448536435037</v>
      </c>
    </row>
    <row r="53" spans="1:4" ht="15.75" customHeight="1" x14ac:dyDescent="0.2">
      <c r="A53" s="4">
        <v>13</v>
      </c>
      <c r="B53" s="4">
        <v>19.907712378256779</v>
      </c>
      <c r="C53" s="4">
        <v>-2.0077123782567803</v>
      </c>
      <c r="D53" s="4">
        <v>-0.75289109557027611</v>
      </c>
    </row>
    <row r="54" spans="1:4" ht="15.75" customHeight="1" x14ac:dyDescent="0.2">
      <c r="A54" s="5">
        <v>14</v>
      </c>
      <c r="B54" s="5">
        <v>13.932888297249756</v>
      </c>
      <c r="C54" s="5">
        <v>-3.2888297249755283E-2</v>
      </c>
      <c r="D54" s="5">
        <v>-1.2333094329631243E-2</v>
      </c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9:B19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000"/>
  <sheetViews>
    <sheetView workbookViewId="0">
      <selection sqref="A1:B11"/>
    </sheetView>
  </sheetViews>
  <sheetFormatPr baseColWidth="10" defaultColWidth="11.1640625" defaultRowHeight="15" customHeight="1" x14ac:dyDescent="0.2"/>
  <cols>
    <col min="1" max="9" width="10.5" customWidth="1"/>
    <col min="10" max="10" width="5.33203125" customWidth="1"/>
    <col min="11" max="11" width="6.1640625" customWidth="1"/>
    <col min="12" max="26" width="10.5" customWidth="1"/>
  </cols>
  <sheetData>
    <row r="1" spans="1:13" ht="15.75" customHeight="1" x14ac:dyDescent="0.2">
      <c r="A1" s="13" t="s">
        <v>50</v>
      </c>
      <c r="B1" s="13" t="s">
        <v>51</v>
      </c>
      <c r="M1" s="8" t="s">
        <v>81</v>
      </c>
    </row>
    <row r="2" spans="1:13" ht="15.75" customHeight="1" x14ac:dyDescent="0.2">
      <c r="A2" s="24">
        <v>1</v>
      </c>
      <c r="B2" s="24">
        <v>8</v>
      </c>
    </row>
    <row r="3" spans="1:13" ht="15.75" customHeight="1" x14ac:dyDescent="0.2">
      <c r="A3" s="24">
        <v>3</v>
      </c>
      <c r="B3" s="24">
        <v>5</v>
      </c>
      <c r="J3" s="2" t="s">
        <v>38</v>
      </c>
      <c r="K3" s="2">
        <v>5</v>
      </c>
      <c r="L3" s="2"/>
    </row>
    <row r="4" spans="1:13" ht="15.75" customHeight="1" x14ac:dyDescent="0.2">
      <c r="A4" s="24">
        <v>4</v>
      </c>
      <c r="B4" s="24">
        <v>8</v>
      </c>
      <c r="J4" s="2" t="s">
        <v>39</v>
      </c>
      <c r="K4" s="2">
        <f>K3*B30+B29</f>
        <v>6.3768115942028984</v>
      </c>
      <c r="L4" s="2" t="s">
        <v>52</v>
      </c>
    </row>
    <row r="5" spans="1:13" ht="15.75" customHeight="1" x14ac:dyDescent="0.2">
      <c r="A5" s="24">
        <v>6</v>
      </c>
      <c r="B5" s="24">
        <v>7</v>
      </c>
    </row>
    <row r="6" spans="1:13" ht="15.75" customHeight="1" x14ac:dyDescent="0.2">
      <c r="A6" s="24">
        <v>8</v>
      </c>
      <c r="B6" s="24">
        <v>6</v>
      </c>
    </row>
    <row r="7" spans="1:13" ht="15.75" customHeight="1" x14ac:dyDescent="0.2">
      <c r="A7" s="24">
        <v>10</v>
      </c>
      <c r="B7" s="24">
        <v>3</v>
      </c>
    </row>
    <row r="8" spans="1:13" ht="15.75" customHeight="1" x14ac:dyDescent="0.2">
      <c r="A8" s="24">
        <v>12</v>
      </c>
      <c r="B8" s="24">
        <v>5</v>
      </c>
    </row>
    <row r="9" spans="1:13" ht="15.75" customHeight="1" x14ac:dyDescent="0.2">
      <c r="A9" s="24">
        <v>14</v>
      </c>
      <c r="B9" s="24">
        <v>2</v>
      </c>
    </row>
    <row r="10" spans="1:13" ht="15.75" customHeight="1" x14ac:dyDescent="0.2">
      <c r="A10" s="24">
        <v>14</v>
      </c>
      <c r="B10" s="24">
        <v>4</v>
      </c>
    </row>
    <row r="11" spans="1:13" ht="15.75" customHeight="1" x14ac:dyDescent="0.2">
      <c r="A11" s="24">
        <v>18</v>
      </c>
      <c r="B11" s="24">
        <v>2</v>
      </c>
    </row>
    <row r="12" spans="1:13" ht="15.75" customHeight="1" x14ac:dyDescent="0.2"/>
    <row r="13" spans="1:13" ht="15.75" customHeight="1" x14ac:dyDescent="0.2">
      <c r="A13" s="1" t="s">
        <v>0</v>
      </c>
    </row>
    <row r="14" spans="1:13" ht="15.75" customHeight="1" x14ac:dyDescent="0.2"/>
    <row r="15" spans="1:13" ht="15.75" customHeight="1" x14ac:dyDescent="0.2">
      <c r="A15" s="66" t="s">
        <v>1</v>
      </c>
      <c r="B15" s="67"/>
    </row>
    <row r="16" spans="1:13" ht="15.75" customHeight="1" x14ac:dyDescent="0.2">
      <c r="A16" s="4" t="s">
        <v>2</v>
      </c>
      <c r="B16" s="4">
        <v>0.84312146943623889</v>
      </c>
    </row>
    <row r="17" spans="1:9" ht="15.75" customHeight="1" x14ac:dyDescent="0.2">
      <c r="A17" s="4" t="s">
        <v>3</v>
      </c>
      <c r="B17" s="4">
        <v>0.71085381222432265</v>
      </c>
    </row>
    <row r="18" spans="1:9" ht="15.75" customHeight="1" x14ac:dyDescent="0.2">
      <c r="A18" s="4" t="s">
        <v>4</v>
      </c>
      <c r="B18" s="4">
        <v>0.67471053875236298</v>
      </c>
    </row>
    <row r="19" spans="1:9" ht="15.75" customHeight="1" x14ac:dyDescent="0.2">
      <c r="A19" s="4" t="s">
        <v>5</v>
      </c>
      <c r="B19" s="4">
        <v>1.2894148206493306</v>
      </c>
    </row>
    <row r="20" spans="1:9" ht="15.75" customHeight="1" x14ac:dyDescent="0.2">
      <c r="A20" s="5" t="s">
        <v>6</v>
      </c>
      <c r="B20" s="5">
        <v>10</v>
      </c>
    </row>
    <row r="21" spans="1:9" ht="15.75" customHeight="1" x14ac:dyDescent="0.2"/>
    <row r="22" spans="1:9" ht="15.75" customHeight="1" x14ac:dyDescent="0.2">
      <c r="A22" s="1" t="s">
        <v>7</v>
      </c>
    </row>
    <row r="23" spans="1:9" ht="15.75" customHeight="1" x14ac:dyDescent="0.2">
      <c r="A23" s="3"/>
      <c r="B23" s="3" t="s">
        <v>8</v>
      </c>
      <c r="C23" s="3" t="s">
        <v>9</v>
      </c>
      <c r="D23" s="3" t="s">
        <v>10</v>
      </c>
      <c r="E23" s="3" t="s">
        <v>11</v>
      </c>
      <c r="F23" s="3" t="s">
        <v>12</v>
      </c>
    </row>
    <row r="24" spans="1:9" ht="15.75" customHeight="1" x14ac:dyDescent="0.2">
      <c r="A24" s="4" t="s">
        <v>13</v>
      </c>
      <c r="B24" s="4">
        <v>1</v>
      </c>
      <c r="C24" s="4">
        <v>32.699275362318843</v>
      </c>
      <c r="D24" s="4">
        <v>32.699275362318843</v>
      </c>
      <c r="E24" s="4">
        <v>19.667665486243532</v>
      </c>
      <c r="F24" s="4">
        <v>2.1829356714487534E-3</v>
      </c>
    </row>
    <row r="25" spans="1:9" ht="15.75" customHeight="1" x14ac:dyDescent="0.2">
      <c r="A25" s="4" t="s">
        <v>14</v>
      </c>
      <c r="B25" s="4">
        <v>8</v>
      </c>
      <c r="C25" s="4">
        <v>13.30072463768116</v>
      </c>
      <c r="D25" s="4">
        <v>1.662590579710145</v>
      </c>
      <c r="E25" s="4"/>
      <c r="F25" s="4"/>
    </row>
    <row r="26" spans="1:9" ht="15.75" customHeight="1" x14ac:dyDescent="0.2">
      <c r="A26" s="5" t="s">
        <v>15</v>
      </c>
      <c r="B26" s="5">
        <v>9</v>
      </c>
      <c r="C26" s="5">
        <v>46</v>
      </c>
      <c r="D26" s="5"/>
      <c r="E26" s="5"/>
      <c r="F26" s="5"/>
    </row>
    <row r="27" spans="1:9" ht="15.75" customHeight="1" x14ac:dyDescent="0.2"/>
    <row r="28" spans="1:9" ht="15.75" customHeight="1" x14ac:dyDescent="0.2">
      <c r="A28" s="3"/>
      <c r="B28" s="3" t="s">
        <v>16</v>
      </c>
      <c r="C28" s="3" t="s">
        <v>5</v>
      </c>
      <c r="D28" s="3" t="s">
        <v>17</v>
      </c>
      <c r="E28" s="3" t="s">
        <v>18</v>
      </c>
      <c r="F28" s="3" t="s">
        <v>19</v>
      </c>
      <c r="G28" s="3" t="s">
        <v>20</v>
      </c>
      <c r="H28" s="3" t="s">
        <v>21</v>
      </c>
      <c r="I28" s="3" t="s">
        <v>22</v>
      </c>
    </row>
    <row r="29" spans="1:9" ht="15.75" customHeight="1" x14ac:dyDescent="0.2">
      <c r="A29" s="4" t="s">
        <v>23</v>
      </c>
      <c r="B29" s="4">
        <v>8.0978260869565215</v>
      </c>
      <c r="C29" s="4">
        <v>0.80882213733457498</v>
      </c>
      <c r="D29" s="4">
        <v>10.011874939084164</v>
      </c>
      <c r="E29" s="4">
        <v>8.4132980244850653E-6</v>
      </c>
      <c r="F29" s="4">
        <v>6.2326788936183188</v>
      </c>
      <c r="G29" s="4">
        <v>9.9629732802947242</v>
      </c>
      <c r="H29" s="4">
        <v>5.3839145340420895</v>
      </c>
      <c r="I29" s="4">
        <v>10.811737639870953</v>
      </c>
    </row>
    <row r="30" spans="1:9" ht="15.75" customHeight="1" x14ac:dyDescent="0.2">
      <c r="A30" s="25" t="s">
        <v>50</v>
      </c>
      <c r="B30" s="5">
        <v>-0.34420289855072461</v>
      </c>
      <c r="C30" s="5">
        <v>7.7613651582651877E-2</v>
      </c>
      <c r="D30" s="5">
        <v>-4.4348241776020298</v>
      </c>
      <c r="E30" s="5">
        <v>2.1829356714487573E-3</v>
      </c>
      <c r="F30" s="5">
        <v>-0.52318030004861527</v>
      </c>
      <c r="G30" s="5">
        <v>-0.16522549705283393</v>
      </c>
      <c r="H30" s="5">
        <v>-0.60462676180967878</v>
      </c>
      <c r="I30" s="5">
        <v>-8.3779035291770387E-2</v>
      </c>
    </row>
    <row r="31" spans="1:9" ht="15.75" customHeight="1" x14ac:dyDescent="0.2"/>
    <row r="32" spans="1:9" ht="15.75" customHeight="1" x14ac:dyDescent="0.2"/>
    <row r="33" spans="1:4" ht="15.75" customHeight="1" x14ac:dyDescent="0.2"/>
    <row r="34" spans="1:4" ht="15.75" customHeight="1" x14ac:dyDescent="0.2">
      <c r="A34" s="1" t="s">
        <v>24</v>
      </c>
    </row>
    <row r="35" spans="1:4" ht="15.75" customHeight="1" x14ac:dyDescent="0.2"/>
    <row r="36" spans="1:4" ht="15.75" customHeight="1" x14ac:dyDescent="0.2">
      <c r="A36" s="3" t="s">
        <v>25</v>
      </c>
      <c r="B36" s="15" t="s">
        <v>53</v>
      </c>
      <c r="C36" s="3" t="s">
        <v>26</v>
      </c>
      <c r="D36" s="3" t="s">
        <v>27</v>
      </c>
    </row>
    <row r="37" spans="1:4" ht="15.75" customHeight="1" x14ac:dyDescent="0.2">
      <c r="A37" s="4">
        <v>1</v>
      </c>
      <c r="B37" s="4">
        <v>7.7536231884057969</v>
      </c>
      <c r="C37" s="4">
        <v>0.2463768115942031</v>
      </c>
      <c r="D37" s="4">
        <v>0.20266718446471257</v>
      </c>
    </row>
    <row r="38" spans="1:4" ht="15.75" customHeight="1" x14ac:dyDescent="0.2">
      <c r="A38" s="4">
        <v>2</v>
      </c>
      <c r="B38" s="4">
        <v>7.0652173913043477</v>
      </c>
      <c r="C38" s="4">
        <v>-2.0652173913043477</v>
      </c>
      <c r="D38" s="4">
        <v>-1.6988278697777361</v>
      </c>
    </row>
    <row r="39" spans="1:4" ht="15.75" customHeight="1" x14ac:dyDescent="0.2">
      <c r="A39" s="4">
        <v>3</v>
      </c>
      <c r="B39" s="4">
        <v>6.7210144927536231</v>
      </c>
      <c r="C39" s="4">
        <v>1.2789855072463769</v>
      </c>
      <c r="D39" s="4">
        <v>1.0520811193535806</v>
      </c>
    </row>
    <row r="40" spans="1:4" ht="15.75" customHeight="1" x14ac:dyDescent="0.2">
      <c r="A40" s="4">
        <v>4</v>
      </c>
      <c r="B40" s="4">
        <v>6.0326086956521738</v>
      </c>
      <c r="C40" s="4">
        <v>0.96739130434782616</v>
      </c>
      <c r="D40" s="4">
        <v>0.79576673900115025</v>
      </c>
    </row>
    <row r="41" spans="1:4" ht="15.75" customHeight="1" x14ac:dyDescent="0.2">
      <c r="A41" s="4">
        <v>5</v>
      </c>
      <c r="B41" s="4">
        <v>5.3442028985507246</v>
      </c>
      <c r="C41" s="4">
        <v>0.65579710144927539</v>
      </c>
      <c r="D41" s="4">
        <v>0.53945235864871977</v>
      </c>
    </row>
    <row r="42" spans="1:4" ht="15.75" customHeight="1" x14ac:dyDescent="0.2">
      <c r="A42" s="4">
        <v>6</v>
      </c>
      <c r="B42" s="4">
        <v>4.6557971014492754</v>
      </c>
      <c r="C42" s="4">
        <v>-1.6557971014492754</v>
      </c>
      <c r="D42" s="4">
        <v>-1.362042695593729</v>
      </c>
    </row>
    <row r="43" spans="1:4" ht="15.75" customHeight="1" x14ac:dyDescent="0.2">
      <c r="A43" s="4">
        <v>7</v>
      </c>
      <c r="B43" s="4">
        <v>3.9673913043478262</v>
      </c>
      <c r="C43" s="4">
        <v>1.0326086956521738</v>
      </c>
      <c r="D43" s="4">
        <v>0.84941393488886807</v>
      </c>
    </row>
    <row r="44" spans="1:4" ht="15.75" customHeight="1" x14ac:dyDescent="0.2">
      <c r="A44" s="4">
        <v>8</v>
      </c>
      <c r="B44" s="4">
        <v>3.2789855072463769</v>
      </c>
      <c r="C44" s="4">
        <v>-1.2789855072463769</v>
      </c>
      <c r="D44" s="4">
        <v>-1.0520811193535806</v>
      </c>
    </row>
    <row r="45" spans="1:4" ht="15.75" customHeight="1" x14ac:dyDescent="0.2">
      <c r="A45" s="4">
        <v>9</v>
      </c>
      <c r="B45" s="4">
        <v>3.2789855072463769</v>
      </c>
      <c r="C45" s="4">
        <v>0.72101449275362306</v>
      </c>
      <c r="D45" s="4">
        <v>0.5930995545364377</v>
      </c>
    </row>
    <row r="46" spans="1:4" ht="15.75" customHeight="1" x14ac:dyDescent="0.2">
      <c r="A46" s="5">
        <v>10</v>
      </c>
      <c r="B46" s="5">
        <v>1.9021739130434785</v>
      </c>
      <c r="C46" s="5">
        <v>9.7826086956521507E-2</v>
      </c>
      <c r="D46" s="5">
        <v>8.0470793831576792E-2</v>
      </c>
    </row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5:B15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000"/>
  <sheetViews>
    <sheetView workbookViewId="0">
      <selection activeCell="B12" sqref="B12"/>
    </sheetView>
  </sheetViews>
  <sheetFormatPr baseColWidth="10" defaultColWidth="11.1640625" defaultRowHeight="15" customHeight="1" x14ac:dyDescent="0.2"/>
  <cols>
    <col min="1" max="1" width="17.83203125" customWidth="1"/>
    <col min="2" max="2" width="12.1640625" customWidth="1"/>
    <col min="3" max="3" width="13.5" customWidth="1"/>
    <col min="4" max="4" width="17.5" customWidth="1"/>
    <col min="5" max="5" width="12.1640625" customWidth="1"/>
    <col min="6" max="6" width="13" customWidth="1"/>
    <col min="7" max="7" width="12.1640625" customWidth="1"/>
    <col min="8" max="8" width="12.83203125" customWidth="1"/>
    <col min="9" max="9" width="12.33203125" customWidth="1"/>
    <col min="10" max="26" width="10.5" customWidth="1"/>
  </cols>
  <sheetData>
    <row r="1" spans="1:13" ht="15.75" customHeight="1" x14ac:dyDescent="0.2">
      <c r="A1" s="1" t="s">
        <v>36</v>
      </c>
      <c r="B1" s="1" t="s">
        <v>54</v>
      </c>
      <c r="M1" s="8" t="s">
        <v>82</v>
      </c>
    </row>
    <row r="2" spans="1:13" ht="15.75" customHeight="1" x14ac:dyDescent="0.2">
      <c r="A2" s="1">
        <v>2</v>
      </c>
      <c r="B2" s="1">
        <v>7</v>
      </c>
    </row>
    <row r="3" spans="1:13" ht="15.75" customHeight="1" x14ac:dyDescent="0.2">
      <c r="A3" s="1">
        <v>6</v>
      </c>
      <c r="B3" s="1">
        <v>18</v>
      </c>
    </row>
    <row r="4" spans="1:13" ht="15.75" customHeight="1" x14ac:dyDescent="0.2">
      <c r="A4" s="1">
        <v>9</v>
      </c>
      <c r="B4" s="1">
        <v>9</v>
      </c>
    </row>
    <row r="5" spans="1:13" ht="15.75" customHeight="1" x14ac:dyDescent="0.2">
      <c r="A5" s="1">
        <v>13</v>
      </c>
      <c r="B5" s="1">
        <v>26</v>
      </c>
    </row>
    <row r="6" spans="1:13" ht="15.75" customHeight="1" x14ac:dyDescent="0.2">
      <c r="A6" s="1">
        <v>20</v>
      </c>
      <c r="B6" s="1">
        <v>23</v>
      </c>
    </row>
    <row r="7" spans="1:13" ht="15.75" customHeight="1" x14ac:dyDescent="0.2"/>
    <row r="8" spans="1:13" ht="15.75" customHeight="1" x14ac:dyDescent="0.2">
      <c r="A8" s="1" t="s">
        <v>0</v>
      </c>
    </row>
    <row r="9" spans="1:13" ht="15.75" customHeight="1" x14ac:dyDescent="0.2"/>
    <row r="10" spans="1:13" ht="15.75" customHeight="1" x14ac:dyDescent="0.2">
      <c r="A10" s="66" t="s">
        <v>1</v>
      </c>
      <c r="B10" s="67"/>
    </row>
    <row r="11" spans="1:13" ht="15.75" customHeight="1" x14ac:dyDescent="0.2">
      <c r="A11" s="4" t="s">
        <v>2</v>
      </c>
      <c r="B11" s="2">
        <v>0.7397954428741077</v>
      </c>
    </row>
    <row r="12" spans="1:13" ht="15.75" customHeight="1" x14ac:dyDescent="0.2">
      <c r="A12" s="4" t="s">
        <v>3</v>
      </c>
      <c r="B12" s="2">
        <v>0.54729729729729715</v>
      </c>
    </row>
    <row r="13" spans="1:13" ht="15.75" customHeight="1" x14ac:dyDescent="0.2">
      <c r="A13" s="4" t="s">
        <v>4</v>
      </c>
      <c r="B13" s="4">
        <v>0.39639639639639618</v>
      </c>
    </row>
    <row r="14" spans="1:13" ht="15.75" customHeight="1" x14ac:dyDescent="0.2">
      <c r="A14" s="4" t="s">
        <v>5</v>
      </c>
      <c r="B14" s="4">
        <v>6.5140872985655749</v>
      </c>
    </row>
    <row r="15" spans="1:13" ht="15.75" customHeight="1" x14ac:dyDescent="0.2">
      <c r="A15" s="5" t="s">
        <v>6</v>
      </c>
      <c r="B15" s="5">
        <v>5</v>
      </c>
    </row>
    <row r="16" spans="1:13" ht="15.75" customHeight="1" x14ac:dyDescent="0.2"/>
    <row r="17" spans="1:9" ht="15.75" customHeight="1" x14ac:dyDescent="0.2">
      <c r="A17" s="1" t="s">
        <v>7</v>
      </c>
    </row>
    <row r="18" spans="1:9" ht="15.75" customHeight="1" x14ac:dyDescent="0.2">
      <c r="A18" s="3"/>
      <c r="B18" s="3" t="s">
        <v>8</v>
      </c>
      <c r="C18" s="3" t="s">
        <v>9</v>
      </c>
      <c r="D18" s="3" t="s">
        <v>10</v>
      </c>
      <c r="E18" s="3" t="s">
        <v>11</v>
      </c>
      <c r="F18" s="3" t="s">
        <v>12</v>
      </c>
    </row>
    <row r="19" spans="1:9" ht="15.75" customHeight="1" x14ac:dyDescent="0.2">
      <c r="A19" s="4" t="s">
        <v>13</v>
      </c>
      <c r="B19" s="4">
        <v>1</v>
      </c>
      <c r="C19" s="2">
        <v>153.89999999999995</v>
      </c>
      <c r="D19" s="4">
        <v>153.89999999999995</v>
      </c>
      <c r="E19" s="4">
        <v>3.6268656716417889</v>
      </c>
      <c r="F19" s="4">
        <v>0.15296197253691893</v>
      </c>
    </row>
    <row r="20" spans="1:9" ht="15.75" customHeight="1" x14ac:dyDescent="0.2">
      <c r="A20" s="4" t="s">
        <v>14</v>
      </c>
      <c r="B20" s="4">
        <v>3</v>
      </c>
      <c r="C20" s="2">
        <v>127.30000000000004</v>
      </c>
      <c r="D20" s="4">
        <v>42.433333333333344</v>
      </c>
      <c r="E20" s="4"/>
      <c r="F20" s="4"/>
    </row>
    <row r="21" spans="1:9" ht="15.75" customHeight="1" x14ac:dyDescent="0.2">
      <c r="A21" s="5" t="s">
        <v>15</v>
      </c>
      <c r="B21" s="5">
        <v>4</v>
      </c>
      <c r="C21" s="9">
        <v>281.2</v>
      </c>
      <c r="D21" s="5"/>
      <c r="E21" s="5"/>
      <c r="F21" s="5"/>
    </row>
    <row r="22" spans="1:9" ht="15.75" customHeight="1" x14ac:dyDescent="0.2"/>
    <row r="23" spans="1:9" ht="15.75" customHeight="1" x14ac:dyDescent="0.2">
      <c r="A23" s="3"/>
      <c r="B23" s="3" t="s">
        <v>16</v>
      </c>
      <c r="C23" s="3" t="s">
        <v>5</v>
      </c>
      <c r="D23" s="3" t="s">
        <v>17</v>
      </c>
      <c r="E23" s="3" t="s">
        <v>18</v>
      </c>
      <c r="F23" s="3" t="s">
        <v>19</v>
      </c>
      <c r="G23" s="3" t="s">
        <v>20</v>
      </c>
      <c r="H23" s="3" t="s">
        <v>21</v>
      </c>
      <c r="I23" s="3" t="s">
        <v>22</v>
      </c>
    </row>
    <row r="24" spans="1:9" ht="15.75" customHeight="1" x14ac:dyDescent="0.2">
      <c r="A24" s="4" t="s">
        <v>23</v>
      </c>
      <c r="B24" s="4">
        <v>7.6000000000000014</v>
      </c>
      <c r="C24" s="4">
        <v>5.5515763527128037</v>
      </c>
      <c r="D24" s="4">
        <v>1.3689805412270384</v>
      </c>
      <c r="E24" s="4">
        <v>0.26449674340557972</v>
      </c>
      <c r="F24" s="4">
        <v>-10.06759365219127</v>
      </c>
      <c r="G24" s="4">
        <v>25.267593652191273</v>
      </c>
      <c r="H24" s="4">
        <v>-24.826254002255766</v>
      </c>
      <c r="I24" s="4">
        <v>40.026254002255769</v>
      </c>
    </row>
    <row r="25" spans="1:9" ht="15.75" customHeight="1" x14ac:dyDescent="0.2">
      <c r="A25" s="5" t="s">
        <v>36</v>
      </c>
      <c r="B25" s="5">
        <v>0.9</v>
      </c>
      <c r="C25" s="5">
        <v>0.47258156262526085</v>
      </c>
      <c r="D25" s="5">
        <v>1.9044331628182154</v>
      </c>
      <c r="E25" s="5">
        <v>0.15296197253691882</v>
      </c>
      <c r="F25" s="5">
        <v>-0.60396544792196327</v>
      </c>
      <c r="G25" s="5">
        <v>2.4039654479219634</v>
      </c>
      <c r="H25" s="5">
        <v>-1.8603060487462235</v>
      </c>
      <c r="I25" s="5">
        <v>3.6603060487462233</v>
      </c>
    </row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>
      <c r="A29" s="1" t="s">
        <v>24</v>
      </c>
    </row>
    <row r="30" spans="1:9" ht="15.75" customHeight="1" x14ac:dyDescent="0.2"/>
    <row r="31" spans="1:9" ht="15.75" customHeight="1" x14ac:dyDescent="0.2">
      <c r="A31" s="3" t="s">
        <v>25</v>
      </c>
      <c r="B31" s="3" t="s">
        <v>55</v>
      </c>
      <c r="C31" s="3" t="s">
        <v>26</v>
      </c>
      <c r="D31" s="3" t="s">
        <v>27</v>
      </c>
    </row>
    <row r="32" spans="1:9" ht="15.75" customHeight="1" x14ac:dyDescent="0.2">
      <c r="A32" s="4">
        <v>1</v>
      </c>
      <c r="B32" s="4">
        <v>9.4000000000000021</v>
      </c>
      <c r="C32" s="4">
        <v>-2.4000000000000021</v>
      </c>
      <c r="D32" s="4">
        <v>-0.42542894577425344</v>
      </c>
    </row>
    <row r="33" spans="1:4" ht="15.75" customHeight="1" x14ac:dyDescent="0.2">
      <c r="A33" s="4">
        <v>2</v>
      </c>
      <c r="B33" s="4">
        <v>13.000000000000002</v>
      </c>
      <c r="C33" s="4">
        <v>4.9999999999999982</v>
      </c>
      <c r="D33" s="4">
        <v>0.88631030369636032</v>
      </c>
    </row>
    <row r="34" spans="1:4" ht="15.75" customHeight="1" x14ac:dyDescent="0.2">
      <c r="A34" s="4">
        <v>3</v>
      </c>
      <c r="B34" s="4">
        <v>15.700000000000001</v>
      </c>
      <c r="C34" s="4">
        <v>-6.7000000000000011</v>
      </c>
      <c r="D34" s="4">
        <v>-1.1876558069531233</v>
      </c>
    </row>
    <row r="35" spans="1:4" ht="15.75" customHeight="1" x14ac:dyDescent="0.2">
      <c r="A35" s="4">
        <v>4</v>
      </c>
      <c r="B35" s="4">
        <v>19.300000000000004</v>
      </c>
      <c r="C35" s="4">
        <v>6.6999999999999957</v>
      </c>
      <c r="D35" s="4">
        <v>1.1876558069531225</v>
      </c>
    </row>
    <row r="36" spans="1:4" ht="15.75" customHeight="1" x14ac:dyDescent="0.2">
      <c r="A36" s="5">
        <v>5</v>
      </c>
      <c r="B36" s="5">
        <v>25.6</v>
      </c>
      <c r="C36" s="5">
        <v>-2.6000000000000014</v>
      </c>
      <c r="D36" s="5">
        <v>-0.46088135792210777</v>
      </c>
    </row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000"/>
  <sheetViews>
    <sheetView workbookViewId="0">
      <selection activeCell="C19" sqref="C19"/>
    </sheetView>
  </sheetViews>
  <sheetFormatPr baseColWidth="10" defaultColWidth="11.1640625" defaultRowHeight="15" customHeight="1" x14ac:dyDescent="0.2"/>
  <cols>
    <col min="1" max="1" width="23.6640625" customWidth="1"/>
    <col min="2" max="2" width="21.1640625" customWidth="1"/>
    <col min="3" max="3" width="13.5" customWidth="1"/>
    <col min="4" max="4" width="17.5" customWidth="1"/>
    <col min="5" max="5" width="12.1640625" customWidth="1"/>
    <col min="6" max="6" width="19.6640625" customWidth="1"/>
    <col min="7" max="8" width="12.83203125" customWidth="1"/>
    <col min="9" max="9" width="12.33203125" customWidth="1"/>
    <col min="10" max="26" width="10.5" customWidth="1"/>
  </cols>
  <sheetData>
    <row r="1" spans="1:13" ht="15.75" customHeight="1" x14ac:dyDescent="0.2">
      <c r="A1" s="26" t="s">
        <v>32</v>
      </c>
      <c r="B1" s="26" t="s">
        <v>33</v>
      </c>
      <c r="M1" s="8" t="s">
        <v>83</v>
      </c>
    </row>
    <row r="2" spans="1:13" ht="15.75" customHeight="1" x14ac:dyDescent="0.2">
      <c r="A2" s="11">
        <v>400</v>
      </c>
      <c r="B2" s="27">
        <v>4000</v>
      </c>
    </row>
    <row r="3" spans="1:13" ht="15.75" customHeight="1" x14ac:dyDescent="0.2">
      <c r="A3" s="11">
        <v>450</v>
      </c>
      <c r="B3" s="27">
        <v>5000</v>
      </c>
      <c r="G3" s="2" t="s">
        <v>38</v>
      </c>
      <c r="H3" s="2">
        <v>500</v>
      </c>
    </row>
    <row r="4" spans="1:13" ht="15.75" customHeight="1" x14ac:dyDescent="0.2">
      <c r="A4" s="11">
        <v>550</v>
      </c>
      <c r="B4" s="27">
        <v>5400</v>
      </c>
      <c r="G4" s="2" t="s">
        <v>39</v>
      </c>
      <c r="H4" s="2">
        <f>H3*B26+B25</f>
        <v>5046.666666666667</v>
      </c>
    </row>
    <row r="5" spans="1:13" ht="15.75" customHeight="1" x14ac:dyDescent="0.2">
      <c r="A5" s="11">
        <v>600</v>
      </c>
      <c r="B5" s="27">
        <v>5900</v>
      </c>
    </row>
    <row r="6" spans="1:13" ht="15.75" customHeight="1" x14ac:dyDescent="0.2">
      <c r="A6" s="11">
        <v>700</v>
      </c>
      <c r="B6" s="27">
        <v>6400</v>
      </c>
    </row>
    <row r="7" spans="1:13" ht="15.75" customHeight="1" x14ac:dyDescent="0.2">
      <c r="A7" s="11">
        <v>750</v>
      </c>
      <c r="B7" s="27">
        <v>7000</v>
      </c>
    </row>
    <row r="8" spans="1:13" ht="15.75" customHeight="1" x14ac:dyDescent="0.2"/>
    <row r="9" spans="1:13" ht="15.75" customHeight="1" x14ac:dyDescent="0.2">
      <c r="A9" s="1" t="s">
        <v>0</v>
      </c>
    </row>
    <row r="10" spans="1:13" ht="15.75" customHeight="1" x14ac:dyDescent="0.2"/>
    <row r="11" spans="1:13" ht="15.75" customHeight="1" x14ac:dyDescent="0.2">
      <c r="A11" s="66" t="s">
        <v>1</v>
      </c>
      <c r="B11" s="67"/>
    </row>
    <row r="12" spans="1:13" ht="15.75" customHeight="1" x14ac:dyDescent="0.2">
      <c r="A12" s="4" t="s">
        <v>2</v>
      </c>
      <c r="B12" s="4">
        <v>0.97912710054433694</v>
      </c>
    </row>
    <row r="13" spans="1:13" ht="15.75" customHeight="1" x14ac:dyDescent="0.2">
      <c r="A13" s="4" t="s">
        <v>3</v>
      </c>
      <c r="B13" s="2">
        <v>0.95868987902036007</v>
      </c>
    </row>
    <row r="14" spans="1:13" ht="15.75" customHeight="1" x14ac:dyDescent="0.2">
      <c r="A14" s="4" t="s">
        <v>4</v>
      </c>
      <c r="B14" s="4">
        <v>0.94836234877545</v>
      </c>
    </row>
    <row r="15" spans="1:13" ht="15.75" customHeight="1" x14ac:dyDescent="0.2">
      <c r="A15" s="4" t="s">
        <v>5</v>
      </c>
      <c r="B15" s="4">
        <v>241.52294576982393</v>
      </c>
    </row>
    <row r="16" spans="1:13" ht="15.75" customHeight="1" x14ac:dyDescent="0.2">
      <c r="A16" s="5" t="s">
        <v>6</v>
      </c>
      <c r="B16" s="5">
        <v>6</v>
      </c>
    </row>
    <row r="17" spans="1:9" ht="15.75" customHeight="1" x14ac:dyDescent="0.2"/>
    <row r="18" spans="1:9" ht="15.75" customHeight="1" x14ac:dyDescent="0.2">
      <c r="A18" s="1" t="s">
        <v>7</v>
      </c>
    </row>
    <row r="19" spans="1:9" ht="15.75" customHeight="1" x14ac:dyDescent="0.2">
      <c r="A19" s="3"/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</row>
    <row r="20" spans="1:9" ht="15.75" customHeight="1" x14ac:dyDescent="0.2">
      <c r="A20" s="4" t="s">
        <v>13</v>
      </c>
      <c r="B20" s="4">
        <v>1</v>
      </c>
      <c r="C20" s="4">
        <v>5415000</v>
      </c>
      <c r="D20" s="4">
        <v>5415000</v>
      </c>
      <c r="E20" s="4">
        <v>92.828571428571465</v>
      </c>
      <c r="F20" s="4">
        <v>6.4896996669776329E-4</v>
      </c>
    </row>
    <row r="21" spans="1:9" ht="15.75" customHeight="1" x14ac:dyDescent="0.2">
      <c r="A21" s="4" t="s">
        <v>14</v>
      </c>
      <c r="B21" s="4">
        <v>4</v>
      </c>
      <c r="C21" s="4">
        <v>233333.33333333326</v>
      </c>
      <c r="D21" s="4">
        <v>58333.333333333314</v>
      </c>
      <c r="E21" s="4"/>
      <c r="F21" s="4"/>
    </row>
    <row r="22" spans="1:9" ht="15.75" customHeight="1" x14ac:dyDescent="0.2">
      <c r="A22" s="5" t="s">
        <v>15</v>
      </c>
      <c r="B22" s="5">
        <v>5</v>
      </c>
      <c r="C22" s="5">
        <v>5648333.333333333</v>
      </c>
      <c r="D22" s="5"/>
      <c r="E22" s="5"/>
      <c r="F22" s="5"/>
    </row>
    <row r="23" spans="1:9" ht="15.75" customHeight="1" x14ac:dyDescent="0.2"/>
    <row r="24" spans="1:9" ht="15.75" customHeight="1" x14ac:dyDescent="0.2">
      <c r="A24" s="3"/>
      <c r="B24" s="3" t="s">
        <v>16</v>
      </c>
      <c r="C24" s="3" t="s">
        <v>5</v>
      </c>
      <c r="D24" s="3" t="s">
        <v>17</v>
      </c>
      <c r="E24" s="3" t="s">
        <v>18</v>
      </c>
      <c r="F24" s="3" t="s">
        <v>19</v>
      </c>
      <c r="G24" s="3" t="s">
        <v>20</v>
      </c>
      <c r="H24" s="3" t="s">
        <v>21</v>
      </c>
      <c r="I24" s="3" t="s">
        <v>22</v>
      </c>
    </row>
    <row r="25" spans="1:9" ht="15.75" customHeight="1" x14ac:dyDescent="0.2">
      <c r="A25" s="4" t="s">
        <v>23</v>
      </c>
      <c r="B25" s="51">
        <v>1246.666666666667</v>
      </c>
      <c r="C25" s="4">
        <v>464.15993412232854</v>
      </c>
      <c r="D25" s="4">
        <v>2.6858558333432332</v>
      </c>
      <c r="E25" s="4">
        <v>5.4893665828067262E-2</v>
      </c>
      <c r="F25" s="4">
        <v>-42.047910456202317</v>
      </c>
      <c r="G25" s="4">
        <v>2535.3812437895363</v>
      </c>
      <c r="H25" s="4">
        <v>-890.36970551209652</v>
      </c>
      <c r="I25" s="4">
        <v>3383.7030388454305</v>
      </c>
    </row>
    <row r="26" spans="1:9" ht="15.75" customHeight="1" x14ac:dyDescent="0.2">
      <c r="A26" s="5" t="s">
        <v>32</v>
      </c>
      <c r="B26" s="52">
        <v>7.6</v>
      </c>
      <c r="C26" s="5">
        <v>0.78881063774661531</v>
      </c>
      <c r="D26" s="5">
        <v>9.6347585039050898</v>
      </c>
      <c r="E26" s="5">
        <v>6.4896996669776329E-4</v>
      </c>
      <c r="F26" s="5">
        <v>5.4099105659004598</v>
      </c>
      <c r="G26" s="5">
        <v>9.7900894340995386</v>
      </c>
      <c r="H26" s="5">
        <v>3.9682409882844909</v>
      </c>
      <c r="I26" s="5">
        <v>11.231759011715509</v>
      </c>
    </row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>
      <c r="A30" s="1" t="s">
        <v>24</v>
      </c>
    </row>
    <row r="31" spans="1:9" ht="15.75" customHeight="1" x14ac:dyDescent="0.2"/>
    <row r="32" spans="1:9" ht="15.75" customHeight="1" x14ac:dyDescent="0.2">
      <c r="A32" s="3" t="s">
        <v>25</v>
      </c>
      <c r="B32" s="3" t="s">
        <v>34</v>
      </c>
      <c r="C32" s="3" t="s">
        <v>26</v>
      </c>
      <c r="D32" s="3" t="s">
        <v>27</v>
      </c>
    </row>
    <row r="33" spans="1:4" ht="15.75" customHeight="1" x14ac:dyDescent="0.2">
      <c r="A33" s="4">
        <v>1</v>
      </c>
      <c r="B33" s="4">
        <v>4286.666666666667</v>
      </c>
      <c r="C33" s="4">
        <v>-286.66666666666697</v>
      </c>
      <c r="D33" s="4">
        <v>-1.3270088096739918</v>
      </c>
    </row>
    <row r="34" spans="1:4" ht="15.75" customHeight="1" x14ac:dyDescent="0.2">
      <c r="A34" s="4">
        <v>2</v>
      </c>
      <c r="B34" s="4">
        <v>4666.666666666667</v>
      </c>
      <c r="C34" s="4">
        <v>333.33333333333303</v>
      </c>
      <c r="D34" s="4">
        <v>1.5430334996209176</v>
      </c>
    </row>
    <row r="35" spans="1:4" ht="15.75" customHeight="1" x14ac:dyDescent="0.2">
      <c r="A35" s="4">
        <v>3</v>
      </c>
      <c r="B35" s="4">
        <v>5426.666666666667</v>
      </c>
      <c r="C35" s="4">
        <v>-26.66666666666697</v>
      </c>
      <c r="D35" s="4">
        <v>-0.12344267996967494</v>
      </c>
    </row>
    <row r="36" spans="1:4" ht="15.75" customHeight="1" x14ac:dyDescent="0.2">
      <c r="A36" s="4">
        <v>4</v>
      </c>
      <c r="B36" s="4">
        <v>5806.666666666667</v>
      </c>
      <c r="C36" s="4">
        <v>93.33333333333303</v>
      </c>
      <c r="D36" s="4">
        <v>0.43204937989385594</v>
      </c>
    </row>
    <row r="37" spans="1:4" ht="15.75" customHeight="1" x14ac:dyDescent="0.2">
      <c r="A37" s="4">
        <v>5</v>
      </c>
      <c r="B37" s="4">
        <v>6566.666666666667</v>
      </c>
      <c r="C37" s="4">
        <v>-166.66666666666697</v>
      </c>
      <c r="D37" s="4">
        <v>-0.77151674981046092</v>
      </c>
    </row>
    <row r="38" spans="1:4" ht="15.75" customHeight="1" x14ac:dyDescent="0.2">
      <c r="A38" s="5">
        <v>6</v>
      </c>
      <c r="B38" s="5">
        <v>6946.666666666667</v>
      </c>
      <c r="C38" s="5">
        <v>53.33333333333303</v>
      </c>
      <c r="D38" s="5">
        <v>0.24688535993934566</v>
      </c>
    </row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1:B11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00"/>
  <sheetViews>
    <sheetView workbookViewId="0">
      <selection activeCell="E16" sqref="E16"/>
    </sheetView>
  </sheetViews>
  <sheetFormatPr baseColWidth="10" defaultColWidth="11.1640625" defaultRowHeight="15" customHeight="1" x14ac:dyDescent="0.2"/>
  <cols>
    <col min="1" max="1" width="17.83203125" customWidth="1"/>
    <col min="2" max="2" width="12.1640625" customWidth="1"/>
    <col min="3" max="3" width="13.5" customWidth="1"/>
    <col min="4" max="4" width="17.5" customWidth="1"/>
    <col min="5" max="5" width="12.1640625" customWidth="1"/>
    <col min="6" max="6" width="13" customWidth="1"/>
    <col min="7" max="7" width="12.1640625" customWidth="1"/>
    <col min="8" max="8" width="12.83203125" customWidth="1"/>
    <col min="9" max="9" width="12.33203125" customWidth="1"/>
    <col min="10" max="26" width="10.5" customWidth="1"/>
  </cols>
  <sheetData>
    <row r="1" spans="1:15" ht="15.75" customHeight="1" x14ac:dyDescent="0.2">
      <c r="A1" s="1" t="s">
        <v>36</v>
      </c>
      <c r="B1" s="1" t="s">
        <v>54</v>
      </c>
      <c r="O1" s="8" t="s">
        <v>84</v>
      </c>
    </row>
    <row r="2" spans="1:15" ht="15.75" customHeight="1" x14ac:dyDescent="0.2">
      <c r="A2" s="1">
        <v>2</v>
      </c>
      <c r="B2" s="1">
        <v>7</v>
      </c>
    </row>
    <row r="3" spans="1:15" ht="15.75" customHeight="1" x14ac:dyDescent="0.2">
      <c r="A3" s="1">
        <v>6</v>
      </c>
      <c r="B3" s="1">
        <v>18</v>
      </c>
    </row>
    <row r="4" spans="1:15" ht="15.75" customHeight="1" x14ac:dyDescent="0.2">
      <c r="A4" s="1">
        <v>9</v>
      </c>
      <c r="B4" s="1">
        <v>9</v>
      </c>
    </row>
    <row r="5" spans="1:15" ht="15.75" customHeight="1" x14ac:dyDescent="0.2">
      <c r="A5" s="1">
        <v>13</v>
      </c>
      <c r="B5" s="1">
        <v>26</v>
      </c>
    </row>
    <row r="6" spans="1:15" ht="15.75" customHeight="1" x14ac:dyDescent="0.2">
      <c r="A6" s="1">
        <v>20</v>
      </c>
      <c r="B6" s="1">
        <v>23</v>
      </c>
    </row>
    <row r="7" spans="1:15" ht="15.75" customHeight="1" x14ac:dyDescent="0.2"/>
    <row r="8" spans="1:15" ht="15.75" customHeight="1" x14ac:dyDescent="0.2"/>
    <row r="9" spans="1:15" ht="15.75" customHeight="1" x14ac:dyDescent="0.2">
      <c r="A9" s="1" t="s">
        <v>0</v>
      </c>
    </row>
    <row r="10" spans="1:15" ht="15.75" customHeight="1" x14ac:dyDescent="0.2"/>
    <row r="11" spans="1:15" ht="15.75" customHeight="1" x14ac:dyDescent="0.2">
      <c r="A11" s="66" t="s">
        <v>1</v>
      </c>
      <c r="B11" s="67"/>
    </row>
    <row r="12" spans="1:15" ht="15.75" customHeight="1" x14ac:dyDescent="0.2">
      <c r="A12" s="4" t="s">
        <v>2</v>
      </c>
      <c r="B12" s="4">
        <v>0.7397954428741077</v>
      </c>
    </row>
    <row r="13" spans="1:15" ht="15.75" customHeight="1" x14ac:dyDescent="0.2">
      <c r="A13" s="4" t="s">
        <v>3</v>
      </c>
      <c r="B13" s="4">
        <v>0.54729729729729715</v>
      </c>
    </row>
    <row r="14" spans="1:15" ht="15.75" customHeight="1" x14ac:dyDescent="0.2">
      <c r="A14" s="4" t="s">
        <v>4</v>
      </c>
      <c r="B14" s="4">
        <v>0.39639639639639618</v>
      </c>
      <c r="D14" s="2" t="s">
        <v>56</v>
      </c>
      <c r="E14" s="2"/>
      <c r="F14" s="2"/>
      <c r="G14" s="2"/>
      <c r="H14" s="2"/>
    </row>
    <row r="15" spans="1:15" ht="15.75" customHeight="1" x14ac:dyDescent="0.2">
      <c r="A15" s="4" t="s">
        <v>5</v>
      </c>
      <c r="B15" s="2">
        <v>6.5140872985655749</v>
      </c>
      <c r="D15" s="2" t="s">
        <v>57</v>
      </c>
      <c r="E15" s="2"/>
      <c r="F15" s="2"/>
      <c r="G15" s="2"/>
      <c r="H15" s="2"/>
    </row>
    <row r="16" spans="1:15" ht="15.75" customHeight="1" x14ac:dyDescent="0.2">
      <c r="A16" s="5" t="s">
        <v>6</v>
      </c>
      <c r="B16" s="5">
        <v>5</v>
      </c>
      <c r="D16" s="61"/>
    </row>
    <row r="17" spans="1:9" ht="15.75" customHeight="1" x14ac:dyDescent="0.2"/>
    <row r="18" spans="1:9" ht="15.75" customHeight="1" x14ac:dyDescent="0.2">
      <c r="A18" s="1" t="s">
        <v>7</v>
      </c>
    </row>
    <row r="19" spans="1:9" ht="15.75" customHeight="1" x14ac:dyDescent="0.2">
      <c r="A19" s="3"/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</row>
    <row r="20" spans="1:9" ht="15.75" customHeight="1" x14ac:dyDescent="0.2">
      <c r="A20" s="4" t="s">
        <v>13</v>
      </c>
      <c r="B20" s="4">
        <v>1</v>
      </c>
      <c r="C20" s="4">
        <v>153.89999999999995</v>
      </c>
      <c r="D20" s="4">
        <v>153.89999999999995</v>
      </c>
      <c r="E20" s="2">
        <v>3.6268656716417889</v>
      </c>
      <c r="F20" s="2">
        <v>0.15296197253691893</v>
      </c>
    </row>
    <row r="21" spans="1:9" ht="15.75" customHeight="1" x14ac:dyDescent="0.2">
      <c r="A21" s="4" t="s">
        <v>14</v>
      </c>
      <c r="B21" s="4">
        <v>3</v>
      </c>
      <c r="C21" s="4">
        <v>127.30000000000004</v>
      </c>
      <c r="D21" s="4">
        <v>42.433333333333344</v>
      </c>
      <c r="E21" s="4"/>
      <c r="F21" s="4"/>
    </row>
    <row r="22" spans="1:9" ht="15.75" customHeight="1" x14ac:dyDescent="0.2">
      <c r="A22" s="5" t="s">
        <v>15</v>
      </c>
      <c r="B22" s="5">
        <v>4</v>
      </c>
      <c r="C22" s="5">
        <v>281.2</v>
      </c>
      <c r="D22" s="5"/>
      <c r="E22" s="5"/>
      <c r="F22" s="5"/>
    </row>
    <row r="23" spans="1:9" ht="15.75" customHeight="1" x14ac:dyDescent="0.2"/>
    <row r="24" spans="1:9" ht="15.75" customHeight="1" x14ac:dyDescent="0.2">
      <c r="A24" s="3"/>
      <c r="B24" s="3" t="s">
        <v>16</v>
      </c>
      <c r="C24" s="3" t="s">
        <v>5</v>
      </c>
      <c r="D24" s="3" t="s">
        <v>17</v>
      </c>
      <c r="E24" s="3" t="s">
        <v>18</v>
      </c>
      <c r="F24" s="3" t="s">
        <v>19</v>
      </c>
      <c r="G24" s="3" t="s">
        <v>20</v>
      </c>
      <c r="H24" s="3" t="s">
        <v>21</v>
      </c>
      <c r="I24" s="3" t="s">
        <v>22</v>
      </c>
    </row>
    <row r="25" spans="1:9" ht="15.75" customHeight="1" x14ac:dyDescent="0.2">
      <c r="A25" s="4" t="s">
        <v>23</v>
      </c>
      <c r="B25" s="4">
        <v>7.6000000000000014</v>
      </c>
      <c r="C25" s="4">
        <v>5.5515763527128037</v>
      </c>
      <c r="D25" s="4">
        <v>1.3689805412270384</v>
      </c>
      <c r="E25" s="4">
        <v>0.26449674340557972</v>
      </c>
      <c r="F25" s="4">
        <v>-10.06759365219127</v>
      </c>
      <c r="G25" s="4">
        <v>25.267593652191273</v>
      </c>
      <c r="H25" s="4">
        <v>-24.826254002255766</v>
      </c>
      <c r="I25" s="4">
        <v>40.026254002255769</v>
      </c>
    </row>
    <row r="26" spans="1:9" ht="15.75" customHeight="1" x14ac:dyDescent="0.2">
      <c r="A26" s="5" t="s">
        <v>36</v>
      </c>
      <c r="B26" s="5">
        <v>0.9</v>
      </c>
      <c r="C26" s="5">
        <v>0.47258156262526085</v>
      </c>
      <c r="D26" s="9">
        <v>1.9044331628182154</v>
      </c>
      <c r="E26" s="9">
        <v>0.15296197253691882</v>
      </c>
      <c r="F26" s="5">
        <v>-0.60396544792196327</v>
      </c>
      <c r="G26" s="5">
        <v>2.4039654479219634</v>
      </c>
      <c r="H26" s="5">
        <v>-1.8603060487462235</v>
      </c>
      <c r="I26" s="5">
        <v>3.6603060487462233</v>
      </c>
    </row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>
      <c r="A30" s="1" t="s">
        <v>24</v>
      </c>
    </row>
    <row r="31" spans="1:9" ht="15.75" customHeight="1" x14ac:dyDescent="0.2"/>
    <row r="32" spans="1:9" ht="15.75" customHeight="1" x14ac:dyDescent="0.2">
      <c r="A32" s="3" t="s">
        <v>25</v>
      </c>
      <c r="B32" s="3" t="s">
        <v>55</v>
      </c>
      <c r="C32" s="3" t="s">
        <v>26</v>
      </c>
      <c r="D32" s="3" t="s">
        <v>27</v>
      </c>
    </row>
    <row r="33" spans="1:4" ht="15.75" customHeight="1" x14ac:dyDescent="0.2">
      <c r="A33" s="4">
        <v>1</v>
      </c>
      <c r="B33" s="4">
        <v>9.4000000000000021</v>
      </c>
      <c r="C33" s="4">
        <v>-2.4000000000000021</v>
      </c>
      <c r="D33" s="4">
        <v>-0.42542894577425344</v>
      </c>
    </row>
    <row r="34" spans="1:4" ht="15.75" customHeight="1" x14ac:dyDescent="0.2">
      <c r="A34" s="4">
        <v>2</v>
      </c>
      <c r="B34" s="4">
        <v>13.000000000000002</v>
      </c>
      <c r="C34" s="4">
        <v>4.9999999999999982</v>
      </c>
      <c r="D34" s="4">
        <v>0.88631030369636032</v>
      </c>
    </row>
    <row r="35" spans="1:4" ht="15.75" customHeight="1" x14ac:dyDescent="0.2">
      <c r="A35" s="4">
        <v>3</v>
      </c>
      <c r="B35" s="4">
        <v>15.700000000000001</v>
      </c>
      <c r="C35" s="4">
        <v>-6.7000000000000011</v>
      </c>
      <c r="D35" s="4">
        <v>-1.1876558069531233</v>
      </c>
    </row>
    <row r="36" spans="1:4" ht="15.75" customHeight="1" x14ac:dyDescent="0.2">
      <c r="A36" s="4">
        <v>4</v>
      </c>
      <c r="B36" s="4">
        <v>19.300000000000004</v>
      </c>
      <c r="C36" s="4">
        <v>6.6999999999999957</v>
      </c>
      <c r="D36" s="4">
        <v>1.1876558069531225</v>
      </c>
    </row>
    <row r="37" spans="1:4" ht="15.75" customHeight="1" x14ac:dyDescent="0.2">
      <c r="A37" s="5">
        <v>5</v>
      </c>
      <c r="B37" s="5">
        <v>25.6</v>
      </c>
      <c r="C37" s="5">
        <v>-2.6000000000000014</v>
      </c>
      <c r="D37" s="5">
        <v>-0.46088135792210777</v>
      </c>
    </row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1:B11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00"/>
  <sheetViews>
    <sheetView workbookViewId="0">
      <selection activeCell="B41" sqref="B41"/>
    </sheetView>
  </sheetViews>
  <sheetFormatPr baseColWidth="10" defaultColWidth="11.1640625" defaultRowHeight="15" customHeight="1" x14ac:dyDescent="0.2"/>
  <cols>
    <col min="1" max="1" width="24.33203125" customWidth="1"/>
    <col min="2" max="2" width="13" customWidth="1"/>
    <col min="3" max="3" width="13.5" customWidth="1"/>
    <col min="4" max="4" width="17.5" bestFit="1" customWidth="1"/>
    <col min="5" max="5" width="10.5" customWidth="1"/>
    <col min="6" max="6" width="13" bestFit="1" customWidth="1"/>
    <col min="7" max="26" width="10.5" customWidth="1"/>
  </cols>
  <sheetData>
    <row r="1" spans="1:13" ht="15.75" customHeight="1" x14ac:dyDescent="0.2">
      <c r="A1" s="12" t="s">
        <v>32</v>
      </c>
      <c r="B1" s="12" t="s">
        <v>33</v>
      </c>
      <c r="M1" s="8" t="s">
        <v>85</v>
      </c>
    </row>
    <row r="2" spans="1:13" ht="15.75" customHeight="1" x14ac:dyDescent="0.2">
      <c r="A2" s="14">
        <v>400</v>
      </c>
      <c r="B2" s="14">
        <v>4000</v>
      </c>
    </row>
    <row r="3" spans="1:13" ht="15.75" customHeight="1" x14ac:dyDescent="0.2">
      <c r="A3" s="14">
        <v>450</v>
      </c>
      <c r="B3" s="14">
        <v>5000</v>
      </c>
    </row>
    <row r="4" spans="1:13" ht="15.75" customHeight="1" x14ac:dyDescent="0.2">
      <c r="A4" s="14">
        <v>550</v>
      </c>
      <c r="B4" s="14">
        <v>5400</v>
      </c>
    </row>
    <row r="5" spans="1:13" ht="15.75" customHeight="1" x14ac:dyDescent="0.2">
      <c r="A5" s="14">
        <v>600</v>
      </c>
      <c r="B5" s="14">
        <v>5900</v>
      </c>
    </row>
    <row r="6" spans="1:13" ht="15.75" customHeight="1" x14ac:dyDescent="0.2">
      <c r="A6" s="14">
        <v>700</v>
      </c>
      <c r="B6" s="14">
        <v>6400</v>
      </c>
    </row>
    <row r="7" spans="1:13" ht="15.75" customHeight="1" x14ac:dyDescent="0.2">
      <c r="A7" s="14">
        <v>750</v>
      </c>
      <c r="B7" s="14">
        <v>7000</v>
      </c>
    </row>
    <row r="8" spans="1:13" ht="15.75" customHeight="1" x14ac:dyDescent="0.2"/>
    <row r="9" spans="1:13" ht="15.75" customHeight="1" x14ac:dyDescent="0.2">
      <c r="A9" s="1" t="s">
        <v>0</v>
      </c>
    </row>
    <row r="10" spans="1:13" ht="15.75" customHeight="1" x14ac:dyDescent="0.2"/>
    <row r="11" spans="1:13" ht="15.75" customHeight="1" x14ac:dyDescent="0.2">
      <c r="A11" s="66" t="s">
        <v>1</v>
      </c>
      <c r="B11" s="67"/>
    </row>
    <row r="12" spans="1:13" ht="15.75" customHeight="1" x14ac:dyDescent="0.2">
      <c r="A12" s="4" t="s">
        <v>2</v>
      </c>
      <c r="B12" s="4">
        <v>0.97912710054433694</v>
      </c>
    </row>
    <row r="13" spans="1:13" ht="15.75" customHeight="1" x14ac:dyDescent="0.2">
      <c r="A13" s="4" t="s">
        <v>3</v>
      </c>
      <c r="B13" s="4">
        <v>0.95868987902036007</v>
      </c>
    </row>
    <row r="14" spans="1:13" ht="15.75" customHeight="1" x14ac:dyDescent="0.2">
      <c r="A14" s="4" t="s">
        <v>4</v>
      </c>
      <c r="B14" s="4">
        <v>0.94836234877545</v>
      </c>
    </row>
    <row r="15" spans="1:13" ht="15.75" customHeight="1" x14ac:dyDescent="0.2">
      <c r="A15" s="4" t="s">
        <v>5</v>
      </c>
      <c r="B15" s="4">
        <v>241.52294576982393</v>
      </c>
    </row>
    <row r="16" spans="1:13" ht="15.75" customHeight="1" x14ac:dyDescent="0.2">
      <c r="A16" s="5" t="s">
        <v>6</v>
      </c>
      <c r="B16" s="5">
        <v>6</v>
      </c>
    </row>
    <row r="17" spans="1:9" ht="15.75" customHeight="1" x14ac:dyDescent="0.2"/>
    <row r="18" spans="1:9" ht="15.75" customHeight="1" x14ac:dyDescent="0.2">
      <c r="A18" s="2" t="s">
        <v>7</v>
      </c>
      <c r="B18" s="2"/>
      <c r="C18" s="2"/>
      <c r="D18" s="2"/>
      <c r="E18" s="2"/>
      <c r="F18" s="2"/>
    </row>
    <row r="19" spans="1:9" ht="15.75" customHeight="1" x14ac:dyDescent="0.2">
      <c r="A19" s="6"/>
      <c r="B19" s="6" t="s">
        <v>8</v>
      </c>
      <c r="C19" s="6" t="s">
        <v>9</v>
      </c>
      <c r="D19" s="6" t="s">
        <v>10</v>
      </c>
      <c r="E19" s="6" t="s">
        <v>11</v>
      </c>
      <c r="F19" s="6" t="s">
        <v>12</v>
      </c>
    </row>
    <row r="20" spans="1:9" ht="15.75" customHeight="1" x14ac:dyDescent="0.2">
      <c r="A20" s="4" t="s">
        <v>13</v>
      </c>
      <c r="B20" s="4">
        <v>1</v>
      </c>
      <c r="C20" s="4">
        <v>5415000</v>
      </c>
      <c r="D20" s="4">
        <v>5415000</v>
      </c>
      <c r="E20" s="4">
        <v>92.828571428571465</v>
      </c>
      <c r="F20" s="4">
        <v>6.4896996669776329E-4</v>
      </c>
    </row>
    <row r="21" spans="1:9" ht="15.75" customHeight="1" x14ac:dyDescent="0.2">
      <c r="A21" s="4" t="s">
        <v>14</v>
      </c>
      <c r="B21" s="4">
        <v>4</v>
      </c>
      <c r="C21" s="4">
        <v>233333.33333333326</v>
      </c>
      <c r="D21" s="4">
        <v>58333.333333333314</v>
      </c>
      <c r="E21" s="4"/>
      <c r="F21" s="4"/>
    </row>
    <row r="22" spans="1:9" ht="15.75" customHeight="1" x14ac:dyDescent="0.2">
      <c r="A22" s="5" t="s">
        <v>15</v>
      </c>
      <c r="B22" s="5">
        <v>5</v>
      </c>
      <c r="C22" s="5">
        <v>5648333.333333333</v>
      </c>
      <c r="D22" s="5"/>
      <c r="E22" s="5"/>
      <c r="F22" s="5"/>
    </row>
    <row r="23" spans="1:9" ht="15.75" customHeight="1" x14ac:dyDescent="0.2"/>
    <row r="24" spans="1:9" ht="15.75" customHeight="1" x14ac:dyDescent="0.2">
      <c r="A24" s="3"/>
      <c r="B24" s="3" t="s">
        <v>16</v>
      </c>
      <c r="C24" s="3" t="s">
        <v>5</v>
      </c>
      <c r="D24" s="3" t="s">
        <v>17</v>
      </c>
      <c r="E24" s="3" t="s">
        <v>18</v>
      </c>
      <c r="F24" s="3" t="s">
        <v>19</v>
      </c>
      <c r="G24" s="3" t="s">
        <v>20</v>
      </c>
      <c r="H24" s="3" t="s">
        <v>21</v>
      </c>
      <c r="I24" s="3" t="s">
        <v>22</v>
      </c>
    </row>
    <row r="25" spans="1:9" ht="15.75" customHeight="1" x14ac:dyDescent="0.2">
      <c r="A25" s="4" t="s">
        <v>23</v>
      </c>
      <c r="B25" s="4">
        <v>1246.666666666667</v>
      </c>
      <c r="C25" s="4">
        <v>464.15993412232854</v>
      </c>
      <c r="D25" s="4">
        <v>2.6858558333432332</v>
      </c>
      <c r="E25" s="4">
        <v>5.4893665828067262E-2</v>
      </c>
      <c r="F25" s="4">
        <v>-42.047910456202317</v>
      </c>
      <c r="G25" s="4">
        <v>2535.3812437895363</v>
      </c>
      <c r="H25" s="4">
        <v>-890.36970551209652</v>
      </c>
      <c r="I25" s="4">
        <v>3383.7030388454305</v>
      </c>
    </row>
    <row r="26" spans="1:9" ht="15.75" customHeight="1" x14ac:dyDescent="0.2">
      <c r="A26" s="5" t="s">
        <v>32</v>
      </c>
      <c r="B26" s="5">
        <v>7.6</v>
      </c>
      <c r="C26" s="5">
        <v>0.78881063774661531</v>
      </c>
      <c r="D26" s="5">
        <v>9.6347585039050898</v>
      </c>
      <c r="E26" s="5">
        <v>6.4896996669776329E-4</v>
      </c>
      <c r="F26" s="5">
        <v>5.4099105659004598</v>
      </c>
      <c r="G26" s="5">
        <v>9.7900894340995386</v>
      </c>
      <c r="H26" s="5">
        <v>3.9682409882844909</v>
      </c>
      <c r="I26" s="5">
        <v>11.231759011715509</v>
      </c>
    </row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>
      <c r="A30" s="1" t="s">
        <v>24</v>
      </c>
    </row>
    <row r="31" spans="1:9" ht="15.75" customHeight="1" x14ac:dyDescent="0.2"/>
    <row r="32" spans="1:9" ht="15.75" customHeight="1" x14ac:dyDescent="0.2">
      <c r="A32" s="3" t="s">
        <v>25</v>
      </c>
      <c r="B32" s="3" t="s">
        <v>34</v>
      </c>
      <c r="C32" s="3" t="s">
        <v>26</v>
      </c>
      <c r="D32" s="3" t="s">
        <v>27</v>
      </c>
    </row>
    <row r="33" spans="1:4" ht="15.75" customHeight="1" x14ac:dyDescent="0.2">
      <c r="A33" s="4">
        <v>1</v>
      </c>
      <c r="B33" s="4">
        <v>4286.666666666667</v>
      </c>
      <c r="C33" s="4">
        <v>-286.66666666666697</v>
      </c>
      <c r="D33" s="4">
        <v>-1.3270088096739918</v>
      </c>
    </row>
    <row r="34" spans="1:4" ht="15.75" customHeight="1" x14ac:dyDescent="0.2">
      <c r="A34" s="4">
        <v>2</v>
      </c>
      <c r="B34" s="4">
        <v>4666.666666666667</v>
      </c>
      <c r="C34" s="4">
        <v>333.33333333333303</v>
      </c>
      <c r="D34" s="4">
        <v>1.5430334996209176</v>
      </c>
    </row>
    <row r="35" spans="1:4" ht="15.75" customHeight="1" x14ac:dyDescent="0.2">
      <c r="A35" s="4">
        <v>3</v>
      </c>
      <c r="B35" s="4">
        <v>5426.666666666667</v>
      </c>
      <c r="C35" s="4">
        <v>-26.66666666666697</v>
      </c>
      <c r="D35" s="4">
        <v>-0.12344267996967494</v>
      </c>
    </row>
    <row r="36" spans="1:4" ht="15.75" customHeight="1" x14ac:dyDescent="0.2">
      <c r="A36" s="4">
        <v>4</v>
      </c>
      <c r="B36" s="4">
        <v>5806.666666666667</v>
      </c>
      <c r="C36" s="4">
        <v>93.33333333333303</v>
      </c>
      <c r="D36" s="4">
        <v>0.43204937989385594</v>
      </c>
    </row>
    <row r="37" spans="1:4" ht="15.75" customHeight="1" x14ac:dyDescent="0.2">
      <c r="A37" s="4">
        <v>5</v>
      </c>
      <c r="B37" s="4">
        <v>6566.666666666667</v>
      </c>
      <c r="C37" s="4">
        <v>-166.66666666666697</v>
      </c>
      <c r="D37" s="4">
        <v>-0.77151674981046092</v>
      </c>
    </row>
    <row r="38" spans="1:4" ht="15.75" customHeight="1" x14ac:dyDescent="0.2">
      <c r="A38" s="5">
        <v>6</v>
      </c>
      <c r="B38" s="5">
        <v>6946.666666666667</v>
      </c>
      <c r="C38" s="5">
        <v>53.33333333333303</v>
      </c>
      <c r="D38" s="5">
        <v>0.24688535993934566</v>
      </c>
    </row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1:B11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000"/>
  <sheetViews>
    <sheetView zoomScale="135" workbookViewId="0">
      <selection activeCell="A32" sqref="A32:F40"/>
    </sheetView>
  </sheetViews>
  <sheetFormatPr baseColWidth="10" defaultColWidth="11.1640625" defaultRowHeight="15" customHeight="1" x14ac:dyDescent="0.2"/>
  <cols>
    <col min="1" max="1" width="10.1640625" customWidth="1"/>
    <col min="2" max="2" width="10.6640625" customWidth="1"/>
    <col min="3" max="3" width="13.1640625" customWidth="1"/>
    <col min="4" max="4" width="12" customWidth="1"/>
    <col min="5" max="5" width="12.1640625" customWidth="1"/>
    <col min="6" max="6" width="16.6640625" customWidth="1"/>
    <col min="7" max="7" width="22.33203125" bestFit="1" customWidth="1"/>
    <col min="8" max="8" width="14.83203125" customWidth="1"/>
    <col min="9" max="26" width="10.5" customWidth="1"/>
  </cols>
  <sheetData>
    <row r="1" spans="1:12" ht="15.75" customHeight="1" x14ac:dyDescent="0.2">
      <c r="A1" s="1" t="s">
        <v>7</v>
      </c>
      <c r="D1" s="54" t="s">
        <v>87</v>
      </c>
      <c r="E1" s="54" t="s">
        <v>87</v>
      </c>
      <c r="F1" s="54" t="s">
        <v>87</v>
      </c>
      <c r="H1" s="54" t="s">
        <v>87</v>
      </c>
      <c r="L1" s="8" t="s">
        <v>86</v>
      </c>
    </row>
    <row r="2" spans="1:12" ht="15.75" customHeight="1" x14ac:dyDescent="0.2">
      <c r="A2" s="28"/>
      <c r="B2" s="28" t="s">
        <v>8</v>
      </c>
      <c r="C2" s="28" t="s">
        <v>9</v>
      </c>
      <c r="D2" s="28" t="s">
        <v>10</v>
      </c>
      <c r="E2" s="28" t="s">
        <v>11</v>
      </c>
      <c r="F2" s="28" t="s">
        <v>12</v>
      </c>
      <c r="H2" s="29" t="s">
        <v>35</v>
      </c>
      <c r="I2" s="1">
        <f>C3/C5</f>
        <v>0.81861914904670363</v>
      </c>
      <c r="J2" s="2" t="str">
        <f ca="1">_xlfn.FORMULATEXT(I2)</f>
        <v>=C3/C5</v>
      </c>
    </row>
    <row r="3" spans="1:12" ht="15.75" customHeight="1" x14ac:dyDescent="0.2">
      <c r="A3" s="1" t="s">
        <v>13</v>
      </c>
      <c r="B3" s="1">
        <v>1</v>
      </c>
      <c r="C3" s="1">
        <v>1575.76</v>
      </c>
      <c r="D3" s="57">
        <f>C3/B3</f>
        <v>1575.76</v>
      </c>
      <c r="E3" s="57">
        <f>D3/D4</f>
        <v>36.106089247866187</v>
      </c>
      <c r="F3" s="58">
        <f>_xlfn.F.DIST(E3,B3,B4, FALSE)</f>
        <v>2.966499672276859E-5</v>
      </c>
      <c r="G3" s="56" t="str">
        <f ca="1">_xlfn.FORMULATEXT(F3)</f>
        <v>=F.DIST(E3,B3,B4, FALSE)</v>
      </c>
    </row>
    <row r="4" spans="1:12" ht="15.75" customHeight="1" x14ac:dyDescent="0.2">
      <c r="A4" s="1" t="s">
        <v>14</v>
      </c>
      <c r="B4" s="1">
        <v>8</v>
      </c>
      <c r="C4" s="1">
        <v>349.14</v>
      </c>
      <c r="D4" s="57">
        <f>C4/B4</f>
        <v>43.642499999999998</v>
      </c>
    </row>
    <row r="5" spans="1:12" ht="15.75" customHeight="1" thickBot="1" x14ac:dyDescent="0.25">
      <c r="A5" s="5" t="s">
        <v>15</v>
      </c>
      <c r="B5" s="5">
        <v>9</v>
      </c>
      <c r="C5" s="30">
        <v>1924.9</v>
      </c>
      <c r="D5" s="5"/>
      <c r="E5" s="5"/>
      <c r="F5" s="5"/>
      <c r="G5" s="62"/>
    </row>
    <row r="6" spans="1:12" ht="15.75" customHeight="1" thickBot="1" x14ac:dyDescent="0.25">
      <c r="F6" s="31" t="s">
        <v>58</v>
      </c>
      <c r="G6" s="63"/>
    </row>
    <row r="7" spans="1:12" ht="15.75" customHeight="1" x14ac:dyDescent="0.2">
      <c r="A7" s="28"/>
      <c r="B7" s="28" t="s">
        <v>16</v>
      </c>
      <c r="C7" s="28" t="s">
        <v>5</v>
      </c>
      <c r="D7" s="28" t="s">
        <v>17</v>
      </c>
      <c r="E7" s="28" t="s">
        <v>18</v>
      </c>
      <c r="F7" s="32" t="s">
        <v>17</v>
      </c>
      <c r="G7" s="32" t="s">
        <v>18</v>
      </c>
    </row>
    <row r="8" spans="1:12" ht="15.75" customHeight="1" x14ac:dyDescent="0.2">
      <c r="A8" s="1" t="s">
        <v>23</v>
      </c>
      <c r="B8" s="1">
        <v>6.1092000000000004</v>
      </c>
      <c r="C8" s="1">
        <v>0.93610000000000004</v>
      </c>
      <c r="D8" s="59">
        <f t="shared" ref="D8:D9" si="0">B8/C8</f>
        <v>6.5262258305736571</v>
      </c>
      <c r="E8" s="59">
        <f>_xlfn.T.DIST.2T(D8,8)</f>
        <v>1.8298345469430579E-4</v>
      </c>
      <c r="F8" s="63" t="str">
        <f ca="1">_xlfn.FORMULATEXT(D8)</f>
        <v>=B8/C8</v>
      </c>
      <c r="G8" s="63" t="str">
        <f ca="1">_xlfn.FORMULATEXT(E8)</f>
        <v>=T.DIST.2T(D8,8)</v>
      </c>
    </row>
    <row r="9" spans="1:12" ht="15.75" customHeight="1" thickBot="1" x14ac:dyDescent="0.25">
      <c r="A9" s="5" t="s">
        <v>59</v>
      </c>
      <c r="B9" s="5">
        <v>0.89510000000000001</v>
      </c>
      <c r="C9" s="5">
        <v>0.14899999999999999</v>
      </c>
      <c r="D9" s="60">
        <f t="shared" si="0"/>
        <v>6.0073825503355707</v>
      </c>
      <c r="E9" s="60">
        <f>_xlfn.T.DIST.2T(D9,8)</f>
        <v>3.2074464893991312E-4</v>
      </c>
      <c r="F9" s="64" t="str">
        <f ca="1">_xlfn.FORMULATEXT(D9)</f>
        <v>=B9/C9</v>
      </c>
      <c r="G9" s="64" t="str">
        <f ca="1">_xlfn.FORMULATEXT(E9)</f>
        <v>=T.DIST.2T(D9,8)</v>
      </c>
    </row>
    <row r="10" spans="1:12" ht="15.75" customHeight="1" x14ac:dyDescent="0.2"/>
    <row r="11" spans="1:12" ht="15.75" customHeight="1" x14ac:dyDescent="0.2">
      <c r="A11" s="53"/>
      <c r="E11" s="55"/>
    </row>
    <row r="12" spans="1:12" ht="15.75" customHeight="1" x14ac:dyDescent="0.2"/>
    <row r="13" spans="1:12" ht="15.75" customHeight="1" x14ac:dyDescent="0.2"/>
    <row r="14" spans="1:12" ht="15.75" customHeight="1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14-3</vt:lpstr>
      <vt:lpstr>14-5</vt:lpstr>
      <vt:lpstr>14-9</vt:lpstr>
      <vt:lpstr>14-14</vt:lpstr>
      <vt:lpstr>14-17</vt:lpstr>
      <vt:lpstr>14-21</vt:lpstr>
      <vt:lpstr>14-25</vt:lpstr>
      <vt:lpstr>14-29</vt:lpstr>
      <vt:lpstr>14-41</vt:lpstr>
      <vt:lpstr>14-45</vt:lpstr>
      <vt:lpstr>14-51</vt:lpstr>
      <vt:lpstr>14-53</vt:lpstr>
      <vt:lpstr>14-68</vt:lpstr>
      <vt:lpstr>Case-5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Saboorideilami, Vafa</cp:lastModifiedBy>
  <dcterms:created xsi:type="dcterms:W3CDTF">2024-01-25T00:01:08Z</dcterms:created>
  <dcterms:modified xsi:type="dcterms:W3CDTF">2025-02-06T05:17:38Z</dcterms:modified>
</cp:coreProperties>
</file>