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7/"/>
    </mc:Choice>
  </mc:AlternateContent>
  <xr:revisionPtr revIDLastSave="0" documentId="13_ncr:1_{C4B38081-A0DC-D940-9F6A-80162C4026EC}" xr6:coauthVersionLast="47" xr6:coauthVersionMax="47" xr10:uidLastSave="{00000000-0000-0000-0000-000000000000}"/>
  <bookViews>
    <workbookView xWindow="0" yWindow="540" windowWidth="28800" windowHeight="17500" firstSheet="10" activeTab="15" xr2:uid="{00000000-000D-0000-FFFF-FFFF00000000}"/>
  </bookViews>
  <sheets>
    <sheet name="Gasoline" sheetId="2" r:id="rId1"/>
    <sheet name="GasolineRevised" sheetId="3" r:id="rId2"/>
    <sheet name="Bicycle" sheetId="4" r:id="rId3"/>
    <sheet name="Cholestrol" sheetId="5" r:id="rId4"/>
    <sheet name="Umbrella" sheetId="6" r:id="rId5"/>
    <sheet name="SmartphoneSales" sheetId="7" r:id="rId6"/>
    <sheet name="Accuracy" sheetId="9" r:id="rId7"/>
    <sheet name="Moving Average" sheetId="10" r:id="rId8"/>
    <sheet name="Weighted MA" sheetId="11" r:id="rId9"/>
    <sheet name="Single Exp. Smoothing" sheetId="12" r:id="rId10"/>
    <sheet name="Linear Trend Reg (Bike)" sheetId="13" r:id="rId11"/>
    <sheet name="Non-Lin Trend Reg (Cholestrol)" sheetId="14" r:id="rId12"/>
    <sheet name="Seasonality no Trend (Umbrella)" sheetId="15" r:id="rId13"/>
    <sheet name="Seasonality w Trend (phone)" sheetId="16" r:id="rId14"/>
    <sheet name="Seasonal Index" sheetId="18" r:id="rId15"/>
    <sheet name="Deseasonalizing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I10" i="12"/>
  <c r="I11" i="12"/>
  <c r="I12" i="12"/>
  <c r="I13" i="12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4" i="12"/>
  <c r="D8" i="11"/>
  <c r="M7" i="10"/>
  <c r="M8" i="10"/>
  <c r="M9" i="10"/>
  <c r="M10" i="10"/>
  <c r="M11" i="10"/>
  <c r="M12" i="10"/>
  <c r="M13" i="10"/>
  <c r="M14" i="10"/>
  <c r="L5" i="10"/>
  <c r="L6" i="10"/>
  <c r="L7" i="10"/>
  <c r="L8" i="10"/>
  <c r="L9" i="10"/>
  <c r="L10" i="10"/>
  <c r="L11" i="10"/>
  <c r="L12" i="10"/>
  <c r="L13" i="10"/>
  <c r="L14" i="10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E17" i="18"/>
  <c r="F17" i="18" s="1"/>
  <c r="D17" i="18"/>
  <c r="E16" i="18"/>
  <c r="F16" i="18" s="1"/>
  <c r="D16" i="18"/>
  <c r="F15" i="18"/>
  <c r="E15" i="18"/>
  <c r="D15" i="18"/>
  <c r="F14" i="18"/>
  <c r="E14" i="18"/>
  <c r="D14" i="18"/>
  <c r="F13" i="18"/>
  <c r="E13" i="18"/>
  <c r="D13" i="18"/>
  <c r="F12" i="18"/>
  <c r="E12" i="18"/>
  <c r="D12" i="18"/>
  <c r="F11" i="18"/>
  <c r="E11" i="18"/>
  <c r="D11" i="18"/>
  <c r="F10" i="18"/>
  <c r="E10" i="18"/>
  <c r="D10" i="18"/>
  <c r="F9" i="18"/>
  <c r="E9" i="18"/>
  <c r="D9" i="18"/>
  <c r="F8" i="18"/>
  <c r="E8" i="18"/>
  <c r="D8" i="18"/>
  <c r="F7" i="18"/>
  <c r="E7" i="18"/>
  <c r="D7" i="18"/>
  <c r="F6" i="18"/>
  <c r="E6" i="18"/>
  <c r="D6" i="18"/>
  <c r="F5" i="18"/>
  <c r="E5" i="18"/>
  <c r="D5" i="18"/>
  <c r="D4" i="18"/>
  <c r="D3" i="18"/>
  <c r="E4" i="18" s="1"/>
  <c r="F4" i="18" s="1"/>
  <c r="B23" i="14"/>
  <c r="B22" i="14"/>
  <c r="B21" i="14"/>
  <c r="B20" i="14"/>
  <c r="B19" i="14"/>
  <c r="B18" i="14"/>
  <c r="B17" i="14"/>
  <c r="B16" i="14"/>
  <c r="B15" i="14"/>
  <c r="B14" i="14"/>
  <c r="C6" i="12"/>
  <c r="C7" i="12" s="1"/>
  <c r="C8" i="12" s="1"/>
  <c r="C9" i="12" s="1"/>
  <c r="C10" i="12" s="1"/>
  <c r="C11" i="12" s="1"/>
  <c r="C12" i="12" s="1"/>
  <c r="C13" i="12" s="1"/>
  <c r="C14" i="12" s="1"/>
  <c r="D11" i="11"/>
  <c r="E11" i="11" s="1"/>
  <c r="D7" i="11"/>
  <c r="E7" i="11" s="1"/>
  <c r="C5" i="11"/>
  <c r="C4" i="11"/>
  <c r="C3" i="11"/>
  <c r="D14" i="11" s="1"/>
  <c r="E14" i="11" s="1"/>
  <c r="F14" i="10"/>
  <c r="D14" i="10"/>
  <c r="E14" i="10" s="1"/>
  <c r="G14" i="10" s="1"/>
  <c r="C14" i="10"/>
  <c r="D13" i="10"/>
  <c r="F13" i="10" s="1"/>
  <c r="C13" i="10"/>
  <c r="F12" i="10"/>
  <c r="D12" i="10"/>
  <c r="E12" i="10" s="1"/>
  <c r="G12" i="10" s="1"/>
  <c r="C12" i="10"/>
  <c r="D11" i="10"/>
  <c r="F11" i="10" s="1"/>
  <c r="C11" i="10"/>
  <c r="F10" i="10"/>
  <c r="D10" i="10"/>
  <c r="E10" i="10" s="1"/>
  <c r="G10" i="10" s="1"/>
  <c r="C10" i="10"/>
  <c r="D9" i="10"/>
  <c r="F9" i="10" s="1"/>
  <c r="C9" i="10"/>
  <c r="F8" i="10"/>
  <c r="D8" i="10"/>
  <c r="E8" i="10" s="1"/>
  <c r="G8" i="10" s="1"/>
  <c r="C8" i="10"/>
  <c r="D7" i="10"/>
  <c r="F7" i="10" s="1"/>
  <c r="C7" i="10"/>
  <c r="F6" i="10"/>
  <c r="B17" i="10" s="1"/>
  <c r="D6" i="10"/>
  <c r="E6" i="10" s="1"/>
  <c r="C6" i="10"/>
  <c r="L14" i="9"/>
  <c r="M14" i="9" s="1"/>
  <c r="L13" i="9"/>
  <c r="M13" i="9" s="1"/>
  <c r="O13" i="9" s="1"/>
  <c r="L12" i="9"/>
  <c r="M12" i="9" s="1"/>
  <c r="L11" i="9"/>
  <c r="M11" i="9" s="1"/>
  <c r="O11" i="9" s="1"/>
  <c r="L10" i="9"/>
  <c r="M10" i="9" s="1"/>
  <c r="N10" i="9" s="1"/>
  <c r="P10" i="9" s="1"/>
  <c r="L9" i="9"/>
  <c r="M9" i="9" s="1"/>
  <c r="O9" i="9" s="1"/>
  <c r="L8" i="9"/>
  <c r="M8" i="9" s="1"/>
  <c r="L7" i="9"/>
  <c r="M7" i="9" s="1"/>
  <c r="O7" i="9" s="1"/>
  <c r="L6" i="9"/>
  <c r="M6" i="9" s="1"/>
  <c r="N6" i="9" s="1"/>
  <c r="P6" i="9" s="1"/>
  <c r="L5" i="9"/>
  <c r="M5" i="9" s="1"/>
  <c r="O5" i="9" s="1"/>
  <c r="L4" i="9"/>
  <c r="M4" i="9" s="1"/>
  <c r="F14" i="9"/>
  <c r="D14" i="9"/>
  <c r="E14" i="9" s="1"/>
  <c r="G14" i="9" s="1"/>
  <c r="C14" i="9"/>
  <c r="D13" i="9"/>
  <c r="F13" i="9" s="1"/>
  <c r="C13" i="9"/>
  <c r="C12" i="9"/>
  <c r="D12" i="9" s="1"/>
  <c r="D11" i="9"/>
  <c r="F11" i="9" s="1"/>
  <c r="C11" i="9"/>
  <c r="F10" i="9"/>
  <c r="D10" i="9"/>
  <c r="E10" i="9" s="1"/>
  <c r="G10" i="9" s="1"/>
  <c r="C10" i="9"/>
  <c r="D9" i="9"/>
  <c r="F9" i="9" s="1"/>
  <c r="C9" i="9"/>
  <c r="C8" i="9"/>
  <c r="D8" i="9" s="1"/>
  <c r="D7" i="9"/>
  <c r="F7" i="9" s="1"/>
  <c r="C7" i="9"/>
  <c r="F6" i="9"/>
  <c r="D6" i="9"/>
  <c r="E6" i="9" s="1"/>
  <c r="G6" i="9" s="1"/>
  <c r="C6" i="9"/>
  <c r="D5" i="9"/>
  <c r="E5" i="9" s="1"/>
  <c r="G5" i="9" s="1"/>
  <c r="C5" i="9"/>
  <c r="C4" i="9"/>
  <c r="D4" i="9" s="1"/>
  <c r="G3" i="19"/>
  <c r="G11" i="19"/>
  <c r="G13" i="19"/>
  <c r="G6" i="19"/>
  <c r="G15" i="19"/>
  <c r="G16" i="19"/>
  <c r="G4" i="19"/>
  <c r="G12" i="19"/>
  <c r="G5" i="19"/>
  <c r="G14" i="19"/>
  <c r="G7" i="19"/>
  <c r="G8" i="19"/>
  <c r="G9" i="19"/>
  <c r="G17" i="19"/>
  <c r="G10" i="19"/>
  <c r="G2" i="19"/>
  <c r="G5" i="18"/>
  <c r="G13" i="18"/>
  <c r="G14" i="18"/>
  <c r="G7" i="18"/>
  <c r="G15" i="18"/>
  <c r="G8" i="18"/>
  <c r="G17" i="18"/>
  <c r="G6" i="18"/>
  <c r="G16" i="18"/>
  <c r="G9" i="18"/>
  <c r="G10" i="18"/>
  <c r="G11" i="18"/>
  <c r="G12" i="18"/>
  <c r="G4" i="18"/>
  <c r="D6" i="12"/>
  <c r="D14" i="12"/>
  <c r="D7" i="12"/>
  <c r="D8" i="12"/>
  <c r="D9" i="12"/>
  <c r="D10" i="12"/>
  <c r="D13" i="12"/>
  <c r="D11" i="12"/>
  <c r="D12" i="12"/>
  <c r="D5" i="12"/>
  <c r="D17" i="11"/>
  <c r="D18" i="11"/>
  <c r="D16" i="11"/>
  <c r="I7" i="11"/>
  <c r="I8" i="11"/>
  <c r="I11" i="11"/>
  <c r="I9" i="11"/>
  <c r="I10" i="11"/>
  <c r="I12" i="11"/>
  <c r="I13" i="11"/>
  <c r="I14" i="11"/>
  <c r="I6" i="11"/>
  <c r="C17" i="10"/>
  <c r="C18" i="10"/>
  <c r="C16" i="10"/>
  <c r="H7" i="10"/>
  <c r="H10" i="10"/>
  <c r="H11" i="10"/>
  <c r="H8" i="10"/>
  <c r="H9" i="10"/>
  <c r="H13" i="10"/>
  <c r="H14" i="10"/>
  <c r="H12" i="10"/>
  <c r="H6" i="10"/>
  <c r="Q5" i="9"/>
  <c r="Q13" i="9"/>
  <c r="Q9" i="9"/>
  <c r="Q6" i="9"/>
  <c r="Q14" i="9"/>
  <c r="Q8" i="9"/>
  <c r="Q7" i="9"/>
  <c r="Q11" i="9"/>
  <c r="Q12" i="9"/>
  <c r="Q10" i="9"/>
  <c r="Q4" i="9"/>
  <c r="L17" i="9"/>
  <c r="L18" i="9"/>
  <c r="L16" i="9"/>
  <c r="C17" i="9"/>
  <c r="C18" i="9"/>
  <c r="C16" i="9"/>
  <c r="H5" i="9"/>
  <c r="H13" i="9"/>
  <c r="H6" i="9"/>
  <c r="H14" i="9"/>
  <c r="H7" i="9"/>
  <c r="H10" i="9"/>
  <c r="H9" i="9"/>
  <c r="H11" i="9"/>
  <c r="H8" i="9"/>
  <c r="H12" i="9"/>
  <c r="H4" i="9"/>
  <c r="I14" i="12" l="1"/>
  <c r="I9" i="12"/>
  <c r="I8" i="12"/>
  <c r="I7" i="12"/>
  <c r="E8" i="11"/>
  <c r="G8" i="11" s="1"/>
  <c r="N12" i="9"/>
  <c r="P12" i="9" s="1"/>
  <c r="O12" i="9"/>
  <c r="N14" i="9"/>
  <c r="P14" i="9" s="1"/>
  <c r="O14" i="9"/>
  <c r="O10" i="9"/>
  <c r="O6" i="9"/>
  <c r="G6" i="10"/>
  <c r="G14" i="11"/>
  <c r="F14" i="11"/>
  <c r="H14" i="11" s="1"/>
  <c r="F4" i="9"/>
  <c r="E4" i="9"/>
  <c r="F12" i="9"/>
  <c r="E12" i="9"/>
  <c r="G12" i="9" s="1"/>
  <c r="O8" i="9"/>
  <c r="N8" i="9"/>
  <c r="P8" i="9" s="1"/>
  <c r="G11" i="11"/>
  <c r="F11" i="11"/>
  <c r="H11" i="11" s="1"/>
  <c r="F8" i="9"/>
  <c r="E8" i="9"/>
  <c r="G8" i="9" s="1"/>
  <c r="G7" i="11"/>
  <c r="F7" i="11"/>
  <c r="H7" i="11" s="1"/>
  <c r="O4" i="9"/>
  <c r="K17" i="9" s="1"/>
  <c r="N4" i="9"/>
  <c r="E9" i="9"/>
  <c r="G9" i="9" s="1"/>
  <c r="E13" i="9"/>
  <c r="G13" i="9" s="1"/>
  <c r="N5" i="9"/>
  <c r="P5" i="9" s="1"/>
  <c r="N9" i="9"/>
  <c r="P9" i="9" s="1"/>
  <c r="N13" i="9"/>
  <c r="P13" i="9" s="1"/>
  <c r="E7" i="10"/>
  <c r="G7" i="10" s="1"/>
  <c r="E11" i="10"/>
  <c r="G11" i="10" s="1"/>
  <c r="F5" i="9"/>
  <c r="D10" i="11"/>
  <c r="E10" i="11" s="1"/>
  <c r="D6" i="11"/>
  <c r="E6" i="11" s="1"/>
  <c r="D9" i="11"/>
  <c r="E9" i="11" s="1"/>
  <c r="D13" i="11"/>
  <c r="E13" i="11" s="1"/>
  <c r="E7" i="9"/>
  <c r="G7" i="9" s="1"/>
  <c r="E11" i="9"/>
  <c r="G11" i="9" s="1"/>
  <c r="N7" i="9"/>
  <c r="P7" i="9" s="1"/>
  <c r="N11" i="9"/>
  <c r="P11" i="9" s="1"/>
  <c r="E9" i="10"/>
  <c r="G9" i="10" s="1"/>
  <c r="E13" i="10"/>
  <c r="G13" i="10" s="1"/>
  <c r="D12" i="11"/>
  <c r="E12" i="11" s="1"/>
  <c r="F8" i="11" l="1"/>
  <c r="H8" i="11" s="1"/>
  <c r="G13" i="11"/>
  <c r="F13" i="11"/>
  <c r="H13" i="11" s="1"/>
  <c r="G12" i="11"/>
  <c r="F12" i="11"/>
  <c r="H12" i="11" s="1"/>
  <c r="P4" i="9"/>
  <c r="K18" i="9" s="1"/>
  <c r="K16" i="9"/>
  <c r="G4" i="9"/>
  <c r="B18" i="9" s="1"/>
  <c r="B16" i="9"/>
  <c r="B18" i="10"/>
  <c r="G9" i="11"/>
  <c r="F9" i="11"/>
  <c r="H9" i="11" s="1"/>
  <c r="G6" i="11"/>
  <c r="F6" i="11"/>
  <c r="G10" i="11"/>
  <c r="F10" i="11"/>
  <c r="H10" i="11" s="1"/>
  <c r="B17" i="9"/>
  <c r="B16" i="10"/>
  <c r="H6" i="11" l="1"/>
  <c r="B18" i="11" s="1"/>
  <c r="B16" i="11"/>
  <c r="B17" i="11"/>
</calcChain>
</file>

<file path=xl/sharedStrings.xml><?xml version="1.0" encoding="utf-8"?>
<sst xmlns="http://schemas.openxmlformats.org/spreadsheetml/2006/main" count="273" uniqueCount="76">
  <si>
    <t>Week</t>
  </si>
  <si>
    <t>Sales (1000 of Gallons)</t>
  </si>
  <si>
    <t>Sales</t>
  </si>
  <si>
    <t>Year</t>
  </si>
  <si>
    <t>Revenue</t>
  </si>
  <si>
    <t>Quarter</t>
  </si>
  <si>
    <t>Period</t>
  </si>
  <si>
    <t>Year 1</t>
  </si>
  <si>
    <t>Q1</t>
  </si>
  <si>
    <t>Q2</t>
  </si>
  <si>
    <t>Q3</t>
  </si>
  <si>
    <t>Q4</t>
  </si>
  <si>
    <t>Year 2</t>
  </si>
  <si>
    <t>Year 3</t>
  </si>
  <si>
    <t>Year 4</t>
  </si>
  <si>
    <t>Year 5</t>
  </si>
  <si>
    <t>Sales (1000s)</t>
  </si>
  <si>
    <t>Naïve</t>
  </si>
  <si>
    <t>Forecast</t>
  </si>
  <si>
    <t>Error</t>
  </si>
  <si>
    <t>Abs. Error</t>
  </si>
  <si>
    <t>Sq. Error</t>
  </si>
  <si>
    <t>% Abs Error</t>
  </si>
  <si>
    <t>MAE</t>
  </si>
  <si>
    <t>MSE</t>
  </si>
  <si>
    <t>MAPE</t>
  </si>
  <si>
    <t>Past Average</t>
  </si>
  <si>
    <t>% Error</t>
  </si>
  <si>
    <t>Moving Avg (k=3)</t>
  </si>
  <si>
    <t>Weighted Moving Avg (k=3) (wts: 1/6, 2/6. 3/6)</t>
  </si>
  <si>
    <t>Weights</t>
  </si>
  <si>
    <t>Exp. Smoothing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</si>
  <si>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</si>
  <si>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</si>
  <si>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</si>
  <si>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</si>
  <si>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</si>
  <si>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</si>
  <si>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</si>
  <si>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</si>
  <si>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</si>
  <si>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</si>
  <si>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</si>
  <si>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</si>
  <si>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</si>
  <si>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</si>
  <si>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</si>
  <si>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</si>
  <si>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This is MSE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</si>
  <si>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</si>
  <si>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</si>
  <si>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</si>
  <si>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</si>
  <si>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</si>
  <si>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</si>
  <si>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</si>
  <si>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</si>
  <si>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</si>
  <si>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 </t>
  </si>
  <si>
    <t>YearSq</t>
  </si>
  <si>
    <t>Number of Umbrellas Sold</t>
  </si>
  <si>
    <t>Intercept is Q4</t>
  </si>
  <si>
    <t>Time Period</t>
  </si>
  <si>
    <t>4Q MA</t>
  </si>
  <si>
    <t>Centered MA</t>
  </si>
  <si>
    <t>Seasonal + Irregular Value</t>
  </si>
  <si>
    <t>We average the Seasonal + Irregular values to eliminate the irregular influence and obtain an estimate of seasonal Index.</t>
  </si>
  <si>
    <t>Seasonal Index</t>
  </si>
  <si>
    <t>Deseasonalized Sales</t>
  </si>
  <si>
    <t>Using the Deseasonalized Time Series to Identify Trend</t>
  </si>
  <si>
    <t>We fit a trend line to the deseasonalized data instead of the original data.</t>
  </si>
  <si>
    <t>MA (k=3)</t>
  </si>
  <si>
    <t>Excel MA Tool (Data Analysis &gt; Moving Average)</t>
  </si>
  <si>
    <t>STD Error</t>
  </si>
  <si>
    <t>Formula</t>
  </si>
  <si>
    <t>Excel Tool for Exp. Smoothing (Damping Factor: 1-alpha = 0.8)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</si>
</sst>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i/>
      <sz val="12"/>
      <color theme="1"/>
      <name val="Times New Roman"/>
    </font>
    <font>
      <sz val="12"/>
      <name val="Calibri"/>
    </font>
    <font>
      <sz val="12"/>
      <color rgb="FFFF0000"/>
      <name val="Times New Roman"/>
    </font>
    <font>
      <b/>
      <sz val="12"/>
      <color rgb="FFFF0000"/>
      <name val="Calibri"/>
    </font>
    <font>
      <sz val="11"/>
      <color rgb="FFFF0000"/>
      <name val="Calibri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rgb="FFFABF8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/>
        <bgColor rgb="FF92D05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4" fillId="3" borderId="1" xfId="0" applyFont="1" applyFill="1" applyBorder="1"/>
    <xf numFmtId="2" fontId="3" fillId="0" borderId="0" xfId="0" applyNumberFormat="1" applyFont="1"/>
    <xf numFmtId="0" fontId="4" fillId="2" borderId="1" xfId="0" applyFont="1" applyFill="1" applyBorder="1"/>
    <xf numFmtId="0" fontId="7" fillId="0" borderId="2" xfId="0" applyFont="1" applyBorder="1"/>
    <xf numFmtId="10" fontId="3" fillId="0" borderId="0" xfId="0" applyNumberFormat="1" applyFont="1"/>
    <xf numFmtId="0" fontId="9" fillId="0" borderId="0" xfId="0" applyFont="1"/>
    <xf numFmtId="0" fontId="10" fillId="0" borderId="2" xfId="0" applyFont="1" applyBorder="1"/>
    <xf numFmtId="0" fontId="8" fillId="0" borderId="0" xfId="0" applyFont="1"/>
    <xf numFmtId="2" fontId="8" fillId="0" borderId="0" xfId="0" applyNumberFormat="1" applyFont="1"/>
    <xf numFmtId="2" fontId="8" fillId="3" borderId="1" xfId="0" applyNumberFormat="1" applyFont="1" applyFill="1" applyBorder="1"/>
    <xf numFmtId="0" fontId="9" fillId="2" borderId="1" xfId="0" applyFont="1" applyFill="1" applyBorder="1"/>
    <xf numFmtId="0" fontId="11" fillId="0" borderId="4" xfId="0" applyFont="1" applyBorder="1" applyAlignment="1">
      <alignment horizontal="center"/>
    </xf>
    <xf numFmtId="0" fontId="4" fillId="0" borderId="5" xfId="0" applyFont="1" applyBorder="1"/>
    <xf numFmtId="0" fontId="13" fillId="2" borderId="1" xfId="0" applyFont="1" applyFill="1" applyBorder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13" fillId="0" borderId="0" xfId="0" applyFont="1"/>
    <xf numFmtId="0" fontId="2" fillId="3" borderId="1" xfId="0" applyFont="1" applyFill="1" applyBorder="1"/>
    <xf numFmtId="0" fontId="10" fillId="0" borderId="0" xfId="0" applyFont="1" applyAlignment="1">
      <alignment wrapText="1"/>
    </xf>
    <xf numFmtId="0" fontId="10" fillId="3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8" fillId="3" borderId="1" xfId="0" applyFont="1" applyFill="1" applyBorder="1"/>
    <xf numFmtId="0" fontId="8" fillId="4" borderId="1" xfId="0" applyFont="1" applyFill="1" applyBorder="1" applyAlignment="1">
      <alignment horizontal="center"/>
    </xf>
    <xf numFmtId="165" fontId="8" fillId="4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11" fillId="0" borderId="4" xfId="0" applyFont="1" applyBorder="1" applyAlignment="1">
      <alignment horizontal="center"/>
    </xf>
    <xf numFmtId="0" fontId="12" fillId="0" borderId="4" xfId="0" applyFont="1" applyBorder="1"/>
    <xf numFmtId="0" fontId="17" fillId="0" borderId="0" xfId="0" applyFont="1"/>
    <xf numFmtId="0" fontId="16" fillId="0" borderId="2" xfId="0" applyFont="1" applyBorder="1"/>
    <xf numFmtId="0" fontId="1" fillId="0" borderId="2" xfId="0" applyFont="1" applyBorder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17" fillId="5" borderId="0" xfId="0" applyFont="1" applyFill="1"/>
    <xf numFmtId="0" fontId="1" fillId="6" borderId="1" xfId="0" applyFont="1" applyFill="1" applyBorder="1"/>
    <xf numFmtId="0" fontId="16" fillId="7" borderId="1" xfId="0" applyFont="1" applyFill="1" applyBorder="1"/>
    <xf numFmtId="0" fontId="17" fillId="8" borderId="0" xfId="0" applyFont="1" applyFill="1"/>
    <xf numFmtId="0" fontId="16" fillId="5" borderId="2" xfId="0" applyFont="1" applyFill="1" applyBorder="1"/>
    <xf numFmtId="0" fontId="16" fillId="6" borderId="3" xfId="0" applyFont="1" applyFill="1" applyBorder="1"/>
    <xf numFmtId="0" fontId="1" fillId="5" borderId="2" xfId="0" applyFont="1" applyFill="1" applyBorder="1"/>
    <xf numFmtId="0" fontId="16" fillId="9" borderId="1" xfId="0" applyFont="1" applyFill="1" applyBorder="1"/>
    <xf numFmtId="0" fontId="17" fillId="9" borderId="1" xfId="0" applyFont="1" applyFill="1" applyBorder="1"/>
    <xf numFmtId="0" fontId="17" fillId="10" borderId="0" xfId="0" applyFont="1" applyFill="1"/>
    <xf numFmtId="0" fontId="16" fillId="11" borderId="3" xfId="0" applyFont="1" applyFill="1" applyBorder="1"/>
    <xf numFmtId="0" fontId="1" fillId="11" borderId="1" xfId="0" applyFont="1" applyFill="1" applyBorder="1"/>
    <xf numFmtId="0" fontId="17" fillId="12" borderId="0" xfId="0" applyFont="1" applyFill="1"/>
    <xf numFmtId="0" fontId="16" fillId="0" borderId="0" xfId="0" applyFont="1"/>
    <xf numFmtId="0" fontId="16" fillId="0" borderId="6" xfId="0" applyFont="1" applyBorder="1"/>
    <xf numFmtId="10" fontId="1" fillId="0" borderId="6" xfId="0" applyNumberFormat="1" applyFont="1" applyBorder="1"/>
    <xf numFmtId="0" fontId="1" fillId="6" borderId="6" xfId="0" applyFont="1" applyFill="1" applyBorder="1"/>
    <xf numFmtId="0" fontId="17" fillId="5" borderId="6" xfId="0" applyFont="1" applyFill="1" applyBorder="1"/>
    <xf numFmtId="0" fontId="17" fillId="0" borderId="6" xfId="0" applyFont="1" applyBorder="1"/>
    <xf numFmtId="0" fontId="1" fillId="11" borderId="6" xfId="0" applyFont="1" applyFill="1" applyBorder="1"/>
    <xf numFmtId="0" fontId="17" fillId="12" borderId="6" xfId="0" applyFont="1" applyFill="1" applyBorder="1"/>
    <xf numFmtId="0" fontId="16" fillId="0" borderId="7" xfId="0" applyFont="1" applyBorder="1"/>
    <xf numFmtId="2" fontId="1" fillId="0" borderId="7" xfId="0" applyNumberFormat="1" applyFont="1" applyBorder="1"/>
    <xf numFmtId="0" fontId="1" fillId="6" borderId="7" xfId="0" applyFont="1" applyFill="1" applyBorder="1"/>
    <xf numFmtId="0" fontId="17" fillId="5" borderId="7" xfId="0" applyFont="1" applyFill="1" applyBorder="1"/>
    <xf numFmtId="0" fontId="17" fillId="0" borderId="7" xfId="0" applyFont="1" applyBorder="1"/>
    <xf numFmtId="0" fontId="1" fillId="11" borderId="7" xfId="0" applyFont="1" applyFill="1" applyBorder="1"/>
    <xf numFmtId="0" fontId="17" fillId="12" borderId="7" xfId="0" applyFont="1" applyFill="1" applyBorder="1"/>
    <xf numFmtId="0" fontId="19" fillId="8" borderId="0" xfId="0" applyFont="1" applyFill="1"/>
    <xf numFmtId="0" fontId="19" fillId="0" borderId="0" xfId="0" applyFont="1"/>
    <xf numFmtId="0" fontId="20" fillId="0" borderId="2" xfId="0" applyFont="1" applyBorder="1"/>
    <xf numFmtId="0" fontId="20" fillId="6" borderId="3" xfId="0" applyFont="1" applyFill="1" applyBorder="1"/>
    <xf numFmtId="0" fontId="18" fillId="0" borderId="2" xfId="0" applyFont="1" applyBorder="1"/>
    <xf numFmtId="0" fontId="18" fillId="0" borderId="0" xfId="0" applyFont="1"/>
    <xf numFmtId="0" fontId="19" fillId="0" borderId="0" xfId="0" applyFont="1" applyFill="1"/>
    <xf numFmtId="10" fontId="18" fillId="0" borderId="0" xfId="0" applyNumberFormat="1" applyFont="1"/>
    <xf numFmtId="0" fontId="18" fillId="0" borderId="1" xfId="0" applyFont="1" applyFill="1" applyBorder="1"/>
    <xf numFmtId="0" fontId="18" fillId="6" borderId="1" xfId="0" applyFont="1" applyFill="1" applyBorder="1"/>
    <xf numFmtId="0" fontId="20" fillId="7" borderId="1" xfId="0" applyFont="1" applyFill="1" applyBorder="1"/>
    <xf numFmtId="0" fontId="18" fillId="0" borderId="7" xfId="0" applyFont="1" applyBorder="1"/>
    <xf numFmtId="0" fontId="18" fillId="0" borderId="1" xfId="0" applyFont="1" applyBorder="1"/>
    <xf numFmtId="0" fontId="19" fillId="0" borderId="1" xfId="0" applyFont="1" applyBorder="1"/>
    <xf numFmtId="10" fontId="18" fillId="0" borderId="6" xfId="0" applyNumberFormat="1" applyFont="1" applyBorder="1"/>
    <xf numFmtId="0" fontId="18" fillId="5" borderId="7" xfId="0" applyFont="1" applyFill="1" applyBorder="1"/>
    <xf numFmtId="0" fontId="18" fillId="5" borderId="1" xfId="0" applyFont="1" applyFill="1" applyBorder="1"/>
    <xf numFmtId="0" fontId="18" fillId="5" borderId="6" xfId="0" applyFont="1" applyFill="1" applyBorder="1"/>
    <xf numFmtId="0" fontId="20" fillId="0" borderId="7" xfId="0" applyFont="1" applyFill="1" applyBorder="1"/>
    <xf numFmtId="0" fontId="20" fillId="0" borderId="1" xfId="0" applyFont="1" applyFill="1" applyBorder="1"/>
    <xf numFmtId="0" fontId="20" fillId="0" borderId="6" xfId="0" applyFont="1" applyFill="1" applyBorder="1"/>
    <xf numFmtId="0" fontId="20" fillId="9" borderId="1" xfId="0" applyFont="1" applyFill="1" applyBorder="1"/>
    <xf numFmtId="0" fontId="18" fillId="9" borderId="1" xfId="0" applyFont="1" applyFill="1" applyBorder="1"/>
    <xf numFmtId="0" fontId="20" fillId="12" borderId="2" xfId="0" applyFont="1" applyFill="1" applyBorder="1"/>
    <xf numFmtId="0" fontId="3" fillId="7" borderId="1" xfId="0" applyFont="1" applyFill="1" applyBorder="1"/>
    <xf numFmtId="0" fontId="6" fillId="8" borderId="0" xfId="0" applyFont="1" applyFill="1"/>
    <xf numFmtId="0" fontId="7" fillId="6" borderId="3" xfId="0" applyFont="1" applyFill="1" applyBorder="1"/>
    <xf numFmtId="0" fontId="3" fillId="6" borderId="1" xfId="0" applyFont="1" applyFill="1" applyBorder="1"/>
    <xf numFmtId="0" fontId="3" fillId="0" borderId="1" xfId="0" applyFont="1" applyFill="1" applyBorder="1"/>
    <xf numFmtId="0" fontId="3" fillId="5" borderId="1" xfId="0" applyFont="1" applyFill="1" applyBorder="1"/>
    <xf numFmtId="2" fontId="3" fillId="13" borderId="1" xfId="0" applyNumberFormat="1" applyFont="1" applyFill="1" applyBorder="1"/>
    <xf numFmtId="0" fontId="10" fillId="6" borderId="3" xfId="0" applyFont="1" applyFill="1" applyBorder="1"/>
    <xf numFmtId="0" fontId="21" fillId="6" borderId="3" xfId="0" applyFont="1" applyFill="1" applyBorder="1"/>
    <xf numFmtId="0" fontId="22" fillId="0" borderId="0" xfId="0" applyFont="1"/>
    <xf numFmtId="0" fontId="23" fillId="9" borderId="1" xfId="0" applyFont="1" applyFill="1" applyBorder="1"/>
    <xf numFmtId="0" fontId="0" fillId="10" borderId="0" xfId="0" applyFill="1"/>
    <xf numFmtId="0" fontId="9" fillId="10" borderId="0" xfId="0" applyFont="1" applyFill="1"/>
    <xf numFmtId="0" fontId="21" fillId="15" borderId="2" xfId="0" applyFont="1" applyFill="1" applyBorder="1"/>
    <xf numFmtId="0" fontId="10" fillId="15" borderId="2" xfId="0" applyFont="1" applyFill="1" applyBorder="1"/>
    <xf numFmtId="0" fontId="21" fillId="7" borderId="6" xfId="0" applyFont="1" applyFill="1" applyBorder="1"/>
    <xf numFmtId="0" fontId="8" fillId="7" borderId="6" xfId="0" applyFont="1" applyFill="1" applyBorder="1"/>
    <xf numFmtId="0" fontId="21" fillId="14" borderId="6" xfId="0" applyFont="1" applyFill="1" applyBorder="1" applyAlignment="1">
      <alignment horizontal="right"/>
    </xf>
    <xf numFmtId="0" fontId="21" fillId="14" borderId="6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center"/>
    </xf>
    <xf numFmtId="0" fontId="4" fillId="5" borderId="0" xfId="0" applyFont="1" applyFill="1"/>
    <xf numFmtId="0" fontId="4" fillId="5" borderId="5" xfId="0" applyFont="1" applyFill="1" applyBorder="1"/>
    <xf numFmtId="0" fontId="2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Gasoline!$B$1</c:f>
              <c:strCache>
                <c:ptCount val="1"/>
                <c:pt idx="0">
                  <c:v>Sales (1000 of Gallons)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Gasoline!$A$2:$A$13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Gasoline!$B$2:$B$13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5443-A852-62F83BB9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01744"/>
        <c:axId val="1176703472"/>
      </c:scatterChart>
      <c:valAx>
        <c:axId val="11767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3472"/>
        <c:crosses val="autoZero"/>
        <c:crossBetween val="midCat"/>
      </c:valAx>
      <c:valAx>
        <c:axId val="11767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Smoothing'!$G$3:$G$14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0-5842-A2E2-59FF05E1C304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17</c:v>
                </c:pt>
                <c:pt idx="2">
                  <c:v>17.8</c:v>
                </c:pt>
                <c:pt idx="3">
                  <c:v>18.040000000000003</c:v>
                </c:pt>
                <c:pt idx="4">
                  <c:v>19.032000000000004</c:v>
                </c:pt>
                <c:pt idx="5">
                  <c:v>18.825600000000005</c:v>
                </c:pt>
                <c:pt idx="6">
                  <c:v>18.260480000000005</c:v>
                </c:pt>
                <c:pt idx="7">
                  <c:v>18.608384000000004</c:v>
                </c:pt>
                <c:pt idx="8">
                  <c:v>18.486707200000005</c:v>
                </c:pt>
                <c:pt idx="9">
                  <c:v>19.189365760000005</c:v>
                </c:pt>
                <c:pt idx="10">
                  <c:v>19.351492608000004</c:v>
                </c:pt>
                <c:pt idx="11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0-5842-A2E2-59FF05E1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56512"/>
        <c:axId val="2140468256"/>
      </c:lineChart>
      <c:catAx>
        <c:axId val="214075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68256"/>
        <c:crosses val="autoZero"/>
        <c:auto val="1"/>
        <c:lblAlgn val="ctr"/>
        <c:lblOffset val="100"/>
        <c:noMultiLvlLbl val="0"/>
      </c:catAx>
      <c:valAx>
        <c:axId val="214046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'Linear Trend Reg (Bike)'!$A$2:$A$11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Trend Reg (Bike)'!$B$2:$B$11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2-4F44-840D-6A749519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14066"/>
        <c:axId val="357019400"/>
      </c:scatterChart>
      <c:valAx>
        <c:axId val="1069814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019400"/>
        <c:crosses val="autoZero"/>
        <c:crossBetween val="midCat"/>
      </c:valAx>
      <c:valAx>
        <c:axId val="35701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8140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'Non-Lin Trend Reg (Cholestrol)'!$A$2:$A$11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'Non-Lin Trend Reg (Cholestrol)'!$B$2:$B$11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8-844F-BFC5-5A63DB8A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09385"/>
        <c:axId val="1272712821"/>
      </c:scatterChart>
      <c:valAx>
        <c:axId val="973909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712821"/>
        <c:crosses val="autoZero"/>
        <c:crossBetween val="midCat"/>
      </c:valAx>
      <c:valAx>
        <c:axId val="127271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9093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8-0A43-BF0A-CFFA5E6F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91539"/>
        <c:axId val="1750566457"/>
      </c:lineChart>
      <c:catAx>
        <c:axId val="197959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66457"/>
        <c:crosses val="autoZero"/>
        <c:auto val="1"/>
        <c:lblAlgn val="ctr"/>
        <c:lblOffset val="100"/>
        <c:noMultiLvlLbl val="1"/>
      </c:catAx>
      <c:valAx>
        <c:axId val="175056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915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yVal>
            <c:numRef>
              <c:f>'Seasonality w Trend (phone)'!$C$2:$C$17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C-074E-8FE3-199E9E0B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3074"/>
        <c:axId val="1105577170"/>
      </c:scatterChart>
      <c:valAx>
        <c:axId val="176713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577170"/>
        <c:crosses val="autoZero"/>
        <c:crossBetween val="midCat"/>
      </c:valAx>
      <c:valAx>
        <c:axId val="110557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130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'Seasonal Index'!$C$1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'Seasonal Index'!$C$2:$C$17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F-FB42-B0B4-29B8A498717B}"/>
            </c:ext>
          </c:extLst>
        </c:ser>
        <c:ser>
          <c:idx val="1"/>
          <c:order val="1"/>
          <c:tx>
            <c:strRef>
              <c:f>'Seasonal Index'!$D$1</c:f>
              <c:strCache>
                <c:ptCount val="1"/>
                <c:pt idx="0">
                  <c:v>4Q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'Seasonal Index'!$D$2:$D$17</c:f>
              <c:numCache>
                <c:formatCode>0.000</c:formatCode>
                <c:ptCount val="16"/>
                <c:pt idx="1">
                  <c:v>5.35</c:v>
                </c:pt>
                <c:pt idx="2">
                  <c:v>5.6000000000000005</c:v>
                </c:pt>
                <c:pt idx="3">
                  <c:v>5.875</c:v>
                </c:pt>
                <c:pt idx="4">
                  <c:v>6.0750000000000002</c:v>
                </c:pt>
                <c:pt idx="5">
                  <c:v>6.3000000000000007</c:v>
                </c:pt>
                <c:pt idx="6">
                  <c:v>6.35</c:v>
                </c:pt>
                <c:pt idx="7">
                  <c:v>6.4499999999999993</c:v>
                </c:pt>
                <c:pt idx="8">
                  <c:v>6.625</c:v>
                </c:pt>
                <c:pt idx="9">
                  <c:v>6.7250000000000005</c:v>
                </c:pt>
                <c:pt idx="10">
                  <c:v>6.8</c:v>
                </c:pt>
                <c:pt idx="11">
                  <c:v>6.875</c:v>
                </c:pt>
                <c:pt idx="12">
                  <c:v>7</c:v>
                </c:pt>
                <c:pt idx="13">
                  <c:v>7.15</c:v>
                </c:pt>
                <c:pt idx="14">
                  <c:v>7.4333333333333336</c:v>
                </c:pt>
                <c:pt idx="1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F-FB42-B0B4-29B8A498717B}"/>
            </c:ext>
          </c:extLst>
        </c:ser>
        <c:ser>
          <c:idx val="2"/>
          <c:order val="2"/>
          <c:tx>
            <c:strRef>
              <c:f>'Seasonal Index'!$E$1</c:f>
              <c:strCache>
                <c:ptCount val="1"/>
                <c:pt idx="0">
                  <c:v>Centered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'Seasonal Index'!$E$2:$E$17</c:f>
              <c:numCache>
                <c:formatCode>0.000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  <c:pt idx="14">
                  <c:v>7.291666666666667</c:v>
                </c:pt>
                <c:pt idx="15">
                  <c:v>7.8166666666666664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F-FB42-B0B4-29B8A498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4688"/>
        <c:axId val="2111642416"/>
      </c:lineChart>
      <c:catAx>
        <c:axId val="21110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2416"/>
        <c:crosses val="autoZero"/>
        <c:auto val="1"/>
        <c:lblAlgn val="ctr"/>
        <c:lblOffset val="100"/>
        <c:noMultiLvlLbl val="0"/>
      </c:catAx>
      <c:valAx>
        <c:axId val="2111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vs Deseasonalized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Sales (1000s)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Deseasonalizing!$D$2:$D$17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E747-8572-23A352F70C10}"/>
            </c:ext>
          </c:extLst>
        </c:ser>
        <c:ser>
          <c:idx val="1"/>
          <c:order val="1"/>
          <c:tx>
            <c:v>Deseasonalized Sales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E747-8572-23A352F7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7071"/>
        <c:axId val="1880756466"/>
      </c:lineChart>
      <c:catAx>
        <c:axId val="10757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756466"/>
        <c:crosses val="autoZero"/>
        <c:auto val="1"/>
        <c:lblAlgn val="ctr"/>
        <c:lblOffset val="100"/>
        <c:noMultiLvlLbl val="1"/>
      </c:catAx>
      <c:valAx>
        <c:axId val="188075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5770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Deseasonalized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(Deseasonalized 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Deseasonalizing!$C$2:$C$17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4-3C42-83FC-7759ACA4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56512"/>
        <c:axId val="1240829716"/>
      </c:scatterChart>
      <c:valAx>
        <c:axId val="17324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0829716"/>
        <c:crosses val="autoZero"/>
        <c:crossBetween val="midCat"/>
      </c:valAx>
      <c:valAx>
        <c:axId val="124082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4565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GasolineRevised!$B$1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GasolineRevised!$A$2:$A$23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GasolineRevised!$B$2:$B$23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884A-844E-42E3B0CD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36080"/>
        <c:axId val="1176737808"/>
      </c:scatterChart>
      <c:valAx>
        <c:axId val="11767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7808"/>
        <c:crosses val="autoZero"/>
        <c:crossBetween val="midCat"/>
      </c:valAx>
      <c:valAx>
        <c:axId val="1176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Bicycle!$B$1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Bicycle!$A$2:$A$11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Bicycle!$B$2:$B$11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C-3A48-A0D4-9FDA3A35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1904"/>
        <c:axId val="1856004832"/>
      </c:scatterChart>
      <c:valAx>
        <c:axId val="18564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4832"/>
        <c:crosses val="autoZero"/>
        <c:crossBetween val="midCat"/>
      </c:valAx>
      <c:valAx>
        <c:axId val="1856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Expon. (Revenue)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Cholestrol!$A$2:$A$11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Cholestrol!$B$2:$B$11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9-E840-9194-F927E643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13950"/>
        <c:axId val="19148273"/>
      </c:scatterChart>
      <c:valAx>
        <c:axId val="594313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8273"/>
        <c:crosses val="autoZero"/>
        <c:crossBetween val="midCat"/>
      </c:valAx>
      <c:valAx>
        <c:axId val="1914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3139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Umbrella!$D$1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Umbrella!$A$1:$B$21</c:f>
              <c:multiLvlStrCache>
                <c:ptCount val="21"/>
                <c:lvl>
                  <c:pt idx="0">
                    <c:v>Quarter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  <c:pt idx="17">
                    <c:v>Q1</c:v>
                  </c:pt>
                  <c:pt idx="18">
                    <c:v>Q2</c:v>
                  </c:pt>
                  <c:pt idx="19">
                    <c:v>Q3</c:v>
                  </c:pt>
                  <c:pt idx="20">
                    <c:v>Q4</c:v>
                  </c:pt>
                </c:lvl>
                <c:lvl>
                  <c:pt idx="0">
                    <c:v>Year</c:v>
                  </c:pt>
                  <c:pt idx="1">
                    <c:v>Year 1</c:v>
                  </c:pt>
                  <c:pt idx="5">
                    <c:v>Year 2</c:v>
                  </c:pt>
                  <c:pt idx="9">
                    <c:v>Year 3</c:v>
                  </c:pt>
                  <c:pt idx="13">
                    <c:v>Year 4</c:v>
                  </c:pt>
                  <c:pt idx="17">
                    <c:v>Year 5</c:v>
                  </c:pt>
                </c:lvl>
              </c:multiLvlStrCache>
            </c:multiLvlStrRef>
          </c:cat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E94F-B920-A0F8D529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47232"/>
        <c:axId val="1634992752"/>
      </c:lineChart>
      <c:catAx>
        <c:axId val="16349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92752"/>
        <c:crosses val="autoZero"/>
        <c:auto val="1"/>
        <c:lblAlgn val="ctr"/>
        <c:lblOffset val="100"/>
        <c:noMultiLvlLbl val="0"/>
      </c:catAx>
      <c:valAx>
        <c:axId val="1634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SmartphoneSales!$C$1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SmartphoneSales!$A$1:$B$17</c:f>
              <c:multiLvlStrCache>
                <c:ptCount val="17"/>
                <c:lvl>
                  <c:pt idx="0">
                    <c:v>Quarter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0">
                    <c:v>Year</c:v>
                  </c:pt>
                  <c:pt idx="1">
                    <c:v>Year 1</c:v>
                  </c:pt>
                  <c:pt idx="5">
                    <c:v>Year 2</c:v>
                  </c:pt>
                  <c:pt idx="9">
                    <c:v>Year 3</c:v>
                  </c:pt>
                  <c:pt idx="13">
                    <c:v>Year 4</c:v>
                  </c:pt>
                </c:lvl>
              </c:multiLvlStrCache>
            </c:multiLvlStrRef>
          </c:cat>
          <c:val>
            <c:numRef>
              <c:f>SmartphoneSales!$C$2:$C$17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0948-9733-7187588A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27600"/>
        <c:axId val="2037229872"/>
      </c:lineChart>
      <c:catAx>
        <c:axId val="20372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9872"/>
        <c:crosses val="autoZero"/>
        <c:auto val="1"/>
        <c:lblAlgn val="ctr"/>
        <c:lblOffset val="100"/>
        <c:noMultiLvlLbl val="0"/>
      </c:catAx>
      <c:valAx>
        <c:axId val="20372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3-8248-9BE9-DF404AE1E1EA}"/>
            </c:ext>
          </c:extLst>
        </c:ser>
        <c:ser>
          <c:idx val="1"/>
          <c:order val="1"/>
          <c:tx>
            <c:strRef>
              <c:f>'Moving Average'!$C$2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Average'!$C$3:$C$14</c:f>
              <c:numCache>
                <c:formatCode>General</c:formatCode>
                <c:ptCount val="12"/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3-8248-9BE9-DF404AE1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91711"/>
        <c:axId val="899705999"/>
      </c:lineChart>
      <c:catAx>
        <c:axId val="900491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5999"/>
        <c:crosses val="autoZero"/>
        <c:auto val="1"/>
        <c:lblAlgn val="ctr"/>
        <c:lblOffset val="100"/>
        <c:noMultiLvlLbl val="0"/>
      </c:catAx>
      <c:valAx>
        <c:axId val="899705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Average'!$K$3:$K$14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1-6344-8BF6-CF3F3C697EAC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Average'!$L$3:$L$14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1-6344-8BF6-CF3F3C69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44560"/>
        <c:axId val="1838415200"/>
      </c:lineChart>
      <c:catAx>
        <c:axId val="183904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15200"/>
        <c:crosses val="autoZero"/>
        <c:auto val="1"/>
        <c:lblAlgn val="ctr"/>
        <c:lblOffset val="100"/>
        <c:noMultiLvlLbl val="0"/>
      </c:catAx>
      <c:valAx>
        <c:axId val="183841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'Single Exp. Smoothing'!$B$2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3644-941F-F194E1E9E1F7}"/>
            </c:ext>
          </c:extLst>
        </c:ser>
        <c:ser>
          <c:idx val="2"/>
          <c:order val="1"/>
          <c:tx>
            <c:strRef>
              <c:f>'Single Exp. Smoothing'!$C$2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Smoothing'!$C$3:$C$14</c:f>
              <c:numCache>
                <c:formatCode>General</c:formatCode>
                <c:ptCount val="12"/>
                <c:pt idx="1">
                  <c:v>17</c:v>
                </c:pt>
                <c:pt idx="2" formatCode="0.00">
                  <c:v>17.8</c:v>
                </c:pt>
                <c:pt idx="3" formatCode="0.00">
                  <c:v>18.040000000000003</c:v>
                </c:pt>
                <c:pt idx="4" formatCode="0.00">
                  <c:v>19.032000000000004</c:v>
                </c:pt>
                <c:pt idx="5" formatCode="0.00">
                  <c:v>18.825600000000005</c:v>
                </c:pt>
                <c:pt idx="6" formatCode="0.00">
                  <c:v>18.260480000000005</c:v>
                </c:pt>
                <c:pt idx="7" formatCode="0.00">
                  <c:v>18.608384000000004</c:v>
                </c:pt>
                <c:pt idx="8" formatCode="0.00">
                  <c:v>18.486707200000005</c:v>
                </c:pt>
                <c:pt idx="9" formatCode="0.00">
                  <c:v>19.189365760000005</c:v>
                </c:pt>
                <c:pt idx="10" formatCode="0.00">
                  <c:v>19.351492608000004</c:v>
                </c:pt>
                <c:pt idx="11" formatCode="0.00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E-3644-941F-F194E1E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50208"/>
        <c:axId val="970004511"/>
      </c:lineChart>
      <c:catAx>
        <c:axId val="164605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04511"/>
        <c:crosses val="autoZero"/>
        <c:auto val="1"/>
        <c:lblAlgn val="ctr"/>
        <c:lblOffset val="100"/>
        <c:noMultiLvlLbl val="0"/>
      </c:catAx>
      <c:valAx>
        <c:axId val="970004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114300</xdr:rowOff>
    </xdr:from>
    <xdr:to>
      <xdr:col>8</xdr:col>
      <xdr:colOff>565150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C4779-C740-E6FF-1B16-DCADEC8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9525</xdr:rowOff>
    </xdr:from>
    <xdr:ext cx="4877560" cy="287655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821185</xdr:colOff>
      <xdr:row>10</xdr:row>
      <xdr:rowOff>174110</xdr:rowOff>
    </xdr:from>
    <xdr:ext cx="5819775" cy="2755899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8245800" y="2127956"/>
          <a:ext cx="5819775" cy="27558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Note: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value of MSE differs from the value we computed previously.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regression analysis the sum of squared errors is divided by 8 (degrees of freedom) instead of 10 (number of observations).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Thus, MSE computed using Excel’s Regression tool is not the average of the squared forecast errors.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Most forecasting packages, however, compute MSE by taking the average of the forecast errors.</a:t>
          </a:r>
          <a:endParaRPr sz="1400"/>
        </a:p>
      </xdr:txBody>
    </xdr:sp>
    <xdr:clientData fLocksWithSheet="0"/>
  </xdr:oneCellAnchor>
  <xdr:twoCellAnchor>
    <xdr:from>
      <xdr:col>7</xdr:col>
      <xdr:colOff>0</xdr:colOff>
      <xdr:row>12</xdr:row>
      <xdr:rowOff>54274</xdr:rowOff>
    </xdr:from>
    <xdr:to>
      <xdr:col>7</xdr:col>
      <xdr:colOff>879231</xdr:colOff>
      <xdr:row>24</xdr:row>
      <xdr:rowOff>65128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7A641F-396F-9D04-2F9E-0A0AA0A9A08E}"/>
            </a:ext>
          </a:extLst>
        </xdr:cNvPr>
        <xdr:cNvCxnSpPr/>
      </xdr:nvCxnSpPr>
      <xdr:spPr>
        <a:xfrm flipV="1">
          <a:off x="7424615" y="2398889"/>
          <a:ext cx="879231" cy="235547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114300</xdr:rowOff>
    </xdr:from>
    <xdr:ext cx="5153025" cy="28860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8</xdr:row>
      <xdr:rowOff>114300</xdr:rowOff>
    </xdr:from>
    <xdr:ext cx="7277100" cy="39624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</xdr:colOff>
      <xdr:row>39</xdr:row>
      <xdr:rowOff>1</xdr:rowOff>
    </xdr:from>
    <xdr:ext cx="407654" cy="7839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2492964" y="7337779"/>
          <a:ext cx="407654" cy="783950"/>
          <a:chOff x="5112638" y="2975138"/>
          <a:chExt cx="466725" cy="1609725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GrpSpPr/>
        </xdr:nvGrpSpPr>
        <xdr:grpSpPr>
          <a:xfrm>
            <a:off x="5112638" y="2975138"/>
            <a:ext cx="466725" cy="1609725"/>
            <a:chOff x="5131688" y="2994188"/>
            <a:chExt cx="428625" cy="1571625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/>
          </xdr:nvSpPr>
          <xdr:spPr>
            <a:xfrm>
              <a:off x="5131688" y="2994188"/>
              <a:ext cx="428625" cy="1571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" name="Shape 13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CxnSpPr/>
          </xdr:nvCxnSpPr>
          <xdr:spPr>
            <a:xfrm>
              <a:off x="5131688" y="2994188"/>
              <a:ext cx="428625" cy="1571625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</xdr:col>
      <xdr:colOff>495300</xdr:colOff>
      <xdr:row>20</xdr:row>
      <xdr:rowOff>76200</xdr:rowOff>
    </xdr:from>
    <xdr:ext cx="361950" cy="4000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4085794" y="3839163"/>
          <a:ext cx="361950" cy="400050"/>
          <a:chOff x="5165025" y="3579975"/>
          <a:chExt cx="361950" cy="400050"/>
        </a:xfrm>
      </xdr:grpSpPr>
      <xdr:grpSp>
        <xdr:nvGrpSpPr>
          <xdr:cNvPr id="14" name="Shape 14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GrpSpPr/>
        </xdr:nvGrpSpPr>
        <xdr:grpSpPr>
          <a:xfrm>
            <a:off x="5165025" y="3579975"/>
            <a:ext cx="361950" cy="400050"/>
            <a:chOff x="5184075" y="3599025"/>
            <a:chExt cx="323850" cy="361950"/>
          </a:xfrm>
        </xdr:grpSpPr>
        <xdr:sp macro="" textlink="">
          <xdr:nvSpPr>
            <xdr:cNvPr id="5" name="Shape 12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/>
          </xdr:nvSpPr>
          <xdr:spPr>
            <a:xfrm>
              <a:off x="5184075" y="3599025"/>
              <a:ext cx="323850" cy="361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5" name="Shape 15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CxnSpPr/>
          </xdr:nvCxnSpPr>
          <xdr:spPr>
            <a:xfrm rot="10800000">
              <a:off x="5184075" y="3599025"/>
              <a:ext cx="323850" cy="3619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476250</xdr:colOff>
      <xdr:row>1</xdr:row>
      <xdr:rowOff>47625</xdr:rowOff>
    </xdr:from>
    <xdr:ext cx="8829675" cy="1047750"/>
    <xdr:pic>
      <xdr:nvPicPr>
        <xdr:cNvPr id="8" name="image20.png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250864</xdr:colOff>
      <xdr:row>38</xdr:row>
      <xdr:rowOff>31357</xdr:rowOff>
    </xdr:from>
    <xdr:ext cx="5591175" cy="428625"/>
    <xdr:pic>
      <xdr:nvPicPr>
        <xdr:cNvPr id="9" name="image24.png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79876" y="7180987"/>
          <a:ext cx="55911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244475</xdr:colOff>
      <xdr:row>44</xdr:row>
      <xdr:rowOff>73024</xdr:rowOff>
    </xdr:from>
    <xdr:ext cx="5419725" cy="1184275"/>
    <xdr:sp macro="" textlink="">
      <xdr:nvSpPr>
        <xdr:cNvPr id="20" name="Shape 10">
          <a:extLst>
            <a:ext uri="{FF2B5EF4-FFF2-40B4-BE49-F238E27FC236}">
              <a16:creationId xmlns:a16="http://schemas.microsoft.com/office/drawing/2014/main" id="{C26F3FEC-DEA0-7840-BDB0-208C8708DF54}"/>
            </a:ext>
          </a:extLst>
        </xdr:cNvPr>
        <xdr:cNvSpPr txBox="1"/>
      </xdr:nvSpPr>
      <xdr:spPr>
        <a:xfrm>
          <a:off x="244475" y="9217024"/>
          <a:ext cx="5419725" cy="1184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1: Sales = 95 + 29(1) + 57(0) + 26(0) =  124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2: Sales = 95 + 29(0) + 57(1) + 26(0) =  152 (highest)</a:t>
          </a:r>
        </a:p>
        <a:p>
          <a:pPr marL="0" marR="0" lvl="0" indent="0" defTabSz="914400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3: Sales = 95 + 29(0) + 57(0) + 26(1) =  121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4: Sales = 95 + 29(0) + 57(0) + 26(0) =    95 (lowest)</a:t>
          </a:r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723900</xdr:colOff>
      <xdr:row>1</xdr:row>
      <xdr:rowOff>161925</xdr:rowOff>
    </xdr:from>
    <xdr:ext cx="7543800" cy="4248150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714375</xdr:colOff>
      <xdr:row>39</xdr:row>
      <xdr:rowOff>133350</xdr:rowOff>
    </xdr:from>
    <xdr:ext cx="6448425" cy="12477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 txBox="1"/>
      </xdr:nvSpPr>
      <xdr:spPr>
        <a:xfrm>
          <a:off x="2126550" y="3160875"/>
          <a:ext cx="6438900" cy="1238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Q1 1360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phones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Q2 2030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Q3 304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Q4 the highest quarter in terms of sales volume (6070 + .146(t)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Slope of the trend line is .146, sales growth 146 smartphones per quarter.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40</xdr:row>
      <xdr:rowOff>9525</xdr:rowOff>
    </xdr:from>
    <xdr:ext cx="5934075" cy="438150"/>
    <xdr:pic>
      <xdr:nvPicPr>
        <xdr:cNvPr id="2" name="image27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762000</xdr:colOff>
      <xdr:row>0</xdr:row>
      <xdr:rowOff>390525</xdr:rowOff>
    </xdr:from>
    <xdr:ext cx="1314450" cy="171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/>
      </xdr:nvGrpSpPr>
      <xdr:grpSpPr>
        <a:xfrm>
          <a:off x="5069840" y="390525"/>
          <a:ext cx="1314450" cy="171450"/>
          <a:chOff x="4688775" y="3694275"/>
          <a:chExt cx="1314450" cy="171450"/>
        </a:xfrm>
      </xdr:grpSpPr>
      <xdr:grpSp>
        <xdr:nvGrpSpPr>
          <xdr:cNvPr id="23" name="Shape 23">
            <a:extLst>
              <a:ext uri="{FF2B5EF4-FFF2-40B4-BE49-F238E27FC236}">
                <a16:creationId xmlns:a16="http://schemas.microsoft.com/office/drawing/2014/main" id="{00000000-0008-0000-1100-000017000000}"/>
              </a:ext>
            </a:extLst>
          </xdr:cNvPr>
          <xdr:cNvGrpSpPr/>
        </xdr:nvGrpSpPr>
        <xdr:grpSpPr>
          <a:xfrm>
            <a:off x="4688775" y="3694275"/>
            <a:ext cx="1314450" cy="171450"/>
            <a:chOff x="4707825" y="3713325"/>
            <a:chExt cx="1276350" cy="133350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/>
          </xdr:nvSpPr>
          <xdr:spPr>
            <a:xfrm>
              <a:off x="4707825" y="3713325"/>
              <a:ext cx="1276350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4" name="Shape 24">
              <a:extLst>
                <a:ext uri="{FF2B5EF4-FFF2-40B4-BE49-F238E27FC236}">
                  <a16:creationId xmlns:a16="http://schemas.microsoft.com/office/drawing/2014/main" id="{00000000-0008-0000-1100-000018000000}"/>
                </a:ext>
              </a:extLst>
            </xdr:cNvPr>
            <xdr:cNvCxnSpPr/>
          </xdr:nvCxnSpPr>
          <xdr:spPr>
            <a:xfrm>
              <a:off x="4707825" y="3713325"/>
              <a:ext cx="1276350" cy="1333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190500</xdr:colOff>
      <xdr:row>18</xdr:row>
      <xdr:rowOff>153035</xdr:rowOff>
    </xdr:from>
    <xdr:ext cx="5419725" cy="19621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190500" y="4237355"/>
          <a:ext cx="5419725" cy="1962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 of Seasonal Indexes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best sales quarter is the fourth quarter, with sales averaging 14% above the trend estimate.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worst, or slowest, sales quarter is the second quarter; its seasonal index of .84 shows that the sales average is 16% below the trend estimate.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seasonal component corresponds clearly to the intuitive expectation.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Smartphone sales increase when a new school year begins (quarter 3) and for the holiday season (quarter 4).</a:t>
          </a:r>
          <a:endParaRPr sz="1200"/>
        </a:p>
      </xdr:txBody>
    </xdr:sp>
    <xdr:clientData fLocksWithSheet="0"/>
  </xdr:oneCellAnchor>
  <xdr:oneCellAnchor>
    <xdr:from>
      <xdr:col>5</xdr:col>
      <xdr:colOff>171450</xdr:colOff>
      <xdr:row>13</xdr:row>
      <xdr:rowOff>152400</xdr:rowOff>
    </xdr:from>
    <xdr:ext cx="1428750" cy="12763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4479290" y="3271520"/>
          <a:ext cx="1428750" cy="1276350"/>
          <a:chOff x="4630824" y="3141110"/>
          <a:chExt cx="1430352" cy="1277780"/>
        </a:xfrm>
      </xdr:grpSpPr>
      <xdr:grpSp>
        <xdr:nvGrpSpPr>
          <xdr:cNvPr id="26" name="Shape 26">
            <a:extLst>
              <a:ext uri="{FF2B5EF4-FFF2-40B4-BE49-F238E27FC236}">
                <a16:creationId xmlns:a16="http://schemas.microsoft.com/office/drawing/2014/main" id="{00000000-0008-0000-1100-00001A000000}"/>
              </a:ext>
            </a:extLst>
          </xdr:cNvPr>
          <xdr:cNvGrpSpPr/>
        </xdr:nvGrpSpPr>
        <xdr:grpSpPr>
          <a:xfrm>
            <a:off x="4630824" y="3141110"/>
            <a:ext cx="1430352" cy="1277780"/>
            <a:chOff x="4755450" y="3056100"/>
            <a:chExt cx="1181100" cy="1447800"/>
          </a:xfrm>
        </xdr:grpSpPr>
        <xdr:sp macro="" textlink="">
          <xdr:nvSpPr>
            <xdr:cNvPr id="4" name="Shape 12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/>
          </xdr:nvSpPr>
          <xdr:spPr>
            <a:xfrm>
              <a:off x="4755450" y="3056100"/>
              <a:ext cx="1181100" cy="14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7" name="Shape 27">
              <a:extLst>
                <a:ext uri="{FF2B5EF4-FFF2-40B4-BE49-F238E27FC236}">
                  <a16:creationId xmlns:a16="http://schemas.microsoft.com/office/drawing/2014/main" id="{00000000-0008-0000-1100-00001B000000}"/>
                </a:ext>
              </a:extLst>
            </xdr:cNvPr>
            <xdr:cNvCxnSpPr/>
          </xdr:nvCxnSpPr>
          <xdr:spPr>
            <a:xfrm>
              <a:off x="4755450" y="3056100"/>
              <a:ext cx="1181100" cy="1447800"/>
            </a:xfrm>
            <a:prstGeom prst="straightConnector1">
              <a:avLst/>
            </a:prstGeom>
            <a:noFill/>
            <a:ln w="38100" cap="flat" cmpd="sng">
              <a:solidFill>
                <a:schemeClr val="accent5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11</xdr:col>
      <xdr:colOff>742950</xdr:colOff>
      <xdr:row>22</xdr:row>
      <xdr:rowOff>-19050</xdr:rowOff>
    </xdr:from>
    <xdr:ext cx="704850" cy="12382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/>
      </xdr:nvSpPr>
      <xdr:spPr>
        <a:xfrm>
          <a:off x="5012625" y="3179925"/>
          <a:ext cx="666750" cy="1200150"/>
        </a:xfrm>
        <a:prstGeom prst="rect">
          <a:avLst/>
        </a:prstGeom>
        <a:noFill/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295275</xdr:colOff>
      <xdr:row>0</xdr:row>
      <xdr:rowOff>180975</xdr:rowOff>
    </xdr:from>
    <xdr:ext cx="2571750" cy="371475"/>
    <xdr:pic>
      <xdr:nvPicPr>
        <xdr:cNvPr id="5" name="image31.pn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533400</xdr:colOff>
      <xdr:row>0</xdr:row>
      <xdr:rowOff>152400</xdr:rowOff>
    </xdr:from>
    <xdr:ext cx="5038725" cy="514350"/>
    <xdr:pic>
      <xdr:nvPicPr>
        <xdr:cNvPr id="6" name="image32.pn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19</xdr:row>
      <xdr:rowOff>9525</xdr:rowOff>
    </xdr:from>
    <xdr:ext cx="5934075" cy="2032635"/>
    <xdr:pic>
      <xdr:nvPicPr>
        <xdr:cNvPr id="7" name="image33.png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01690" y="4286885"/>
          <a:ext cx="5934075" cy="203263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492760</xdr:colOff>
      <xdr:row>1</xdr:row>
      <xdr:rowOff>60960</xdr:rowOff>
    </xdr:from>
    <xdr:to>
      <xdr:col>14</xdr:col>
      <xdr:colOff>182880</xdr:colOff>
      <xdr:row>16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7D3D2-9996-5FE7-E83A-DF432F43B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457200</xdr:rowOff>
    </xdr:from>
    <xdr:ext cx="5486400" cy="28670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361950</xdr:colOff>
      <xdr:row>20</xdr:row>
      <xdr:rowOff>152400</xdr:rowOff>
    </xdr:from>
    <xdr:ext cx="5143500" cy="28860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647700</xdr:colOff>
      <xdr:row>21</xdr:row>
      <xdr:rowOff>19050</xdr:rowOff>
    </xdr:from>
    <xdr:ext cx="3810000" cy="10763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445763" y="3246600"/>
          <a:ext cx="3800475" cy="1066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slope of 0.148 indicates that over the past 16 quarters, the firm averaged a deseasonalized growth in sales of about 148 smartphones per quarter. </a:t>
          </a:r>
          <a:endParaRPr sz="1400"/>
        </a:p>
      </xdr:txBody>
    </xdr:sp>
    <xdr:clientData fLocksWithSheet="0"/>
  </xdr:oneCellAnchor>
  <xdr:oneCellAnchor>
    <xdr:from>
      <xdr:col>0</xdr:col>
      <xdr:colOff>190500</xdr:colOff>
      <xdr:row>35</xdr:row>
      <xdr:rowOff>171450</xdr:rowOff>
    </xdr:from>
    <xdr:ext cx="8153400" cy="56197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SpPr txBox="1"/>
      </xdr:nvSpPr>
      <xdr:spPr>
        <a:xfrm>
          <a:off x="1274063" y="3500600"/>
          <a:ext cx="8143875" cy="558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final step in developing the forecast when both trend and seasonal components are present is to use the seasonal indexes to adjust the deseasonalized trend projections. Below</a:t>
          </a:r>
          <a:endParaRPr sz="1400"/>
        </a:p>
      </xdr:txBody>
    </xdr:sp>
    <xdr:clientData fLocksWithSheet="0"/>
  </xdr:oneCellAnchor>
  <xdr:oneCellAnchor>
    <xdr:from>
      <xdr:col>8</xdr:col>
      <xdr:colOff>66675</xdr:colOff>
      <xdr:row>26</xdr:row>
      <xdr:rowOff>130175</xdr:rowOff>
    </xdr:from>
    <xdr:ext cx="7067550" cy="2286000"/>
    <xdr:pic>
      <xdr:nvPicPr>
        <xdr:cNvPr id="2" name="image3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37575" y="5514975"/>
          <a:ext cx="7067550" cy="2286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139700</xdr:rowOff>
    </xdr:from>
    <xdr:to>
      <xdr:col>11</xdr:col>
      <xdr:colOff>228600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925F2-684F-14FC-3E1E-46DA806C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85545</xdr:rowOff>
    </xdr:from>
    <xdr:to>
      <xdr:col>8</xdr:col>
      <xdr:colOff>473783</xdr:colOff>
      <xdr:row>13</xdr:row>
      <xdr:rowOff>72384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8A1CD-2681-E605-657C-A660EC08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0</xdr:row>
      <xdr:rowOff>123825</xdr:rowOff>
    </xdr:from>
    <xdr:ext cx="5133975" cy="2886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0</xdr:row>
      <xdr:rowOff>177800</xdr:rowOff>
    </xdr:from>
    <xdr:to>
      <xdr:col>14</xdr:col>
      <xdr:colOff>241300</xdr:colOff>
      <xdr:row>24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00635-6E35-D427-EF9A-0116B4E0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12700</xdr:rowOff>
    </xdr:from>
    <xdr:to>
      <xdr:col>10</xdr:col>
      <xdr:colOff>546100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DBA2B-2449-E43A-3E04-62EE2908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19</xdr:row>
      <xdr:rowOff>38100</xdr:rowOff>
    </xdr:from>
    <xdr:to>
      <xdr:col>7</xdr:col>
      <xdr:colOff>685800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0F2ED-D605-5788-96CB-EB76B1F5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25400</xdr:rowOff>
    </xdr:from>
    <xdr:to>
      <xdr:col>13</xdr:col>
      <xdr:colOff>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18BE6-3E33-A0A6-1335-957EA67A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18</xdr:row>
      <xdr:rowOff>114300</xdr:rowOff>
    </xdr:from>
    <xdr:ext cx="6781800" cy="46767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1959863" y="1441828"/>
          <a:ext cx="6772275" cy="467634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#Technical Trading Rules Package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library(TTR)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gas_df &lt;- read.csv("gasoline.csv")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#Weighted Moving Average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weights &lt;- c(.17, .33, .5)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gas_df$gas_wma &lt;- WMA(gas_df$Sales, n=3, wts = weights)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print(gas_df$gas_wma)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#The last entry is the forecast for period 13.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library(tidyverse)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library("ggplot2")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gas_df %&gt;%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ggplot( #first argument is dataframe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     aes(Week, Sales)) + #second argument is aesthetics or the coordinates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 #this adds data to the coordinates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ylim(0,25) +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geom_line(color = "red") +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geom_point(y = gas_df$gas_wma, ) +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onsolas"/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geom_line(y = gas_df$gas_wma, color = "blue")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618066</xdr:colOff>
      <xdr:row>2</xdr:row>
      <xdr:rowOff>50800</xdr:rowOff>
    </xdr:from>
    <xdr:ext cx="1524001" cy="304799"/>
    <xdr:pic>
      <xdr:nvPicPr>
        <xdr:cNvPr id="2" name="image1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6593" t="19718" r="35963" b="68389"/>
        <a:stretch/>
      </xdr:blipFill>
      <xdr:spPr>
        <a:xfrm>
          <a:off x="3031066" y="440267"/>
          <a:ext cx="1524001" cy="304799"/>
        </a:xfrm>
        <a:prstGeom prst="rect">
          <a:avLst/>
        </a:prstGeom>
        <a:noFill/>
        <a:ln w="25400">
          <a:solidFill>
            <a:srgbClr val="FF0000"/>
          </a:solidFill>
        </a:ln>
      </xdr:spPr>
    </xdr:pic>
    <xdr:clientData fLocksWithSheet="0"/>
  </xdr:oneCellAnchor>
  <xdr:twoCellAnchor>
    <xdr:from>
      <xdr:col>0</xdr:col>
      <xdr:colOff>93134</xdr:colOff>
      <xdr:row>14</xdr:row>
      <xdr:rowOff>131233</xdr:rowOff>
    </xdr:from>
    <xdr:to>
      <xdr:col>3</xdr:col>
      <xdr:colOff>2125133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6C4AD-B794-256C-8582-ED4757B72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749299</xdr:colOff>
      <xdr:row>14</xdr:row>
      <xdr:rowOff>101600</xdr:rowOff>
    </xdr:from>
    <xdr:to>
      <xdr:col>9</xdr:col>
      <xdr:colOff>84666</xdr:colOff>
      <xdr:row>28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F73A2-3ABD-3FF7-445E-2D0A017B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="168" workbookViewId="0">
      <selection activeCell="H26" sqref="H26"/>
    </sheetView>
  </sheetViews>
  <sheetFormatPr baseColWidth="10" defaultColWidth="11.1640625" defaultRowHeight="15" customHeight="1"/>
  <cols>
    <col min="1" max="1" width="8.83203125" customWidth="1"/>
    <col min="2" max="2" width="20.6640625" customWidth="1"/>
    <col min="3" max="6" width="8.83203125" customWidth="1"/>
    <col min="7" max="26" width="11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>
        <v>1</v>
      </c>
      <c r="B2" s="2">
        <v>17</v>
      </c>
    </row>
    <row r="3" spans="1:2" ht="15.75" customHeight="1">
      <c r="A3" s="2">
        <v>2</v>
      </c>
      <c r="B3" s="2">
        <v>21</v>
      </c>
    </row>
    <row r="4" spans="1:2" ht="15.75" customHeight="1">
      <c r="A4" s="2">
        <v>3</v>
      </c>
      <c r="B4" s="2">
        <v>19</v>
      </c>
    </row>
    <row r="5" spans="1:2" ht="15.75" customHeight="1">
      <c r="A5" s="2">
        <v>4</v>
      </c>
      <c r="B5" s="2">
        <v>23</v>
      </c>
    </row>
    <row r="6" spans="1:2" ht="15.75" customHeight="1">
      <c r="A6" s="2">
        <v>5</v>
      </c>
      <c r="B6" s="2">
        <v>18</v>
      </c>
    </row>
    <row r="7" spans="1:2" ht="15.75" customHeight="1">
      <c r="A7" s="2">
        <v>6</v>
      </c>
      <c r="B7" s="2">
        <v>16</v>
      </c>
    </row>
    <row r="8" spans="1:2" ht="15.75" customHeight="1">
      <c r="A8" s="2">
        <v>7</v>
      </c>
      <c r="B8" s="2">
        <v>20</v>
      </c>
    </row>
    <row r="9" spans="1:2" ht="15.75" customHeight="1">
      <c r="A9" s="2">
        <v>8</v>
      </c>
      <c r="B9" s="2">
        <v>18</v>
      </c>
    </row>
    <row r="10" spans="1:2" ht="15.75" customHeight="1">
      <c r="A10" s="2">
        <v>9</v>
      </c>
      <c r="B10" s="2">
        <v>22</v>
      </c>
    </row>
    <row r="11" spans="1:2" ht="15.75" customHeight="1">
      <c r="A11" s="2">
        <v>10</v>
      </c>
      <c r="B11" s="2">
        <v>20</v>
      </c>
    </row>
    <row r="12" spans="1:2" ht="15.75" customHeight="1">
      <c r="A12" s="2">
        <v>11</v>
      </c>
      <c r="B12" s="2">
        <v>15</v>
      </c>
    </row>
    <row r="13" spans="1:2" ht="15.75" customHeight="1">
      <c r="A13" s="2">
        <v>12</v>
      </c>
      <c r="B13" s="2">
        <v>22</v>
      </c>
    </row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86"/>
  <sheetViews>
    <sheetView zoomScale="125" workbookViewId="0">
      <selection activeCell="D6" sqref="D6"/>
    </sheetView>
  </sheetViews>
  <sheetFormatPr baseColWidth="10" defaultColWidth="11.1640625" defaultRowHeight="15" customHeight="1"/>
  <cols>
    <col min="1" max="3" width="10.5" customWidth="1"/>
    <col min="4" max="4" width="28.33203125" customWidth="1"/>
    <col min="5" max="5" width="10.5" customWidth="1"/>
    <col min="6" max="9" width="12.5" customWidth="1"/>
    <col min="10" max="26" width="11.1640625" customWidth="1"/>
  </cols>
  <sheetData>
    <row r="1" spans="1:26" ht="15.75" customHeight="1">
      <c r="A1" s="116" t="s">
        <v>31</v>
      </c>
      <c r="B1" s="117"/>
      <c r="C1" s="118" t="s">
        <v>32</v>
      </c>
      <c r="D1" s="119">
        <v>0.2</v>
      </c>
      <c r="E1" s="110"/>
      <c r="F1" s="111" t="s">
        <v>75</v>
      </c>
      <c r="G1" s="112"/>
      <c r="H1" s="113"/>
      <c r="I1" s="1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5" t="s">
        <v>0</v>
      </c>
      <c r="B2" s="15" t="s">
        <v>2</v>
      </c>
      <c r="C2" s="108" t="s">
        <v>18</v>
      </c>
      <c r="D2" s="109" t="s">
        <v>74</v>
      </c>
      <c r="E2" s="14"/>
      <c r="F2" s="114" t="s">
        <v>0</v>
      </c>
      <c r="G2" s="115" t="s">
        <v>2</v>
      </c>
      <c r="H2" s="115" t="s">
        <v>18</v>
      </c>
      <c r="I2" s="115" t="s">
        <v>73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6">
        <v>1</v>
      </c>
      <c r="B3" s="16">
        <v>17</v>
      </c>
      <c r="C3" s="14"/>
      <c r="D3" s="14"/>
      <c r="E3" s="14"/>
      <c r="F3" s="16">
        <v>1</v>
      </c>
      <c r="G3" s="16">
        <v>17</v>
      </c>
      <c r="H3" t="e">
        <v>#N/A</v>
      </c>
      <c r="I3" t="e">
        <v>#N/A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6">
        <v>2</v>
      </c>
      <c r="B4" s="16">
        <v>21</v>
      </c>
      <c r="C4" s="16">
        <v>17</v>
      </c>
      <c r="D4" s="14"/>
      <c r="E4" s="14"/>
      <c r="F4" s="16">
        <v>2</v>
      </c>
      <c r="G4" s="16">
        <v>21</v>
      </c>
      <c r="H4">
        <f>G3</f>
        <v>17</v>
      </c>
      <c r="I4" t="e">
        <v>#N/A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6">
        <v>3</v>
      </c>
      <c r="B5" s="16">
        <v>19</v>
      </c>
      <c r="C5" s="17">
        <f>$D$1*B4+(1-$D$1)*C4</f>
        <v>17.8</v>
      </c>
      <c r="D5" s="18" t="str">
        <f ca="1">_xlfn.FORMULATEXT(C5)</f>
        <v>=$D$1*B4+(1-$D$1)*C4</v>
      </c>
      <c r="E5" s="14"/>
      <c r="F5" s="16">
        <v>3</v>
      </c>
      <c r="G5" s="16">
        <v>19</v>
      </c>
      <c r="H5">
        <f t="shared" ref="H5:H14" si="0">0.2*G4+0.8*H4</f>
        <v>17.8</v>
      </c>
      <c r="I5" t="e">
        <v>#N/A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6">
        <v>4</v>
      </c>
      <c r="B6" s="16">
        <v>23</v>
      </c>
      <c r="C6" s="17">
        <f t="shared" ref="C5:C14" si="1">$D$1*B5+(1-$D$1)*C5</f>
        <v>18.040000000000003</v>
      </c>
      <c r="D6" s="18" t="str">
        <f t="shared" ref="D6:D14" ca="1" si="2">_xlfn.FORMULATEXT(C6)</f>
        <v>=$D$1*B5+(1-$D$1)*C5</v>
      </c>
      <c r="E6" s="14"/>
      <c r="F6" s="16">
        <v>4</v>
      </c>
      <c r="G6" s="16">
        <v>23</v>
      </c>
      <c r="H6">
        <f t="shared" si="0"/>
        <v>18.040000000000003</v>
      </c>
      <c r="I6" t="e">
        <v>#N/A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6">
        <v>5</v>
      </c>
      <c r="B7" s="16">
        <v>18</v>
      </c>
      <c r="C7" s="17">
        <f t="shared" si="1"/>
        <v>19.032000000000004</v>
      </c>
      <c r="D7" s="18" t="str">
        <f t="shared" ca="1" si="2"/>
        <v>=$D$1*B6+(1-$D$1)*C6</v>
      </c>
      <c r="E7" s="14"/>
      <c r="F7" s="16">
        <v>5</v>
      </c>
      <c r="G7" s="16">
        <v>18</v>
      </c>
      <c r="H7">
        <f t="shared" si="0"/>
        <v>19.032000000000004</v>
      </c>
      <c r="I7">
        <f t="shared" ref="I7:I14" si="3">SQRT(SUMXMY2(G4:G6,H4:H6)/3)</f>
        <v>3.743509939437407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6">
        <v>6</v>
      </c>
      <c r="B8" s="16">
        <v>16</v>
      </c>
      <c r="C8" s="17">
        <f t="shared" si="1"/>
        <v>18.825600000000005</v>
      </c>
      <c r="D8" s="18" t="str">
        <f t="shared" ca="1" si="2"/>
        <v>=$D$1*B7+(1-$D$1)*C7</v>
      </c>
      <c r="E8" s="14"/>
      <c r="F8" s="16">
        <v>6</v>
      </c>
      <c r="G8" s="16">
        <v>16</v>
      </c>
      <c r="H8">
        <f t="shared" si="0"/>
        <v>18.825600000000005</v>
      </c>
      <c r="I8">
        <f t="shared" si="3"/>
        <v>3.005917718989215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6">
        <v>7</v>
      </c>
      <c r="B9" s="16">
        <v>20</v>
      </c>
      <c r="C9" s="17">
        <f t="shared" si="1"/>
        <v>18.260480000000005</v>
      </c>
      <c r="D9" s="18" t="str">
        <f t="shared" ca="1" si="2"/>
        <v>=$D$1*B8+(1-$D$1)*C8</v>
      </c>
      <c r="E9" s="14"/>
      <c r="F9" s="16">
        <v>7</v>
      </c>
      <c r="G9" s="16">
        <v>20</v>
      </c>
      <c r="H9">
        <f t="shared" si="0"/>
        <v>18.260480000000005</v>
      </c>
      <c r="I9">
        <f t="shared" si="3"/>
        <v>3.3491610571405293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6">
        <v>8</v>
      </c>
      <c r="B10" s="16">
        <v>18</v>
      </c>
      <c r="C10" s="17">
        <f t="shared" si="1"/>
        <v>18.608384000000004</v>
      </c>
      <c r="D10" s="18" t="str">
        <f t="shared" ca="1" si="2"/>
        <v>=$D$1*B9+(1-$D$1)*C9</v>
      </c>
      <c r="E10" s="14"/>
      <c r="F10" s="16">
        <v>8</v>
      </c>
      <c r="G10" s="16">
        <v>18</v>
      </c>
      <c r="H10">
        <f t="shared" si="0"/>
        <v>18.608384000000004</v>
      </c>
      <c r="I10">
        <f t="shared" si="3"/>
        <v>2.0062377052915088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6">
        <v>9</v>
      </c>
      <c r="B11" s="16">
        <v>22</v>
      </c>
      <c r="C11" s="17">
        <f t="shared" si="1"/>
        <v>18.486707200000005</v>
      </c>
      <c r="D11" s="18" t="str">
        <f t="shared" ca="1" si="2"/>
        <v>=$D$1*B10+(1-$D$1)*C10</v>
      </c>
      <c r="E11" s="14"/>
      <c r="F11" s="16">
        <v>9</v>
      </c>
      <c r="G11" s="16">
        <v>22</v>
      </c>
      <c r="H11">
        <f t="shared" si="0"/>
        <v>18.486707200000005</v>
      </c>
      <c r="I11">
        <f t="shared" si="3"/>
        <v>1.9476546820775682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6">
        <v>10</v>
      </c>
      <c r="B12" s="16">
        <v>20</v>
      </c>
      <c r="C12" s="17">
        <f t="shared" si="1"/>
        <v>19.189365760000005</v>
      </c>
      <c r="D12" s="18" t="str">
        <f t="shared" ca="1" si="2"/>
        <v>=$D$1*B11+(1-$D$1)*C11</v>
      </c>
      <c r="E12" s="14"/>
      <c r="F12" s="16">
        <v>10</v>
      </c>
      <c r="G12" s="16">
        <v>20</v>
      </c>
      <c r="H12">
        <f t="shared" si="0"/>
        <v>19.189365760000005</v>
      </c>
      <c r="I12">
        <f t="shared" si="3"/>
        <v>2.2905084748724676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6">
        <v>11</v>
      </c>
      <c r="B13" s="16">
        <v>15</v>
      </c>
      <c r="C13" s="17">
        <f t="shared" si="1"/>
        <v>19.351492608000004</v>
      </c>
      <c r="D13" s="18" t="str">
        <f t="shared" ca="1" si="2"/>
        <v>=$D$1*B12+(1-$D$1)*C12</v>
      </c>
      <c r="E13" s="14"/>
      <c r="F13" s="16">
        <v>11</v>
      </c>
      <c r="G13" s="16">
        <v>15</v>
      </c>
      <c r="H13">
        <f t="shared" si="0"/>
        <v>19.351492608000004</v>
      </c>
      <c r="I13">
        <f t="shared" si="3"/>
        <v>2.1111201814082952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6">
        <v>12</v>
      </c>
      <c r="B14" s="16">
        <v>22</v>
      </c>
      <c r="C14" s="17">
        <f t="shared" si="1"/>
        <v>18.481194086400002</v>
      </c>
      <c r="D14" s="18" t="str">
        <f t="shared" ca="1" si="2"/>
        <v>=$D$1*B13+(1-$D$1)*C13</v>
      </c>
      <c r="E14" s="14"/>
      <c r="F14" s="16">
        <v>12</v>
      </c>
      <c r="G14" s="16">
        <v>22</v>
      </c>
      <c r="H14">
        <f t="shared" si="0"/>
        <v>18.481194086400002</v>
      </c>
      <c r="I14">
        <f t="shared" si="3"/>
        <v>3.2627106362180336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</sheetData>
  <pageMargins left="0.7" right="0.7" top="0.75" bottom="0.75" header="0" footer="0"/>
  <pageSetup orientation="landscape"/>
  <ignoredErrors>
    <ignoredError sqref="I7:I14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zoomScale="117" workbookViewId="0">
      <selection activeCell="G18" sqref="G18"/>
    </sheetView>
  </sheetViews>
  <sheetFormatPr baseColWidth="10" defaultColWidth="11.1640625" defaultRowHeight="15" customHeight="1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.6640625" customWidth="1"/>
    <col min="7" max="7" width="12.1640625" customWidth="1"/>
    <col min="8" max="9" width="12.6640625" customWidth="1"/>
    <col min="10" max="12" width="10.5" customWidth="1"/>
    <col min="13" max="26" width="11.1640625" customWidth="1"/>
  </cols>
  <sheetData>
    <row r="1" spans="1:2" ht="15.75" customHeight="1">
      <c r="A1" s="1" t="s">
        <v>3</v>
      </c>
      <c r="B1" s="1" t="s">
        <v>2</v>
      </c>
    </row>
    <row r="2" spans="1:2" ht="15.75" customHeight="1">
      <c r="A2" s="4">
        <v>1</v>
      </c>
      <c r="B2" s="4">
        <v>21.6</v>
      </c>
    </row>
    <row r="3" spans="1:2" ht="15.75" customHeight="1">
      <c r="A3" s="4">
        <v>2</v>
      </c>
      <c r="B3" s="4">
        <v>22.9</v>
      </c>
    </row>
    <row r="4" spans="1:2" ht="15.75" customHeight="1">
      <c r="A4" s="4">
        <v>3</v>
      </c>
      <c r="B4" s="4">
        <v>25.5</v>
      </c>
    </row>
    <row r="5" spans="1:2" ht="15.75" customHeight="1">
      <c r="A5" s="4">
        <v>4</v>
      </c>
      <c r="B5" s="4">
        <v>21.9</v>
      </c>
    </row>
    <row r="6" spans="1:2" ht="15.75" customHeight="1">
      <c r="A6" s="4">
        <v>5</v>
      </c>
      <c r="B6" s="4">
        <v>23.9</v>
      </c>
    </row>
    <row r="7" spans="1:2" ht="15.75" customHeight="1">
      <c r="A7" s="4">
        <v>6</v>
      </c>
      <c r="B7" s="4">
        <v>27.5</v>
      </c>
    </row>
    <row r="8" spans="1:2" ht="15.75" customHeight="1">
      <c r="A8" s="4">
        <v>7</v>
      </c>
      <c r="B8" s="4">
        <v>31.5</v>
      </c>
    </row>
    <row r="9" spans="1:2" ht="15.75" customHeight="1">
      <c r="A9" s="4">
        <v>8</v>
      </c>
      <c r="B9" s="4">
        <v>29.7</v>
      </c>
    </row>
    <row r="10" spans="1:2" ht="15.75" customHeight="1">
      <c r="A10" s="4">
        <v>9</v>
      </c>
      <c r="B10" s="4">
        <v>28.6</v>
      </c>
    </row>
    <row r="11" spans="1:2" ht="15.75" customHeight="1">
      <c r="A11" s="4">
        <v>10</v>
      </c>
      <c r="B11" s="4">
        <v>31.4</v>
      </c>
    </row>
    <row r="12" spans="1:2" ht="15.75" customHeight="1"/>
    <row r="13" spans="1:2" ht="15.75" customHeight="1">
      <c r="A13" s="2" t="s">
        <v>33</v>
      </c>
    </row>
    <row r="14" spans="1:2" ht="15.75" customHeight="1"/>
    <row r="15" spans="1:2" ht="15.75" customHeight="1">
      <c r="A15" s="41" t="s">
        <v>34</v>
      </c>
      <c r="B15" s="42"/>
    </row>
    <row r="16" spans="1:2" ht="15.75" customHeight="1">
      <c r="A16" s="4" t="s">
        <v>35</v>
      </c>
      <c r="B16" s="4">
        <v>0.87452616661188121</v>
      </c>
    </row>
    <row r="17" spans="1:9" ht="15.75" customHeight="1">
      <c r="A17" s="4" t="s">
        <v>36</v>
      </c>
      <c r="B17" s="4">
        <v>0.76479601608887182</v>
      </c>
    </row>
    <row r="18" spans="1:9" ht="15.75" customHeight="1">
      <c r="A18" s="4" t="s">
        <v>37</v>
      </c>
      <c r="B18" s="4">
        <v>0.73539551809998083</v>
      </c>
    </row>
    <row r="19" spans="1:9" ht="15.75" customHeight="1">
      <c r="A19" s="4" t="s">
        <v>38</v>
      </c>
      <c r="B19" s="4">
        <v>1.9589538024159734</v>
      </c>
    </row>
    <row r="20" spans="1:9" ht="15.75" customHeight="1">
      <c r="A20" s="21" t="s">
        <v>39</v>
      </c>
      <c r="B20" s="21">
        <v>10</v>
      </c>
    </row>
    <row r="21" spans="1:9" ht="15.75" customHeight="1"/>
    <row r="22" spans="1:9" ht="15.75" customHeight="1">
      <c r="A22" s="2" t="s">
        <v>40</v>
      </c>
    </row>
    <row r="23" spans="1:9" ht="15.75" customHeight="1">
      <c r="A23" s="20"/>
      <c r="B23" s="20" t="s">
        <v>41</v>
      </c>
      <c r="C23" s="20" t="s">
        <v>42</v>
      </c>
      <c r="D23" s="20" t="s">
        <v>43</v>
      </c>
      <c r="E23" s="20" t="s">
        <v>44</v>
      </c>
      <c r="F23" s="20" t="s">
        <v>45</v>
      </c>
    </row>
    <row r="24" spans="1:9" ht="15.75" customHeight="1">
      <c r="A24" s="4" t="s">
        <v>46</v>
      </c>
      <c r="B24" s="4">
        <v>1</v>
      </c>
      <c r="C24" s="4">
        <v>99.825000000000003</v>
      </c>
      <c r="D24" s="4">
        <v>99.825000000000003</v>
      </c>
      <c r="E24" s="4">
        <v>26.013029315960907</v>
      </c>
      <c r="F24" s="4">
        <v>9.2950922339240366E-4</v>
      </c>
    </row>
    <row r="25" spans="1:9" ht="15.75" customHeight="1">
      <c r="A25" s="4" t="s">
        <v>47</v>
      </c>
      <c r="B25" s="4">
        <v>8</v>
      </c>
      <c r="C25" s="4">
        <v>30.700000000000006</v>
      </c>
      <c r="D25" s="11">
        <v>3.8375000000000008</v>
      </c>
      <c r="E25" s="4"/>
      <c r="F25" s="4"/>
      <c r="G25" s="22" t="s">
        <v>48</v>
      </c>
    </row>
    <row r="26" spans="1:9" ht="15.75" customHeight="1">
      <c r="A26" s="21" t="s">
        <v>49</v>
      </c>
      <c r="B26" s="21">
        <v>9</v>
      </c>
      <c r="C26" s="21">
        <v>130.52500000000001</v>
      </c>
      <c r="D26" s="21"/>
      <c r="E26" s="21"/>
      <c r="F26" s="21"/>
    </row>
    <row r="27" spans="1:9" ht="15.75" customHeight="1"/>
    <row r="28" spans="1:9" ht="15.75" customHeight="1">
      <c r="A28" s="20"/>
      <c r="B28" s="20" t="s">
        <v>50</v>
      </c>
      <c r="C28" s="20" t="s">
        <v>38</v>
      </c>
      <c r="D28" s="20" t="s">
        <v>51</v>
      </c>
      <c r="E28" s="20" t="s">
        <v>52</v>
      </c>
      <c r="F28" s="20" t="s">
        <v>53</v>
      </c>
      <c r="G28" s="20" t="s">
        <v>54</v>
      </c>
      <c r="H28" s="20" t="s">
        <v>55</v>
      </c>
      <c r="I28" s="20" t="s">
        <v>56</v>
      </c>
    </row>
    <row r="29" spans="1:9" ht="15.75" customHeight="1">
      <c r="A29" s="4" t="s">
        <v>57</v>
      </c>
      <c r="B29" s="4">
        <v>20.399999999999999</v>
      </c>
      <c r="C29" s="4">
        <v>1.3382202110763886</v>
      </c>
      <c r="D29" s="4">
        <v>15.244127858143312</v>
      </c>
      <c r="E29" s="4">
        <v>3.3998882786469612E-7</v>
      </c>
      <c r="F29" s="4">
        <v>17.314058659444054</v>
      </c>
      <c r="G29" s="4">
        <v>23.485941340555943</v>
      </c>
      <c r="H29" s="4">
        <v>17.314058659444054</v>
      </c>
      <c r="I29" s="4">
        <v>23.485941340555943</v>
      </c>
    </row>
    <row r="30" spans="1:9" ht="15.75" customHeight="1">
      <c r="A30" s="21" t="s">
        <v>3</v>
      </c>
      <c r="B30" s="21">
        <v>1.1000000000000005</v>
      </c>
      <c r="C30" s="21">
        <v>0.21567371540164909</v>
      </c>
      <c r="D30" s="21">
        <v>5.1002969831139175</v>
      </c>
      <c r="E30" s="21">
        <v>9.2950922339240117E-4</v>
      </c>
      <c r="F30" s="21">
        <v>0.60265552042895099</v>
      </c>
      <c r="G30" s="21">
        <v>1.5973444795710501</v>
      </c>
      <c r="H30" s="21">
        <v>0.60265552042895099</v>
      </c>
      <c r="I30" s="21">
        <v>1.5973444795710501</v>
      </c>
    </row>
    <row r="31" spans="1:9" ht="15.75" customHeight="1"/>
    <row r="32" spans="1:9" ht="15.75" customHeight="1"/>
    <row r="33" spans="12:12" ht="15.75" customHeight="1"/>
    <row r="34" spans="12:12" ht="15.75" customHeight="1"/>
    <row r="35" spans="12:12" ht="15.75" customHeight="1"/>
    <row r="36" spans="12:12" ht="15.75" customHeight="1"/>
    <row r="37" spans="12:12" ht="15.75" customHeight="1"/>
    <row r="38" spans="12:12" ht="15.75" customHeight="1"/>
    <row r="39" spans="12:12" ht="15.75" customHeight="1"/>
    <row r="40" spans="12:12" ht="15.75" customHeight="1"/>
    <row r="41" spans="12:12" ht="15.75" customHeight="1">
      <c r="L41" s="23" t="s">
        <v>58</v>
      </c>
    </row>
    <row r="42" spans="12:12" ht="15.75" customHeight="1"/>
    <row r="43" spans="12:12" ht="15.75" customHeight="1"/>
    <row r="44" spans="12:12" ht="15.75" customHeight="1"/>
    <row r="45" spans="12:12" ht="15.75" customHeight="1"/>
    <row r="46" spans="12:12" ht="15.75" customHeight="1"/>
    <row r="47" spans="12:12" ht="15.75" customHeight="1"/>
    <row r="48" spans="12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0"/>
  <sheetViews>
    <sheetView zoomScale="94" workbookViewId="0">
      <selection activeCell="F20" sqref="F20"/>
    </sheetView>
  </sheetViews>
  <sheetFormatPr baseColWidth="10" defaultColWidth="11.1640625" defaultRowHeight="15" customHeight="1"/>
  <cols>
    <col min="1" max="1" width="20.5" customWidth="1"/>
    <col min="2" max="2" width="12.83203125" customWidth="1"/>
    <col min="3" max="3" width="14.33203125" customWidth="1"/>
    <col min="4" max="4" width="12.8320312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6640625" customWidth="1"/>
    <col min="10" max="14" width="10.5" customWidth="1"/>
    <col min="15" max="26" width="11.1640625" customWidth="1"/>
  </cols>
  <sheetData>
    <row r="1" spans="1:3" ht="15.75" customHeight="1">
      <c r="A1" s="1" t="s">
        <v>3</v>
      </c>
      <c r="B1" s="1" t="s">
        <v>4</v>
      </c>
    </row>
    <row r="2" spans="1:3" ht="15.75" customHeight="1">
      <c r="A2" s="4">
        <v>1</v>
      </c>
      <c r="B2" s="4">
        <v>23.1</v>
      </c>
    </row>
    <row r="3" spans="1:3" ht="15.75" customHeight="1">
      <c r="A3" s="4">
        <v>2</v>
      </c>
      <c r="B3" s="4">
        <v>21.3</v>
      </c>
    </row>
    <row r="4" spans="1:3" ht="15.75" customHeight="1">
      <c r="A4" s="4">
        <v>3</v>
      </c>
      <c r="B4" s="4">
        <v>27.4</v>
      </c>
    </row>
    <row r="5" spans="1:3" ht="15.75" customHeight="1">
      <c r="A5" s="4">
        <v>4</v>
      </c>
      <c r="B5" s="4">
        <v>34.6</v>
      </c>
    </row>
    <row r="6" spans="1:3" ht="15.75" customHeight="1">
      <c r="A6" s="4">
        <v>5</v>
      </c>
      <c r="B6" s="4">
        <v>33.799999999999997</v>
      </c>
    </row>
    <row r="7" spans="1:3" ht="15.75" customHeight="1">
      <c r="A7" s="4">
        <v>6</v>
      </c>
      <c r="B7" s="4">
        <v>43.2</v>
      </c>
    </row>
    <row r="8" spans="1:3" ht="15.75" customHeight="1">
      <c r="A8" s="4">
        <v>7</v>
      </c>
      <c r="B8" s="4">
        <v>59.5</v>
      </c>
    </row>
    <row r="9" spans="1:3" ht="15.75" customHeight="1">
      <c r="A9" s="4">
        <v>8</v>
      </c>
      <c r="B9" s="4">
        <v>64.400000000000006</v>
      </c>
    </row>
    <row r="10" spans="1:3" ht="15.75" customHeight="1">
      <c r="A10" s="4">
        <v>9</v>
      </c>
      <c r="B10" s="4">
        <v>74.2</v>
      </c>
    </row>
    <row r="11" spans="1:3" ht="15.75" customHeight="1">
      <c r="A11" s="4">
        <v>10</v>
      </c>
      <c r="B11" s="4">
        <v>99.3</v>
      </c>
    </row>
    <row r="12" spans="1:3" ht="15.75" customHeight="1"/>
    <row r="13" spans="1:3" ht="15.75" customHeight="1">
      <c r="A13" s="1" t="s">
        <v>3</v>
      </c>
      <c r="B13" s="1" t="s">
        <v>59</v>
      </c>
      <c r="C13" s="1" t="s">
        <v>4</v>
      </c>
    </row>
    <row r="14" spans="1:3" ht="15.75" customHeight="1">
      <c r="A14" s="4">
        <v>1</v>
      </c>
      <c r="B14" s="2">
        <f t="shared" ref="B14:B23" si="0">A14^2</f>
        <v>1</v>
      </c>
      <c r="C14" s="4">
        <v>23.1</v>
      </c>
    </row>
    <row r="15" spans="1:3" ht="15.75" customHeight="1">
      <c r="A15" s="4">
        <v>2</v>
      </c>
      <c r="B15" s="2">
        <f t="shared" si="0"/>
        <v>4</v>
      </c>
      <c r="C15" s="4">
        <v>21.3</v>
      </c>
    </row>
    <row r="16" spans="1:3" ht="15.75" customHeight="1">
      <c r="A16" s="4">
        <v>3</v>
      </c>
      <c r="B16" s="2">
        <f t="shared" si="0"/>
        <v>9</v>
      </c>
      <c r="C16" s="4">
        <v>27.4</v>
      </c>
    </row>
    <row r="17" spans="1:3" ht="15.75" customHeight="1">
      <c r="A17" s="4">
        <v>4</v>
      </c>
      <c r="B17" s="2">
        <f t="shared" si="0"/>
        <v>16</v>
      </c>
      <c r="C17" s="4">
        <v>34.6</v>
      </c>
    </row>
    <row r="18" spans="1:3" ht="15.75" customHeight="1">
      <c r="A18" s="4">
        <v>5</v>
      </c>
      <c r="B18" s="2">
        <f t="shared" si="0"/>
        <v>25</v>
      </c>
      <c r="C18" s="4">
        <v>33.799999999999997</v>
      </c>
    </row>
    <row r="19" spans="1:3" ht="15.75" customHeight="1">
      <c r="A19" s="4">
        <v>6</v>
      </c>
      <c r="B19" s="2">
        <f t="shared" si="0"/>
        <v>36</v>
      </c>
      <c r="C19" s="4">
        <v>43.2</v>
      </c>
    </row>
    <row r="20" spans="1:3" ht="15.75" customHeight="1">
      <c r="A20" s="4">
        <v>7</v>
      </c>
      <c r="B20" s="2">
        <f t="shared" si="0"/>
        <v>49</v>
      </c>
      <c r="C20" s="4">
        <v>59.5</v>
      </c>
    </row>
    <row r="21" spans="1:3" ht="15.75" customHeight="1">
      <c r="A21" s="4">
        <v>8</v>
      </c>
      <c r="B21" s="2">
        <f t="shared" si="0"/>
        <v>64</v>
      </c>
      <c r="C21" s="4">
        <v>64.400000000000006</v>
      </c>
    </row>
    <row r="22" spans="1:3" ht="15.75" customHeight="1">
      <c r="A22" s="4">
        <v>9</v>
      </c>
      <c r="B22" s="2">
        <f t="shared" si="0"/>
        <v>81</v>
      </c>
      <c r="C22" s="4">
        <v>74.2</v>
      </c>
    </row>
    <row r="23" spans="1:3" ht="15.75" customHeight="1">
      <c r="A23" s="4">
        <v>10</v>
      </c>
      <c r="B23" s="2">
        <f t="shared" si="0"/>
        <v>100</v>
      </c>
      <c r="C23" s="4">
        <v>99.3</v>
      </c>
    </row>
    <row r="24" spans="1:3" ht="15.75" customHeight="1"/>
    <row r="25" spans="1:3" ht="15.75" customHeight="1">
      <c r="A25" s="2" t="s">
        <v>33</v>
      </c>
    </row>
    <row r="26" spans="1:3" ht="15.75" customHeight="1"/>
    <row r="27" spans="1:3" ht="15.75" customHeight="1">
      <c r="A27" s="41" t="s">
        <v>34</v>
      </c>
      <c r="B27" s="42"/>
    </row>
    <row r="28" spans="1:3" ht="15.75" customHeight="1">
      <c r="A28" s="4" t="s">
        <v>35</v>
      </c>
      <c r="B28" s="4">
        <v>0.99054773176377442</v>
      </c>
    </row>
    <row r="29" spans="1:3" ht="15.75" customHeight="1">
      <c r="A29" s="4" t="s">
        <v>36</v>
      </c>
      <c r="B29" s="4">
        <v>0.98118480890235849</v>
      </c>
    </row>
    <row r="30" spans="1:3" ht="15.75" customHeight="1">
      <c r="A30" s="4" t="s">
        <v>37</v>
      </c>
      <c r="B30" s="4">
        <v>0.97580904001731816</v>
      </c>
    </row>
    <row r="31" spans="1:3" ht="15.75" customHeight="1">
      <c r="A31" s="4" t="s">
        <v>38</v>
      </c>
      <c r="B31" s="4">
        <v>3.975782479002882</v>
      </c>
    </row>
    <row r="32" spans="1:3" ht="15.75" customHeight="1">
      <c r="A32" s="21" t="s">
        <v>39</v>
      </c>
      <c r="B32" s="21">
        <v>10</v>
      </c>
    </row>
    <row r="33" spans="1:9" ht="15.75" customHeight="1"/>
    <row r="34" spans="1:9" ht="15.75" customHeight="1">
      <c r="A34" s="2" t="s">
        <v>40</v>
      </c>
    </row>
    <row r="35" spans="1:9" ht="15.75" customHeight="1">
      <c r="A35" s="20"/>
      <c r="B35" s="20" t="s">
        <v>41</v>
      </c>
      <c r="C35" s="20" t="s">
        <v>42</v>
      </c>
      <c r="D35" s="20" t="s">
        <v>43</v>
      </c>
      <c r="E35" s="20" t="s">
        <v>44</v>
      </c>
      <c r="F35" s="20" t="s">
        <v>45</v>
      </c>
    </row>
    <row r="36" spans="1:9" ht="15.75" customHeight="1">
      <c r="A36" s="4" t="s">
        <v>46</v>
      </c>
      <c r="B36" s="4">
        <v>2</v>
      </c>
      <c r="C36" s="4">
        <v>5770.128075757576</v>
      </c>
      <c r="D36" s="4">
        <v>2885.064037878788</v>
      </c>
      <c r="E36" s="4">
        <v>182.5199017823804</v>
      </c>
      <c r="F36" s="4">
        <v>9.1365075546302211E-7</v>
      </c>
    </row>
    <row r="37" spans="1:9" ht="15.75" customHeight="1">
      <c r="A37" s="4" t="s">
        <v>47</v>
      </c>
      <c r="B37" s="4">
        <v>7</v>
      </c>
      <c r="C37" s="4">
        <v>110.64792424242411</v>
      </c>
      <c r="D37" s="11">
        <v>15.806846320346301</v>
      </c>
      <c r="E37" s="4"/>
      <c r="F37" s="4"/>
    </row>
    <row r="38" spans="1:9" ht="15.75" customHeight="1">
      <c r="A38" s="21" t="s">
        <v>49</v>
      </c>
      <c r="B38" s="21">
        <v>9</v>
      </c>
      <c r="C38" s="21">
        <v>5880.7759999999998</v>
      </c>
      <c r="D38" s="21"/>
      <c r="E38" s="21"/>
      <c r="F38" s="21"/>
    </row>
    <row r="39" spans="1:9" ht="15.75" customHeight="1"/>
    <row r="40" spans="1:9" ht="15.75" customHeight="1">
      <c r="A40" s="20"/>
      <c r="B40" s="20" t="s">
        <v>50</v>
      </c>
      <c r="C40" s="20" t="s">
        <v>38</v>
      </c>
      <c r="D40" s="20" t="s">
        <v>51</v>
      </c>
      <c r="E40" s="20" t="s">
        <v>52</v>
      </c>
      <c r="F40" s="20" t="s">
        <v>53</v>
      </c>
      <c r="G40" s="20" t="s">
        <v>54</v>
      </c>
      <c r="H40" s="20" t="s">
        <v>55</v>
      </c>
      <c r="I40" s="20" t="s">
        <v>56</v>
      </c>
    </row>
    <row r="41" spans="1:9" ht="15.75" customHeight="1">
      <c r="A41" s="4" t="s">
        <v>57</v>
      </c>
      <c r="B41" s="4">
        <v>24.181666666666658</v>
      </c>
      <c r="C41" s="4">
        <v>4.6761241867397363</v>
      </c>
      <c r="D41" s="4">
        <v>5.1713054874033357</v>
      </c>
      <c r="E41" s="4">
        <v>1.2932222035879606E-3</v>
      </c>
      <c r="F41" s="4">
        <v>13.124390011242289</v>
      </c>
      <c r="G41" s="4">
        <v>35.238943322091025</v>
      </c>
      <c r="H41" s="4">
        <v>13.124390011242289</v>
      </c>
      <c r="I41" s="4">
        <v>35.238943322091025</v>
      </c>
    </row>
    <row r="42" spans="1:9" ht="15.75" customHeight="1">
      <c r="A42" s="4" t="s">
        <v>3</v>
      </c>
      <c r="B42" s="4">
        <v>-2.1059848484848462</v>
      </c>
      <c r="C42" s="4">
        <v>1.9529465991066797</v>
      </c>
      <c r="D42" s="4">
        <v>-1.0783627414329555</v>
      </c>
      <c r="E42" s="4">
        <v>0.31662312610305876</v>
      </c>
      <c r="F42" s="4">
        <v>-6.7239697387981527</v>
      </c>
      <c r="G42" s="4">
        <v>2.5120000418284603</v>
      </c>
      <c r="H42" s="4">
        <v>-6.7239697387981527</v>
      </c>
      <c r="I42" s="4">
        <v>2.5120000418284603</v>
      </c>
    </row>
    <row r="43" spans="1:9" ht="15.75" customHeight="1">
      <c r="A43" s="21" t="s">
        <v>59</v>
      </c>
      <c r="B43" s="21">
        <v>0.92159090909090902</v>
      </c>
      <c r="C43" s="21">
        <v>0.1730237236336388</v>
      </c>
      <c r="D43" s="21">
        <v>5.3263846698981565</v>
      </c>
      <c r="E43" s="21">
        <v>1.0917021197164067E-3</v>
      </c>
      <c r="F43" s="21">
        <v>0.51245481608591903</v>
      </c>
      <c r="G43" s="21">
        <v>1.330727002095899</v>
      </c>
      <c r="H43" s="21">
        <v>0.51245481608591903</v>
      </c>
      <c r="I43" s="21">
        <v>1.330727002095899</v>
      </c>
    </row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spans="14:14" ht="15.75" customHeight="1"/>
    <row r="50" spans="14:14" ht="15.75" customHeight="1"/>
    <row r="51" spans="14:14" ht="15.75" customHeight="1"/>
    <row r="52" spans="14:14" ht="15.75" customHeight="1"/>
    <row r="53" spans="14:14" ht="15.75" customHeight="1"/>
    <row r="54" spans="14:14" ht="15.75" customHeight="1"/>
    <row r="55" spans="14:14" ht="15.75" customHeight="1"/>
    <row r="56" spans="14:14" ht="15.75" customHeight="1">
      <c r="N56" s="23" t="s">
        <v>58</v>
      </c>
    </row>
    <row r="57" spans="14:14" ht="15.75" customHeight="1"/>
    <row r="58" spans="14:14" ht="15.75" customHeight="1"/>
    <row r="59" spans="14:14" ht="15.75" customHeight="1"/>
    <row r="60" spans="14:14" ht="15.75" customHeight="1"/>
    <row r="61" spans="14:14" ht="15.75" customHeight="1"/>
    <row r="62" spans="14:14" ht="15.75" customHeight="1"/>
    <row r="63" spans="14:14" ht="15.75" customHeight="1"/>
    <row r="64" spans="14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B27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96"/>
  <sheetViews>
    <sheetView zoomScale="81" workbookViewId="0">
      <selection activeCell="K48" sqref="K48"/>
    </sheetView>
  </sheetViews>
  <sheetFormatPr baseColWidth="10" defaultColWidth="11.1640625" defaultRowHeight="15" customHeight="1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10" width="10.5" customWidth="1"/>
    <col min="11" max="26" width="11.1640625" customWidth="1"/>
  </cols>
  <sheetData>
    <row r="1" spans="1:7" ht="15.75" customHeight="1">
      <c r="A1" s="3" t="s">
        <v>3</v>
      </c>
      <c r="B1" s="3" t="s">
        <v>5</v>
      </c>
      <c r="C1" s="3" t="s">
        <v>6</v>
      </c>
      <c r="D1" s="3" t="s">
        <v>2</v>
      </c>
      <c r="E1" s="24" t="s">
        <v>8</v>
      </c>
      <c r="F1" s="24" t="s">
        <v>9</v>
      </c>
      <c r="G1" s="24" t="s">
        <v>10</v>
      </c>
    </row>
    <row r="2" spans="1:7" ht="15.75" customHeight="1">
      <c r="A2" s="4">
        <v>1</v>
      </c>
      <c r="B2" s="5">
        <v>1</v>
      </c>
      <c r="C2" s="5">
        <v>1</v>
      </c>
      <c r="D2" s="6">
        <v>125</v>
      </c>
      <c r="E2" s="2">
        <v>1</v>
      </c>
      <c r="F2" s="2">
        <v>0</v>
      </c>
      <c r="G2" s="2">
        <v>0</v>
      </c>
    </row>
    <row r="3" spans="1:7" ht="15.75" customHeight="1">
      <c r="A3" s="4"/>
      <c r="B3" s="5">
        <v>2</v>
      </c>
      <c r="C3" s="5">
        <v>2</v>
      </c>
      <c r="D3" s="6">
        <v>153</v>
      </c>
      <c r="E3" s="2">
        <v>0</v>
      </c>
      <c r="F3" s="2">
        <v>1</v>
      </c>
      <c r="G3" s="2">
        <v>0</v>
      </c>
    </row>
    <row r="4" spans="1:7" ht="15.75" customHeight="1">
      <c r="A4" s="4"/>
      <c r="B4" s="5">
        <v>3</v>
      </c>
      <c r="C4" s="5">
        <v>3</v>
      </c>
      <c r="D4" s="6">
        <v>106</v>
      </c>
      <c r="E4" s="2">
        <v>0</v>
      </c>
      <c r="F4" s="2">
        <v>0</v>
      </c>
      <c r="G4" s="2">
        <v>1</v>
      </c>
    </row>
    <row r="5" spans="1:7" ht="15.75" customHeight="1">
      <c r="A5" s="4"/>
      <c r="B5" s="5">
        <v>4</v>
      </c>
      <c r="C5" s="5">
        <v>4</v>
      </c>
      <c r="D5" s="6">
        <v>88</v>
      </c>
      <c r="E5" s="2">
        <v>0</v>
      </c>
      <c r="F5" s="2">
        <v>0</v>
      </c>
      <c r="G5" s="2">
        <v>0</v>
      </c>
    </row>
    <row r="6" spans="1:7" ht="15.75" customHeight="1">
      <c r="A6" s="4">
        <v>2</v>
      </c>
      <c r="B6" s="5">
        <v>1</v>
      </c>
      <c r="C6" s="5">
        <v>5</v>
      </c>
      <c r="D6" s="6">
        <v>118</v>
      </c>
      <c r="E6" s="2">
        <v>1</v>
      </c>
      <c r="F6" s="2">
        <v>0</v>
      </c>
      <c r="G6" s="2">
        <v>0</v>
      </c>
    </row>
    <row r="7" spans="1:7" ht="15.75" customHeight="1">
      <c r="A7" s="4"/>
      <c r="B7" s="5">
        <v>2</v>
      </c>
      <c r="C7" s="5">
        <v>6</v>
      </c>
      <c r="D7" s="6">
        <v>161</v>
      </c>
      <c r="E7" s="2">
        <v>0</v>
      </c>
      <c r="F7" s="2">
        <v>1</v>
      </c>
      <c r="G7" s="2">
        <v>0</v>
      </c>
    </row>
    <row r="8" spans="1:7" ht="15.75" customHeight="1">
      <c r="A8" s="4"/>
      <c r="B8" s="5">
        <v>3</v>
      </c>
      <c r="C8" s="5">
        <v>7</v>
      </c>
      <c r="D8" s="6">
        <v>133</v>
      </c>
      <c r="E8" s="2">
        <v>0</v>
      </c>
      <c r="F8" s="2">
        <v>0</v>
      </c>
      <c r="G8" s="2">
        <v>1</v>
      </c>
    </row>
    <row r="9" spans="1:7" ht="15.75" customHeight="1">
      <c r="A9" s="4"/>
      <c r="B9" s="5">
        <v>4</v>
      </c>
      <c r="C9" s="5">
        <v>8</v>
      </c>
      <c r="D9" s="6">
        <v>102</v>
      </c>
      <c r="E9" s="2">
        <v>0</v>
      </c>
      <c r="F9" s="2">
        <v>0</v>
      </c>
      <c r="G9" s="2">
        <v>0</v>
      </c>
    </row>
    <row r="10" spans="1:7" ht="15.75" customHeight="1">
      <c r="A10" s="4">
        <v>3</v>
      </c>
      <c r="B10" s="5">
        <v>1</v>
      </c>
      <c r="C10" s="5">
        <v>9</v>
      </c>
      <c r="D10" s="6">
        <v>138</v>
      </c>
      <c r="E10" s="2">
        <v>1</v>
      </c>
      <c r="F10" s="2">
        <v>0</v>
      </c>
      <c r="G10" s="2">
        <v>0</v>
      </c>
    </row>
    <row r="11" spans="1:7" ht="15.75" customHeight="1">
      <c r="A11" s="4"/>
      <c r="B11" s="5">
        <v>2</v>
      </c>
      <c r="C11" s="5">
        <v>10</v>
      </c>
      <c r="D11" s="6">
        <v>144</v>
      </c>
      <c r="E11" s="2">
        <v>0</v>
      </c>
      <c r="F11" s="2">
        <v>1</v>
      </c>
      <c r="G11" s="2">
        <v>0</v>
      </c>
    </row>
    <row r="12" spans="1:7" ht="15.75" customHeight="1">
      <c r="A12" s="4"/>
      <c r="B12" s="5">
        <v>3</v>
      </c>
      <c r="C12" s="5">
        <v>11</v>
      </c>
      <c r="D12" s="6">
        <v>113</v>
      </c>
      <c r="E12" s="2">
        <v>0</v>
      </c>
      <c r="F12" s="2">
        <v>0</v>
      </c>
      <c r="G12" s="2">
        <v>1</v>
      </c>
    </row>
    <row r="13" spans="1:7" ht="15.75" customHeight="1">
      <c r="A13" s="4"/>
      <c r="B13" s="5">
        <v>4</v>
      </c>
      <c r="C13" s="5">
        <v>12</v>
      </c>
      <c r="D13" s="6">
        <v>80</v>
      </c>
      <c r="E13" s="2">
        <v>0</v>
      </c>
      <c r="F13" s="2">
        <v>0</v>
      </c>
      <c r="G13" s="2">
        <v>0</v>
      </c>
    </row>
    <row r="14" spans="1:7" ht="15.75" customHeight="1">
      <c r="A14" s="4">
        <v>4</v>
      </c>
      <c r="B14" s="5">
        <v>1</v>
      </c>
      <c r="C14" s="5">
        <v>13</v>
      </c>
      <c r="D14" s="6">
        <v>109</v>
      </c>
      <c r="E14" s="2">
        <v>1</v>
      </c>
      <c r="F14" s="2">
        <v>0</v>
      </c>
      <c r="G14" s="2">
        <v>0</v>
      </c>
    </row>
    <row r="15" spans="1:7" ht="15.75" customHeight="1">
      <c r="A15" s="4"/>
      <c r="B15" s="5">
        <v>2</v>
      </c>
      <c r="C15" s="5">
        <v>14</v>
      </c>
      <c r="D15" s="6">
        <v>137</v>
      </c>
      <c r="E15" s="2">
        <v>0</v>
      </c>
      <c r="F15" s="2">
        <v>1</v>
      </c>
      <c r="G15" s="2">
        <v>0</v>
      </c>
    </row>
    <row r="16" spans="1:7" ht="15.75" customHeight="1">
      <c r="A16" s="4"/>
      <c r="B16" s="5">
        <v>3</v>
      </c>
      <c r="C16" s="5">
        <v>15</v>
      </c>
      <c r="D16" s="6">
        <v>125</v>
      </c>
      <c r="E16" s="2">
        <v>0</v>
      </c>
      <c r="F16" s="2">
        <v>0</v>
      </c>
      <c r="G16" s="2">
        <v>1</v>
      </c>
    </row>
    <row r="17" spans="1:7" ht="15.75" customHeight="1">
      <c r="A17" s="4"/>
      <c r="B17" s="5">
        <v>4</v>
      </c>
      <c r="C17" s="5">
        <v>16</v>
      </c>
      <c r="D17" s="6">
        <v>109</v>
      </c>
      <c r="E17" s="2">
        <v>0</v>
      </c>
      <c r="F17" s="2">
        <v>0</v>
      </c>
      <c r="G17" s="2">
        <v>0</v>
      </c>
    </row>
    <row r="18" spans="1:7" ht="15.75" customHeight="1">
      <c r="A18" s="4">
        <v>5</v>
      </c>
      <c r="B18" s="5">
        <v>1</v>
      </c>
      <c r="C18" s="5">
        <v>17</v>
      </c>
      <c r="D18" s="6">
        <v>130</v>
      </c>
      <c r="E18" s="2">
        <v>1</v>
      </c>
      <c r="F18" s="2">
        <v>0</v>
      </c>
      <c r="G18" s="2">
        <v>0</v>
      </c>
    </row>
    <row r="19" spans="1:7" ht="15.75" customHeight="1">
      <c r="A19" s="4"/>
      <c r="B19" s="5">
        <v>2</v>
      </c>
      <c r="C19" s="5">
        <v>18</v>
      </c>
      <c r="D19" s="6">
        <v>165</v>
      </c>
      <c r="E19" s="2">
        <v>0</v>
      </c>
      <c r="F19" s="2">
        <v>1</v>
      </c>
      <c r="G19" s="2">
        <v>0</v>
      </c>
    </row>
    <row r="20" spans="1:7" ht="15.75" customHeight="1">
      <c r="A20" s="4"/>
      <c r="B20" s="5">
        <v>3</v>
      </c>
      <c r="C20" s="5">
        <v>19</v>
      </c>
      <c r="D20" s="6">
        <v>128</v>
      </c>
      <c r="E20" s="2">
        <v>0</v>
      </c>
      <c r="F20" s="2">
        <v>0</v>
      </c>
      <c r="G20" s="2">
        <v>1</v>
      </c>
    </row>
    <row r="21" spans="1:7" ht="15.75" customHeight="1">
      <c r="A21" s="4"/>
      <c r="B21" s="5">
        <v>4</v>
      </c>
      <c r="C21" s="5">
        <v>20</v>
      </c>
      <c r="D21" s="6">
        <v>96</v>
      </c>
      <c r="E21" s="2">
        <v>0</v>
      </c>
      <c r="F21" s="2">
        <v>0</v>
      </c>
      <c r="G21" s="2">
        <v>0</v>
      </c>
    </row>
    <row r="22" spans="1:7" ht="15.75" customHeight="1"/>
    <row r="23" spans="1:7" ht="15.75" customHeight="1">
      <c r="A23" s="2" t="s">
        <v>33</v>
      </c>
      <c r="E23" s="9" t="s">
        <v>60</v>
      </c>
      <c r="F23" s="9"/>
    </row>
    <row r="24" spans="1:7" ht="15.75" customHeight="1"/>
    <row r="25" spans="1:7" ht="15.75" customHeight="1">
      <c r="A25" s="41" t="s">
        <v>34</v>
      </c>
      <c r="B25" s="42"/>
    </row>
    <row r="26" spans="1:7" ht="15.75" customHeight="1">
      <c r="A26" s="4" t="s">
        <v>35</v>
      </c>
      <c r="B26" s="4">
        <v>0.89379134480340616</v>
      </c>
    </row>
    <row r="27" spans="1:7" ht="15.75" customHeight="1">
      <c r="A27" s="4" t="s">
        <v>36</v>
      </c>
      <c r="B27" s="4">
        <v>0.79886296804548129</v>
      </c>
    </row>
    <row r="28" spans="1:7" ht="15.75" customHeight="1">
      <c r="A28" s="4" t="s">
        <v>37</v>
      </c>
      <c r="B28" s="4">
        <v>0.76114977455400901</v>
      </c>
    </row>
    <row r="29" spans="1:7" ht="15.75" customHeight="1">
      <c r="A29" s="4" t="s">
        <v>38</v>
      </c>
      <c r="B29" s="4">
        <v>11.324751652906123</v>
      </c>
    </row>
    <row r="30" spans="1:7" ht="15.75" customHeight="1">
      <c r="A30" s="21" t="s">
        <v>39</v>
      </c>
      <c r="B30" s="21">
        <v>20</v>
      </c>
    </row>
    <row r="31" spans="1:7" ht="15.75" customHeight="1"/>
    <row r="32" spans="1:7" ht="15.75" customHeight="1">
      <c r="A32" s="2" t="s">
        <v>40</v>
      </c>
    </row>
    <row r="33" spans="1:9" ht="15.75" customHeight="1">
      <c r="A33" s="20"/>
      <c r="B33" s="20" t="s">
        <v>41</v>
      </c>
      <c r="C33" s="20" t="s">
        <v>42</v>
      </c>
      <c r="D33" s="20" t="s">
        <v>43</v>
      </c>
      <c r="E33" s="20" t="s">
        <v>44</v>
      </c>
      <c r="F33" s="20" t="s">
        <v>45</v>
      </c>
    </row>
    <row r="34" spans="1:9" ht="15.75" customHeight="1">
      <c r="A34" s="4" t="s">
        <v>46</v>
      </c>
      <c r="B34" s="4">
        <v>3</v>
      </c>
      <c r="C34" s="4">
        <v>8150</v>
      </c>
      <c r="D34" s="4">
        <v>2716.6666666666665</v>
      </c>
      <c r="E34" s="4">
        <v>21.182586094866799</v>
      </c>
      <c r="F34" s="4">
        <v>8.1036320948030689E-6</v>
      </c>
    </row>
    <row r="35" spans="1:9" ht="15.75" customHeight="1">
      <c r="A35" s="4" t="s">
        <v>47</v>
      </c>
      <c r="B35" s="4">
        <v>16</v>
      </c>
      <c r="C35" s="4">
        <v>2051.9999999999995</v>
      </c>
      <c r="D35" s="4">
        <v>128.24999999999997</v>
      </c>
      <c r="E35" s="4"/>
      <c r="F35" s="4"/>
    </row>
    <row r="36" spans="1:9" ht="15.75" customHeight="1">
      <c r="A36" s="21" t="s">
        <v>49</v>
      </c>
      <c r="B36" s="21">
        <v>19</v>
      </c>
      <c r="C36" s="21">
        <v>10202</v>
      </c>
      <c r="D36" s="21"/>
      <c r="E36" s="21"/>
      <c r="F36" s="21"/>
    </row>
    <row r="37" spans="1:9" ht="15.75" customHeight="1"/>
    <row r="38" spans="1:9" ht="15.75" customHeight="1">
      <c r="A38" s="20"/>
      <c r="B38" s="20" t="s">
        <v>50</v>
      </c>
      <c r="C38" s="20" t="s">
        <v>38</v>
      </c>
      <c r="D38" s="20" t="s">
        <v>51</v>
      </c>
      <c r="E38" s="20" t="s">
        <v>52</v>
      </c>
      <c r="F38" s="20" t="s">
        <v>53</v>
      </c>
      <c r="G38" s="20" t="s">
        <v>54</v>
      </c>
      <c r="H38" s="20" t="s">
        <v>55</v>
      </c>
      <c r="I38" s="20" t="s">
        <v>56</v>
      </c>
    </row>
    <row r="39" spans="1:9" ht="15.75" customHeight="1">
      <c r="A39" s="4" t="s">
        <v>57</v>
      </c>
      <c r="B39" s="9">
        <v>95</v>
      </c>
      <c r="C39" s="4">
        <v>5.0645829048402389</v>
      </c>
      <c r="D39" s="4">
        <v>18.757714462371261</v>
      </c>
      <c r="E39" s="4">
        <v>2.5659035610699055E-12</v>
      </c>
      <c r="F39" s="4">
        <v>84.263563861683807</v>
      </c>
      <c r="G39" s="4">
        <v>105.73643613831619</v>
      </c>
      <c r="H39" s="4">
        <v>84.263563861683807</v>
      </c>
      <c r="I39" s="4">
        <v>105.73643613831619</v>
      </c>
    </row>
    <row r="40" spans="1:9" ht="15.75" customHeight="1">
      <c r="A40" s="4" t="s">
        <v>8</v>
      </c>
      <c r="B40" s="4">
        <v>29.000000000000004</v>
      </c>
      <c r="C40" s="4">
        <v>7.1624018317879923</v>
      </c>
      <c r="D40" s="4">
        <v>4.0489211134863909</v>
      </c>
      <c r="E40" s="4">
        <v>9.3121064014886732E-4</v>
      </c>
      <c r="F40" s="4">
        <v>13.816386401640615</v>
      </c>
      <c r="G40" s="4">
        <v>44.183613598359393</v>
      </c>
      <c r="H40" s="4">
        <v>13.816386401640615</v>
      </c>
      <c r="I40" s="4">
        <v>44.183613598359393</v>
      </c>
    </row>
    <row r="41" spans="1:9" ht="15.75" customHeight="1">
      <c r="A41" s="4" t="s">
        <v>9</v>
      </c>
      <c r="B41" s="4">
        <v>56.999999999999979</v>
      </c>
      <c r="C41" s="4">
        <v>7.1624018317879923</v>
      </c>
      <c r="D41" s="4">
        <v>7.9582242575422129</v>
      </c>
      <c r="E41" s="4">
        <v>5.9348216402977417E-7</v>
      </c>
      <c r="F41" s="4">
        <v>41.816386401640592</v>
      </c>
      <c r="G41" s="4">
        <v>72.183613598359372</v>
      </c>
      <c r="H41" s="4">
        <v>41.816386401640592</v>
      </c>
      <c r="I41" s="4">
        <v>72.183613598359372</v>
      </c>
    </row>
    <row r="42" spans="1:9" ht="15.75" customHeight="1">
      <c r="A42" s="21" t="s">
        <v>10</v>
      </c>
      <c r="B42" s="21">
        <v>26.000000000000004</v>
      </c>
      <c r="C42" s="21">
        <v>7.1624018317879914</v>
      </c>
      <c r="D42" s="21">
        <v>3.6300672051946958</v>
      </c>
      <c r="E42" s="21">
        <v>2.2515555386072618E-3</v>
      </c>
      <c r="F42" s="21">
        <v>10.816386401640617</v>
      </c>
      <c r="G42" s="21">
        <v>41.183613598359386</v>
      </c>
      <c r="H42" s="21">
        <v>10.816386401640617</v>
      </c>
      <c r="I42" s="21">
        <v>41.183613598359386</v>
      </c>
    </row>
    <row r="43" spans="1:9" ht="15.75" customHeight="1"/>
    <row r="44" spans="1:9" ht="15.75" customHeight="1">
      <c r="C44" s="9" t="s">
        <v>61</v>
      </c>
    </row>
    <row r="45" spans="1:9" ht="15.75" customHeight="1"/>
    <row r="46" spans="1:9" ht="15.75" customHeight="1"/>
    <row r="47" spans="1:9" ht="15.75" customHeight="1"/>
    <row r="48" spans="1:9" ht="15.75" customHeight="1"/>
    <row r="49" spans="10:10" ht="15.75" customHeight="1"/>
    <row r="50" spans="10:10" ht="15.75" customHeight="1"/>
    <row r="51" spans="10:10" ht="15.75" customHeight="1">
      <c r="J51" s="25"/>
    </row>
    <row r="52" spans="10:10" ht="15.75" customHeight="1"/>
    <row r="53" spans="10:10" ht="15.75" customHeight="1"/>
    <row r="54" spans="10:10" ht="15.75" customHeight="1"/>
    <row r="55" spans="10:10" ht="15.75" customHeight="1"/>
    <row r="56" spans="10:10" ht="15.75" customHeight="1"/>
    <row r="57" spans="10:10" ht="15.75" customHeight="1"/>
    <row r="58" spans="10:10" ht="15.75" customHeight="1"/>
    <row r="59" spans="10:10" ht="15.75" customHeight="1"/>
    <row r="60" spans="10:10" ht="15.75" customHeight="1"/>
    <row r="61" spans="10:10" ht="15.75" customHeight="1"/>
    <row r="62" spans="10:10" ht="15.75" customHeight="1"/>
    <row r="63" spans="10:10" ht="15.75" customHeight="1"/>
    <row r="64" spans="10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A25:B2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topLeftCell="A14" workbookViewId="0">
      <selection activeCell="C28" sqref="C28"/>
    </sheetView>
  </sheetViews>
  <sheetFormatPr baseColWidth="10" defaultColWidth="11.1640625" defaultRowHeight="15" customHeight="1"/>
  <cols>
    <col min="1" max="1" width="20.5" customWidth="1"/>
    <col min="2" max="2" width="12.1640625" customWidth="1"/>
    <col min="3" max="3" width="14.33203125" customWidth="1"/>
    <col min="4" max="4" width="12.83203125" customWidth="1"/>
    <col min="5" max="5" width="12.5" customWidth="1"/>
    <col min="6" max="6" width="13.33203125" customWidth="1"/>
    <col min="7" max="9" width="12.83203125" customWidth="1"/>
    <col min="10" max="13" width="10.5" customWidth="1"/>
    <col min="14" max="26" width="11.1640625" customWidth="1"/>
  </cols>
  <sheetData>
    <row r="1" spans="1:13" ht="15.75" customHeight="1">
      <c r="A1" s="1" t="s">
        <v>3</v>
      </c>
      <c r="B1" s="1" t="s">
        <v>5</v>
      </c>
      <c r="C1" s="1" t="s">
        <v>16</v>
      </c>
      <c r="D1" s="26" t="s">
        <v>8</v>
      </c>
      <c r="E1" s="26" t="s">
        <v>9</v>
      </c>
      <c r="F1" s="26" t="s">
        <v>10</v>
      </c>
      <c r="G1" s="26" t="s">
        <v>62</v>
      </c>
      <c r="J1" s="3"/>
      <c r="K1" s="3"/>
      <c r="L1" s="3"/>
      <c r="M1" s="3"/>
    </row>
    <row r="2" spans="1:13" ht="15.75" customHeight="1">
      <c r="A2" s="5">
        <v>1</v>
      </c>
      <c r="B2" s="5">
        <v>1</v>
      </c>
      <c r="C2" s="7">
        <v>4.8</v>
      </c>
      <c r="D2" s="2">
        <v>1</v>
      </c>
      <c r="E2" s="2">
        <v>0</v>
      </c>
      <c r="F2" s="2">
        <v>0</v>
      </c>
      <c r="G2" s="2">
        <v>1</v>
      </c>
      <c r="J2" s="5"/>
      <c r="K2" s="5"/>
      <c r="L2" s="5"/>
      <c r="M2" s="6"/>
    </row>
    <row r="3" spans="1:13" ht="15.75" customHeight="1">
      <c r="A3" s="5">
        <v>1</v>
      </c>
      <c r="B3" s="5">
        <v>2</v>
      </c>
      <c r="C3" s="7">
        <v>4.0999999999999996</v>
      </c>
      <c r="D3" s="2">
        <v>0</v>
      </c>
      <c r="E3" s="2">
        <v>1</v>
      </c>
      <c r="F3" s="2">
        <v>0</v>
      </c>
      <c r="G3" s="2">
        <v>2</v>
      </c>
      <c r="J3" s="5"/>
      <c r="K3" s="5"/>
      <c r="L3" s="5"/>
      <c r="M3" s="6"/>
    </row>
    <row r="4" spans="1:13" ht="15.75" customHeight="1">
      <c r="A4" s="5">
        <v>1</v>
      </c>
      <c r="B4" s="5">
        <v>3</v>
      </c>
      <c r="C4" s="7">
        <v>6</v>
      </c>
      <c r="D4" s="2">
        <v>0</v>
      </c>
      <c r="E4" s="2">
        <v>0</v>
      </c>
      <c r="F4" s="2">
        <v>1</v>
      </c>
      <c r="G4" s="2">
        <v>3</v>
      </c>
      <c r="J4" s="5"/>
      <c r="K4" s="5"/>
      <c r="L4" s="5"/>
      <c r="M4" s="6"/>
    </row>
    <row r="5" spans="1:13" ht="15.75" customHeight="1">
      <c r="A5" s="5">
        <v>1</v>
      </c>
      <c r="B5" s="5">
        <v>4</v>
      </c>
      <c r="C5" s="7">
        <v>6.5</v>
      </c>
      <c r="D5" s="2">
        <v>0</v>
      </c>
      <c r="E5" s="2">
        <v>0</v>
      </c>
      <c r="F5" s="2">
        <v>0</v>
      </c>
      <c r="G5" s="2">
        <v>4</v>
      </c>
      <c r="J5" s="5"/>
      <c r="K5" s="5"/>
      <c r="L5" s="5"/>
      <c r="M5" s="6"/>
    </row>
    <row r="6" spans="1:13" ht="15.75" customHeight="1">
      <c r="A6" s="5">
        <v>2</v>
      </c>
      <c r="B6" s="5">
        <v>1</v>
      </c>
      <c r="C6" s="7">
        <v>5.8</v>
      </c>
      <c r="D6" s="2">
        <v>1</v>
      </c>
      <c r="E6" s="2">
        <v>0</v>
      </c>
      <c r="F6" s="2">
        <v>0</v>
      </c>
      <c r="G6" s="2">
        <v>5</v>
      </c>
      <c r="J6" s="5"/>
      <c r="K6" s="5"/>
      <c r="L6" s="5"/>
      <c r="M6" s="6"/>
    </row>
    <row r="7" spans="1:13" ht="15.75" customHeight="1">
      <c r="A7" s="5">
        <v>2</v>
      </c>
      <c r="B7" s="5">
        <v>2</v>
      </c>
      <c r="C7" s="7">
        <v>5.2</v>
      </c>
      <c r="D7" s="2">
        <v>0</v>
      </c>
      <c r="E7" s="2">
        <v>1</v>
      </c>
      <c r="F7" s="2">
        <v>0</v>
      </c>
      <c r="G7" s="2">
        <v>6</v>
      </c>
      <c r="J7" s="5"/>
      <c r="K7" s="5"/>
      <c r="L7" s="5"/>
      <c r="M7" s="6"/>
    </row>
    <row r="8" spans="1:13" ht="15.75" customHeight="1">
      <c r="A8" s="5">
        <v>2</v>
      </c>
      <c r="B8" s="5">
        <v>3</v>
      </c>
      <c r="C8" s="7">
        <v>6.8</v>
      </c>
      <c r="D8" s="2">
        <v>0</v>
      </c>
      <c r="E8" s="2">
        <v>0</v>
      </c>
      <c r="F8" s="2">
        <v>1</v>
      </c>
      <c r="G8" s="2">
        <v>7</v>
      </c>
      <c r="J8" s="5"/>
      <c r="K8" s="5"/>
      <c r="L8" s="5"/>
      <c r="M8" s="6"/>
    </row>
    <row r="9" spans="1:13" ht="15.75" customHeight="1">
      <c r="A9" s="5">
        <v>2</v>
      </c>
      <c r="B9" s="5">
        <v>4</v>
      </c>
      <c r="C9" s="7">
        <v>7.4</v>
      </c>
      <c r="D9" s="2">
        <v>0</v>
      </c>
      <c r="E9" s="2">
        <v>0</v>
      </c>
      <c r="F9" s="2">
        <v>0</v>
      </c>
      <c r="G9" s="2">
        <v>8</v>
      </c>
      <c r="J9" s="5"/>
      <c r="K9" s="5"/>
      <c r="L9" s="5"/>
      <c r="M9" s="6"/>
    </row>
    <row r="10" spans="1:13" ht="15.75" customHeight="1">
      <c r="A10" s="5">
        <v>3</v>
      </c>
      <c r="B10" s="5">
        <v>1</v>
      </c>
      <c r="C10" s="7">
        <v>6</v>
      </c>
      <c r="D10" s="2">
        <v>1</v>
      </c>
      <c r="E10" s="2">
        <v>0</v>
      </c>
      <c r="F10" s="2">
        <v>0</v>
      </c>
      <c r="G10" s="2">
        <v>9</v>
      </c>
      <c r="J10" s="5"/>
      <c r="K10" s="5"/>
      <c r="L10" s="5"/>
      <c r="M10" s="6"/>
    </row>
    <row r="11" spans="1:13" ht="15.75" customHeight="1">
      <c r="A11" s="5">
        <v>3</v>
      </c>
      <c r="B11" s="5">
        <v>2</v>
      </c>
      <c r="C11" s="7">
        <v>5.6</v>
      </c>
      <c r="D11" s="2">
        <v>0</v>
      </c>
      <c r="E11" s="2">
        <v>1</v>
      </c>
      <c r="F11" s="2">
        <v>0</v>
      </c>
      <c r="G11" s="2">
        <v>10</v>
      </c>
      <c r="J11" s="5"/>
      <c r="K11" s="5"/>
      <c r="L11" s="5"/>
      <c r="M11" s="6"/>
    </row>
    <row r="12" spans="1:13" ht="15.75" customHeight="1">
      <c r="A12" s="5">
        <v>3</v>
      </c>
      <c r="B12" s="5">
        <v>3</v>
      </c>
      <c r="C12" s="7">
        <v>7.5</v>
      </c>
      <c r="D12" s="2">
        <v>0</v>
      </c>
      <c r="E12" s="2">
        <v>0</v>
      </c>
      <c r="F12" s="2">
        <v>1</v>
      </c>
      <c r="G12" s="2">
        <v>11</v>
      </c>
      <c r="J12" s="5"/>
      <c r="K12" s="5"/>
      <c r="L12" s="5"/>
      <c r="M12" s="6"/>
    </row>
    <row r="13" spans="1:13" ht="15.75" customHeight="1">
      <c r="A13" s="5">
        <v>3</v>
      </c>
      <c r="B13" s="5">
        <v>4</v>
      </c>
      <c r="C13" s="7">
        <v>7.8</v>
      </c>
      <c r="D13" s="2">
        <v>0</v>
      </c>
      <c r="E13" s="2">
        <v>0</v>
      </c>
      <c r="F13" s="2">
        <v>0</v>
      </c>
      <c r="G13" s="2">
        <v>12</v>
      </c>
      <c r="J13" s="5"/>
      <c r="K13" s="5"/>
      <c r="L13" s="5"/>
      <c r="M13" s="6"/>
    </row>
    <row r="14" spans="1:13" ht="15.75" customHeight="1">
      <c r="A14" s="5">
        <v>4</v>
      </c>
      <c r="B14" s="5">
        <v>1</v>
      </c>
      <c r="C14" s="7">
        <v>6.3</v>
      </c>
      <c r="D14" s="2">
        <v>1</v>
      </c>
      <c r="E14" s="2">
        <v>0</v>
      </c>
      <c r="F14" s="2">
        <v>0</v>
      </c>
      <c r="G14" s="2">
        <v>13</v>
      </c>
      <c r="J14" s="5"/>
      <c r="K14" s="5"/>
      <c r="L14" s="5"/>
      <c r="M14" s="6"/>
    </row>
    <row r="15" spans="1:13" ht="15.75" customHeight="1">
      <c r="A15" s="5">
        <v>4</v>
      </c>
      <c r="B15" s="5">
        <v>2</v>
      </c>
      <c r="C15" s="7">
        <v>5.9</v>
      </c>
      <c r="D15" s="2">
        <v>0</v>
      </c>
      <c r="E15" s="2">
        <v>1</v>
      </c>
      <c r="F15" s="2">
        <v>0</v>
      </c>
      <c r="G15" s="2">
        <v>14</v>
      </c>
      <c r="J15" s="5"/>
      <c r="K15" s="5"/>
      <c r="L15" s="5"/>
      <c r="M15" s="6"/>
    </row>
    <row r="16" spans="1:13" ht="15.75" customHeight="1">
      <c r="A16" s="5">
        <v>4</v>
      </c>
      <c r="B16" s="5">
        <v>3</v>
      </c>
      <c r="C16" s="7">
        <v>8</v>
      </c>
      <c r="D16" s="2">
        <v>0</v>
      </c>
      <c r="E16" s="2">
        <v>0</v>
      </c>
      <c r="F16" s="2">
        <v>1</v>
      </c>
      <c r="G16" s="2">
        <v>15</v>
      </c>
      <c r="J16" s="5"/>
      <c r="K16" s="5"/>
      <c r="L16" s="5"/>
      <c r="M16" s="6"/>
    </row>
    <row r="17" spans="1:13" ht="15.75" customHeight="1">
      <c r="A17" s="5">
        <v>4</v>
      </c>
      <c r="B17" s="5">
        <v>4</v>
      </c>
      <c r="C17" s="7">
        <v>8.4</v>
      </c>
      <c r="D17" s="2">
        <v>0</v>
      </c>
      <c r="E17" s="2">
        <v>0</v>
      </c>
      <c r="F17" s="2">
        <v>0</v>
      </c>
      <c r="G17" s="2">
        <v>16</v>
      </c>
      <c r="J17" s="5"/>
      <c r="K17" s="5"/>
      <c r="L17" s="5"/>
      <c r="M17" s="6"/>
    </row>
    <row r="18" spans="1:13" ht="15.75" customHeight="1">
      <c r="J18" s="5"/>
      <c r="K18" s="5"/>
      <c r="L18" s="5"/>
      <c r="M18" s="6"/>
    </row>
    <row r="19" spans="1:13" ht="15.75" customHeight="1">
      <c r="A19" s="2" t="s">
        <v>33</v>
      </c>
      <c r="J19" s="5"/>
      <c r="K19" s="5"/>
      <c r="L19" s="5"/>
      <c r="M19" s="6"/>
    </row>
    <row r="20" spans="1:13" ht="15.75" customHeight="1">
      <c r="J20" s="5"/>
      <c r="K20" s="5"/>
      <c r="L20" s="5"/>
      <c r="M20" s="6"/>
    </row>
    <row r="21" spans="1:13" ht="15.75" customHeight="1">
      <c r="A21" s="41" t="s">
        <v>34</v>
      </c>
      <c r="B21" s="42"/>
      <c r="J21" s="5"/>
      <c r="K21" s="5"/>
      <c r="L21" s="5"/>
      <c r="M21" s="6"/>
    </row>
    <row r="22" spans="1:13" ht="15.75" customHeight="1">
      <c r="A22" s="4" t="s">
        <v>35</v>
      </c>
      <c r="B22" s="4">
        <v>0.98806593983773217</v>
      </c>
    </row>
    <row r="23" spans="1:13" ht="15.75" customHeight="1">
      <c r="A23" s="4" t="s">
        <v>36</v>
      </c>
      <c r="B23" s="4">
        <v>0.976274301467421</v>
      </c>
    </row>
    <row r="24" spans="1:13" ht="15.75" customHeight="1">
      <c r="A24" s="4" t="s">
        <v>37</v>
      </c>
      <c r="B24" s="4">
        <v>0.9676467747283013</v>
      </c>
    </row>
    <row r="25" spans="1:13" ht="15.75" customHeight="1">
      <c r="A25" s="4" t="s">
        <v>38</v>
      </c>
      <c r="B25" s="4">
        <v>0.21666375289416046</v>
      </c>
    </row>
    <row r="26" spans="1:13" ht="15.75" customHeight="1">
      <c r="A26" s="21" t="s">
        <v>39</v>
      </c>
      <c r="B26" s="21">
        <v>16</v>
      </c>
    </row>
    <row r="27" spans="1:13" ht="15.75" customHeight="1"/>
    <row r="28" spans="1:13" ht="15.75" customHeight="1">
      <c r="A28" s="2" t="s">
        <v>40</v>
      </c>
    </row>
    <row r="29" spans="1:13" ht="15.75" customHeight="1">
      <c r="A29" s="20"/>
      <c r="B29" s="20" t="s">
        <v>41</v>
      </c>
      <c r="C29" s="20" t="s">
        <v>42</v>
      </c>
      <c r="D29" s="20" t="s">
        <v>43</v>
      </c>
      <c r="E29" s="20" t="s">
        <v>44</v>
      </c>
      <c r="F29" s="20" t="s">
        <v>45</v>
      </c>
    </row>
    <row r="30" spans="1:13" ht="15.75" customHeight="1">
      <c r="A30" s="4" t="s">
        <v>46</v>
      </c>
      <c r="B30" s="4">
        <v>4</v>
      </c>
      <c r="C30" s="4">
        <v>21.248000000000005</v>
      </c>
      <c r="D30" s="4">
        <v>5.3120000000000012</v>
      </c>
      <c r="E30" s="4">
        <v>113.15807310578552</v>
      </c>
      <c r="F30" s="4">
        <v>7.3758228114373063E-9</v>
      </c>
    </row>
    <row r="31" spans="1:13" ht="15.75" customHeight="1">
      <c r="A31" s="4" t="s">
        <v>47</v>
      </c>
      <c r="B31" s="4">
        <v>11</v>
      </c>
      <c r="C31" s="4">
        <v>0.51637500000000014</v>
      </c>
      <c r="D31" s="4">
        <v>4.6943181818181828E-2</v>
      </c>
      <c r="E31" s="4"/>
      <c r="F31" s="4"/>
    </row>
    <row r="32" spans="1:13" ht="15.75" customHeight="1">
      <c r="A32" s="21" t="s">
        <v>49</v>
      </c>
      <c r="B32" s="21">
        <v>15</v>
      </c>
      <c r="C32" s="21">
        <v>21.764375000000005</v>
      </c>
      <c r="D32" s="21"/>
      <c r="E32" s="21"/>
      <c r="F32" s="21"/>
    </row>
    <row r="33" spans="1:9" ht="15.75" customHeight="1"/>
    <row r="34" spans="1:9" ht="15.75" customHeight="1">
      <c r="A34" s="20"/>
      <c r="B34" s="120" t="s">
        <v>50</v>
      </c>
      <c r="C34" s="20" t="s">
        <v>38</v>
      </c>
      <c r="D34" s="20" t="s">
        <v>51</v>
      </c>
      <c r="E34" s="20" t="s">
        <v>52</v>
      </c>
      <c r="F34" s="20" t="s">
        <v>53</v>
      </c>
      <c r="G34" s="20" t="s">
        <v>54</v>
      </c>
      <c r="H34" s="20" t="s">
        <v>55</v>
      </c>
      <c r="I34" s="20" t="s">
        <v>56</v>
      </c>
    </row>
    <row r="35" spans="1:9" ht="15.75" customHeight="1">
      <c r="A35" s="4" t="s">
        <v>57</v>
      </c>
      <c r="B35" s="121">
        <v>6.0687499999999996</v>
      </c>
      <c r="C35" s="4">
        <v>0.16249781467062036</v>
      </c>
      <c r="D35" s="4">
        <v>37.346656090737149</v>
      </c>
      <c r="E35" s="4">
        <v>6.1228864709676179E-13</v>
      </c>
      <c r="F35" s="4">
        <v>5.7110947213626426</v>
      </c>
      <c r="G35" s="4">
        <v>6.4264052786373567</v>
      </c>
      <c r="H35" s="4">
        <v>5.7110947213626426</v>
      </c>
      <c r="I35" s="4">
        <v>6.4264052786373567</v>
      </c>
    </row>
    <row r="36" spans="1:9" ht="15.75" customHeight="1">
      <c r="A36" s="4" t="s">
        <v>8</v>
      </c>
      <c r="B36" s="121">
        <v>-1.3631250000000006</v>
      </c>
      <c r="C36" s="4">
        <v>0.15745433591275687</v>
      </c>
      <c r="D36" s="4">
        <v>-8.6572719137775156</v>
      </c>
      <c r="E36" s="4">
        <v>3.0597521796559057E-6</v>
      </c>
      <c r="F36" s="4">
        <v>-1.7096796567360624</v>
      </c>
      <c r="G36" s="4">
        <v>-1.0165703432639388</v>
      </c>
      <c r="H36" s="4">
        <v>-1.7096796567360624</v>
      </c>
      <c r="I36" s="4">
        <v>-1.0165703432639388</v>
      </c>
    </row>
    <row r="37" spans="1:9" ht="15.75" customHeight="1">
      <c r="A37" s="4" t="s">
        <v>9</v>
      </c>
      <c r="B37" s="121">
        <v>-2.0337500000000004</v>
      </c>
      <c r="C37" s="4">
        <v>0.15510764224182569</v>
      </c>
      <c r="D37" s="4">
        <v>-13.111861998580414</v>
      </c>
      <c r="E37" s="4">
        <v>4.6553197673283587E-8</v>
      </c>
      <c r="F37" s="4">
        <v>-2.3751396187910618</v>
      </c>
      <c r="G37" s="4">
        <v>-1.6923603812089392</v>
      </c>
      <c r="H37" s="4">
        <v>-2.3751396187910618</v>
      </c>
      <c r="I37" s="4">
        <v>-1.6923603812089392</v>
      </c>
    </row>
    <row r="38" spans="1:9" ht="15.75" customHeight="1">
      <c r="A38" s="4" t="s">
        <v>10</v>
      </c>
      <c r="B38" s="121">
        <v>-0.30437499999999967</v>
      </c>
      <c r="C38" s="4">
        <v>0.15368242694684622</v>
      </c>
      <c r="D38" s="4">
        <v>-1.98054524545785</v>
      </c>
      <c r="E38" s="4">
        <v>7.3201042930689394E-2</v>
      </c>
      <c r="F38" s="4">
        <v>-0.64262774107687548</v>
      </c>
      <c r="G38" s="4">
        <v>3.3877741076876189E-2</v>
      </c>
      <c r="H38" s="4">
        <v>-0.64262774107687548</v>
      </c>
      <c r="I38" s="4">
        <v>3.3877741076876189E-2</v>
      </c>
    </row>
    <row r="39" spans="1:9" ht="15.75" customHeight="1">
      <c r="A39" s="21" t="s">
        <v>6</v>
      </c>
      <c r="B39" s="122">
        <v>0.14562500000000003</v>
      </c>
      <c r="C39" s="21">
        <v>1.2111871993288989E-2</v>
      </c>
      <c r="D39" s="21">
        <v>12.023327201665333</v>
      </c>
      <c r="E39" s="21">
        <v>1.1402899242797899E-7</v>
      </c>
      <c r="F39" s="21">
        <v>0.11896694948184144</v>
      </c>
      <c r="G39" s="21">
        <v>0.17228305051815862</v>
      </c>
      <c r="H39" s="21">
        <v>0.11896694948184144</v>
      </c>
      <c r="I39" s="21">
        <v>0.17228305051815862</v>
      </c>
    </row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1:B21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zoomScale="125" workbookViewId="0">
      <selection activeCell="E18" sqref="E18"/>
    </sheetView>
  </sheetViews>
  <sheetFormatPr baseColWidth="10" defaultColWidth="11.1640625" defaultRowHeight="15" customHeight="1"/>
  <cols>
    <col min="1" max="2" width="10.5" customWidth="1"/>
    <col min="3" max="3" width="12.1640625" customWidth="1"/>
    <col min="4" max="4" width="10.5" customWidth="1"/>
    <col min="5" max="5" width="12.83203125" customWidth="1"/>
    <col min="6" max="6" width="11" customWidth="1"/>
    <col min="7" max="16" width="10.5" customWidth="1"/>
    <col min="17" max="26" width="11.1640625" customWidth="1"/>
  </cols>
  <sheetData>
    <row r="1" spans="1:26" ht="63.75" customHeight="1">
      <c r="A1" s="27" t="s">
        <v>3</v>
      </c>
      <c r="B1" s="27" t="s">
        <v>5</v>
      </c>
      <c r="C1" s="27" t="s">
        <v>16</v>
      </c>
      <c r="D1" s="28" t="s">
        <v>63</v>
      </c>
      <c r="E1" s="28" t="s">
        <v>64</v>
      </c>
      <c r="F1" s="28" t="s">
        <v>65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29">
        <v>1</v>
      </c>
      <c r="B2" s="29">
        <v>1</v>
      </c>
      <c r="C2" s="30">
        <v>4.8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29">
        <v>1</v>
      </c>
      <c r="B3" s="29">
        <v>2</v>
      </c>
      <c r="C3" s="30">
        <v>4.0999999999999996</v>
      </c>
      <c r="D3" s="31">
        <f t="shared" ref="D3:D17" si="0">AVERAGE(C2:C5)</f>
        <v>5.35</v>
      </c>
      <c r="E3" s="31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29">
        <v>1</v>
      </c>
      <c r="B4" s="29">
        <v>3</v>
      </c>
      <c r="C4" s="30">
        <v>6</v>
      </c>
      <c r="D4" s="31">
        <f t="shared" si="0"/>
        <v>5.6000000000000005</v>
      </c>
      <c r="E4" s="31">
        <f t="shared" ref="E4:E17" si="1">AVERAGE(D3:D4)</f>
        <v>5.4749999999999996</v>
      </c>
      <c r="F4" s="31">
        <f t="shared" ref="F4:F17" si="2">C4/E4</f>
        <v>1.0958904109589043</v>
      </c>
      <c r="G4" s="32" t="str">
        <f ca="1">_xlfn.FORMULATEXT(F4)</f>
        <v>=C4/E4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29">
        <v>1</v>
      </c>
      <c r="B5" s="29">
        <v>4</v>
      </c>
      <c r="C5" s="30">
        <v>6.5</v>
      </c>
      <c r="D5" s="31">
        <f t="shared" si="0"/>
        <v>5.875</v>
      </c>
      <c r="E5" s="31">
        <f t="shared" si="1"/>
        <v>5.7375000000000007</v>
      </c>
      <c r="F5" s="31">
        <f t="shared" si="2"/>
        <v>1.1328976034858387</v>
      </c>
      <c r="G5" s="32" t="str">
        <f t="shared" ref="G5:G17" ca="1" si="3">_xlfn.FORMULATEXT(F5)</f>
        <v>=C5/E5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29">
        <v>2</v>
      </c>
      <c r="B6" s="33">
        <v>1</v>
      </c>
      <c r="C6" s="30">
        <v>5.8</v>
      </c>
      <c r="D6" s="31">
        <f t="shared" si="0"/>
        <v>6.0750000000000002</v>
      </c>
      <c r="E6" s="31">
        <f t="shared" si="1"/>
        <v>5.9749999999999996</v>
      </c>
      <c r="F6" s="34">
        <f t="shared" si="2"/>
        <v>0.97071129707112969</v>
      </c>
      <c r="G6" s="32" t="str">
        <f t="shared" ca="1" si="3"/>
        <v>=C6/E6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29">
        <v>2</v>
      </c>
      <c r="B7" s="29">
        <v>2</v>
      </c>
      <c r="C7" s="30">
        <v>5.2</v>
      </c>
      <c r="D7" s="31">
        <f t="shared" si="0"/>
        <v>6.3000000000000007</v>
      </c>
      <c r="E7" s="31">
        <f t="shared" si="1"/>
        <v>6.1875</v>
      </c>
      <c r="F7" s="31">
        <f t="shared" si="2"/>
        <v>0.84040404040404049</v>
      </c>
      <c r="G7" s="32" t="str">
        <f t="shared" ca="1" si="3"/>
        <v>=C7/E7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29">
        <v>2</v>
      </c>
      <c r="B8" s="29">
        <v>3</v>
      </c>
      <c r="C8" s="30">
        <v>6.8</v>
      </c>
      <c r="D8" s="31">
        <f t="shared" si="0"/>
        <v>6.35</v>
      </c>
      <c r="E8" s="31">
        <f t="shared" si="1"/>
        <v>6.3250000000000002</v>
      </c>
      <c r="F8" s="31">
        <f t="shared" si="2"/>
        <v>1.075098814229249</v>
      </c>
      <c r="G8" s="32" t="str">
        <f t="shared" ca="1" si="3"/>
        <v>=C8/E8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29">
        <v>2</v>
      </c>
      <c r="B9" s="29">
        <v>4</v>
      </c>
      <c r="C9" s="30">
        <v>7.4</v>
      </c>
      <c r="D9" s="31">
        <f t="shared" si="0"/>
        <v>6.4499999999999993</v>
      </c>
      <c r="E9" s="31">
        <f t="shared" si="1"/>
        <v>6.3999999999999995</v>
      </c>
      <c r="F9" s="31">
        <f t="shared" si="2"/>
        <v>1.1562500000000002</v>
      </c>
      <c r="G9" s="32" t="str">
        <f t="shared" ca="1" si="3"/>
        <v>=C9/E9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29">
        <v>3</v>
      </c>
      <c r="B10" s="33">
        <v>1</v>
      </c>
      <c r="C10" s="30">
        <v>6</v>
      </c>
      <c r="D10" s="31">
        <f t="shared" si="0"/>
        <v>6.625</v>
      </c>
      <c r="E10" s="31">
        <f t="shared" si="1"/>
        <v>6.5374999999999996</v>
      </c>
      <c r="F10" s="34">
        <f t="shared" si="2"/>
        <v>0.91778202676864251</v>
      </c>
      <c r="G10" s="32" t="str">
        <f t="shared" ca="1" si="3"/>
        <v>=C10/E10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29">
        <v>3</v>
      </c>
      <c r="B11" s="29">
        <v>2</v>
      </c>
      <c r="C11" s="30">
        <v>5.6</v>
      </c>
      <c r="D11" s="31">
        <f t="shared" si="0"/>
        <v>6.7250000000000005</v>
      </c>
      <c r="E11" s="31">
        <f t="shared" si="1"/>
        <v>6.6750000000000007</v>
      </c>
      <c r="F11" s="31">
        <f t="shared" si="2"/>
        <v>0.83895131086142305</v>
      </c>
      <c r="G11" s="32" t="str">
        <f t="shared" ca="1" si="3"/>
        <v>=C11/E11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29">
        <v>3</v>
      </c>
      <c r="B12" s="29">
        <v>3</v>
      </c>
      <c r="C12" s="30">
        <v>7.5</v>
      </c>
      <c r="D12" s="31">
        <f t="shared" si="0"/>
        <v>6.8</v>
      </c>
      <c r="E12" s="31">
        <f t="shared" si="1"/>
        <v>6.7625000000000002</v>
      </c>
      <c r="F12" s="31">
        <f t="shared" si="2"/>
        <v>1.1090573012939002</v>
      </c>
      <c r="G12" s="32" t="str">
        <f t="shared" ca="1" si="3"/>
        <v>=C12/E12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29">
        <v>3</v>
      </c>
      <c r="B13" s="29">
        <v>4</v>
      </c>
      <c r="C13" s="30">
        <v>7.8</v>
      </c>
      <c r="D13" s="31">
        <f t="shared" si="0"/>
        <v>6.875</v>
      </c>
      <c r="E13" s="31">
        <f t="shared" si="1"/>
        <v>6.8375000000000004</v>
      </c>
      <c r="F13" s="31">
        <f t="shared" si="2"/>
        <v>1.1407678244972577</v>
      </c>
      <c r="G13" s="32" t="str">
        <f t="shared" ca="1" si="3"/>
        <v>=C13/E13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29">
        <v>4</v>
      </c>
      <c r="B14" s="33">
        <v>1</v>
      </c>
      <c r="C14" s="30">
        <v>6.3</v>
      </c>
      <c r="D14" s="31">
        <f t="shared" si="0"/>
        <v>7</v>
      </c>
      <c r="E14" s="31">
        <f t="shared" si="1"/>
        <v>6.9375</v>
      </c>
      <c r="F14" s="34">
        <f t="shared" si="2"/>
        <v>0.90810810810810805</v>
      </c>
      <c r="G14" s="32" t="str">
        <f t="shared" ca="1" si="3"/>
        <v>=C14/E14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29">
        <v>4</v>
      </c>
      <c r="B15" s="29">
        <v>2</v>
      </c>
      <c r="C15" s="30">
        <v>5.9</v>
      </c>
      <c r="D15" s="31">
        <f t="shared" si="0"/>
        <v>7.15</v>
      </c>
      <c r="E15" s="31">
        <f t="shared" si="1"/>
        <v>7.0750000000000002</v>
      </c>
      <c r="F15" s="31">
        <f t="shared" si="2"/>
        <v>0.83392226148409898</v>
      </c>
      <c r="G15" s="32" t="str">
        <f t="shared" ca="1" si="3"/>
        <v>=C15/E15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29">
        <v>4</v>
      </c>
      <c r="B16" s="29">
        <v>3</v>
      </c>
      <c r="C16" s="30">
        <v>8</v>
      </c>
      <c r="D16" s="31">
        <f t="shared" si="0"/>
        <v>7.4333333333333336</v>
      </c>
      <c r="E16" s="31">
        <f t="shared" si="1"/>
        <v>7.291666666666667</v>
      </c>
      <c r="F16" s="31">
        <f t="shared" si="2"/>
        <v>1.0971428571428572</v>
      </c>
      <c r="G16" s="32" t="str">
        <f t="shared" ca="1" si="3"/>
        <v>=C16/E16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29">
        <v>4</v>
      </c>
      <c r="B17" s="29">
        <v>4</v>
      </c>
      <c r="C17" s="30">
        <v>8.4</v>
      </c>
      <c r="D17" s="31">
        <f t="shared" si="0"/>
        <v>8.1999999999999993</v>
      </c>
      <c r="E17" s="31">
        <f t="shared" si="1"/>
        <v>7.8166666666666664</v>
      </c>
      <c r="F17" s="31">
        <f t="shared" si="2"/>
        <v>1.0746268656716418</v>
      </c>
      <c r="G17" s="32" t="str">
        <f t="shared" ca="1" si="3"/>
        <v>=C17/E17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/>
      <c r="B19" s="14"/>
      <c r="C19" s="14"/>
      <c r="D19" s="14"/>
      <c r="E19" s="14"/>
      <c r="F19" s="14"/>
      <c r="G19" s="14"/>
      <c r="H19" s="123" t="s">
        <v>66</v>
      </c>
      <c r="I19" s="19"/>
      <c r="J19" s="19"/>
      <c r="K19" s="19"/>
      <c r="L19" s="19"/>
      <c r="M19" s="19"/>
      <c r="N19" s="19"/>
      <c r="O19" s="19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ignoredErrors>
    <ignoredError sqref="D3:D17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tabSelected="1" workbookViewId="0">
      <selection activeCell="J40" sqref="J40"/>
    </sheetView>
  </sheetViews>
  <sheetFormatPr baseColWidth="10" defaultColWidth="11.1640625" defaultRowHeight="15" customHeight="1"/>
  <cols>
    <col min="1" max="1" width="20.5" customWidth="1"/>
    <col min="2" max="2" width="12.6640625" customWidth="1"/>
    <col min="3" max="3" width="14.5" customWidth="1"/>
    <col min="4" max="4" width="12.6640625" customWidth="1"/>
    <col min="5" max="5" width="12.83203125" customWidth="1"/>
    <col min="6" max="6" width="14.1640625" customWidth="1"/>
    <col min="7" max="7" width="12.6640625" customWidth="1"/>
    <col min="8" max="26" width="11.1640625" customWidth="1"/>
  </cols>
  <sheetData>
    <row r="1" spans="1:26" ht="49.5" customHeight="1">
      <c r="A1" s="27" t="s">
        <v>3</v>
      </c>
      <c r="B1" s="27" t="s">
        <v>5</v>
      </c>
      <c r="C1" s="27" t="s">
        <v>62</v>
      </c>
      <c r="D1" s="27" t="s">
        <v>16</v>
      </c>
      <c r="E1" s="27" t="s">
        <v>67</v>
      </c>
      <c r="F1" s="27" t="s">
        <v>68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29">
        <v>1</v>
      </c>
      <c r="B2" s="29">
        <v>1</v>
      </c>
      <c r="C2" s="29">
        <v>1</v>
      </c>
      <c r="D2" s="30">
        <v>4.8</v>
      </c>
      <c r="E2" s="35">
        <v>0.93</v>
      </c>
      <c r="F2" s="17">
        <f t="shared" ref="F2:F17" si="0">D2/E2</f>
        <v>5.161290322580645</v>
      </c>
      <c r="G2" s="32" t="str">
        <f ca="1">_xlfn.FORMULATEXT(F2)</f>
        <v>=D2/E2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29">
        <v>1</v>
      </c>
      <c r="B3" s="29">
        <v>2</v>
      </c>
      <c r="C3" s="29">
        <v>2</v>
      </c>
      <c r="D3" s="30">
        <v>4.0999999999999996</v>
      </c>
      <c r="E3" s="35">
        <v>0.84</v>
      </c>
      <c r="F3" s="17">
        <f t="shared" si="0"/>
        <v>4.8809523809523805</v>
      </c>
      <c r="G3" s="32" t="str">
        <f t="shared" ref="G3:G17" ca="1" si="1">_xlfn.FORMULATEXT(F3)</f>
        <v>=D3/E3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29">
        <v>1</v>
      </c>
      <c r="B4" s="29">
        <v>3</v>
      </c>
      <c r="C4" s="29">
        <v>3</v>
      </c>
      <c r="D4" s="30">
        <v>6</v>
      </c>
      <c r="E4" s="35">
        <v>1.0900000000000001</v>
      </c>
      <c r="F4" s="17">
        <f t="shared" si="0"/>
        <v>5.5045871559633026</v>
      </c>
      <c r="G4" s="32" t="str">
        <f t="shared" ca="1" si="1"/>
        <v>=D4/E4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29">
        <v>1</v>
      </c>
      <c r="B5" s="29">
        <v>4</v>
      </c>
      <c r="C5" s="29">
        <v>4</v>
      </c>
      <c r="D5" s="30">
        <v>6.5</v>
      </c>
      <c r="E5" s="35">
        <v>1.1399999999999999</v>
      </c>
      <c r="F5" s="17">
        <f t="shared" si="0"/>
        <v>5.7017543859649127</v>
      </c>
      <c r="G5" s="32" t="str">
        <f t="shared" ca="1" si="1"/>
        <v>=D5/E5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29">
        <v>2</v>
      </c>
      <c r="B6" s="29">
        <v>1</v>
      </c>
      <c r="C6" s="29">
        <v>5</v>
      </c>
      <c r="D6" s="30">
        <v>5.8</v>
      </c>
      <c r="E6" s="29">
        <v>0.93</v>
      </c>
      <c r="F6" s="17">
        <f t="shared" si="0"/>
        <v>6.236559139784946</v>
      </c>
      <c r="G6" s="32" t="str">
        <f t="shared" ca="1" si="1"/>
        <v>=D6/E6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29">
        <v>2</v>
      </c>
      <c r="B7" s="29">
        <v>2</v>
      </c>
      <c r="C7" s="29">
        <v>6</v>
      </c>
      <c r="D7" s="30">
        <v>5.2</v>
      </c>
      <c r="E7" s="29">
        <v>0.84</v>
      </c>
      <c r="F7" s="17">
        <f t="shared" si="0"/>
        <v>6.1904761904761907</v>
      </c>
      <c r="G7" s="32" t="str">
        <f t="shared" ca="1" si="1"/>
        <v>=D7/E7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29">
        <v>2</v>
      </c>
      <c r="B8" s="29">
        <v>3</v>
      </c>
      <c r="C8" s="29">
        <v>7</v>
      </c>
      <c r="D8" s="30">
        <v>6.8</v>
      </c>
      <c r="E8" s="29">
        <v>1.0900000000000001</v>
      </c>
      <c r="F8" s="17">
        <f t="shared" si="0"/>
        <v>6.2385321100917421</v>
      </c>
      <c r="G8" s="32" t="str">
        <f t="shared" ca="1" si="1"/>
        <v>=D8/E8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29">
        <v>2</v>
      </c>
      <c r="B9" s="29">
        <v>4</v>
      </c>
      <c r="C9" s="29">
        <v>8</v>
      </c>
      <c r="D9" s="30">
        <v>7.4</v>
      </c>
      <c r="E9" s="29">
        <v>1.1399999999999999</v>
      </c>
      <c r="F9" s="17">
        <f t="shared" si="0"/>
        <v>6.4912280701754392</v>
      </c>
      <c r="G9" s="32" t="str">
        <f t="shared" ca="1" si="1"/>
        <v>=D9/E9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29">
        <v>3</v>
      </c>
      <c r="B10" s="29">
        <v>1</v>
      </c>
      <c r="C10" s="29">
        <v>9</v>
      </c>
      <c r="D10" s="30">
        <v>6</v>
      </c>
      <c r="E10" s="29">
        <v>0.93</v>
      </c>
      <c r="F10" s="17">
        <f t="shared" si="0"/>
        <v>6.4516129032258061</v>
      </c>
      <c r="G10" s="32" t="str">
        <f t="shared" ca="1" si="1"/>
        <v>=D10/E10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29">
        <v>3</v>
      </c>
      <c r="B11" s="29">
        <v>2</v>
      </c>
      <c r="C11" s="29">
        <v>10</v>
      </c>
      <c r="D11" s="30">
        <v>5.6</v>
      </c>
      <c r="E11" s="29">
        <v>0.84</v>
      </c>
      <c r="F11" s="17">
        <f t="shared" si="0"/>
        <v>6.6666666666666661</v>
      </c>
      <c r="G11" s="32" t="str">
        <f t="shared" ca="1" si="1"/>
        <v>=D11/E11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29">
        <v>3</v>
      </c>
      <c r="B12" s="29">
        <v>3</v>
      </c>
      <c r="C12" s="29">
        <v>11</v>
      </c>
      <c r="D12" s="30">
        <v>7.5</v>
      </c>
      <c r="E12" s="29">
        <v>1.0900000000000001</v>
      </c>
      <c r="F12" s="17">
        <f t="shared" si="0"/>
        <v>6.8807339449541276</v>
      </c>
      <c r="G12" s="32" t="str">
        <f t="shared" ca="1" si="1"/>
        <v>=D12/E12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29">
        <v>3</v>
      </c>
      <c r="B13" s="29">
        <v>4</v>
      </c>
      <c r="C13" s="29">
        <v>12</v>
      </c>
      <c r="D13" s="30">
        <v>7.8</v>
      </c>
      <c r="E13" s="29">
        <v>1.1399999999999999</v>
      </c>
      <c r="F13" s="17">
        <f t="shared" si="0"/>
        <v>6.8421052631578956</v>
      </c>
      <c r="G13" s="32" t="str">
        <f t="shared" ca="1" si="1"/>
        <v>=D13/E13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29">
        <v>4</v>
      </c>
      <c r="B14" s="29">
        <v>1</v>
      </c>
      <c r="C14" s="29">
        <v>13</v>
      </c>
      <c r="D14" s="30">
        <v>6.3</v>
      </c>
      <c r="E14" s="29">
        <v>0.93</v>
      </c>
      <c r="F14" s="17">
        <f t="shared" si="0"/>
        <v>6.7741935483870961</v>
      </c>
      <c r="G14" s="32" t="str">
        <f t="shared" ca="1" si="1"/>
        <v>=D14/E14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29">
        <v>4</v>
      </c>
      <c r="B15" s="29">
        <v>2</v>
      </c>
      <c r="C15" s="29">
        <v>14</v>
      </c>
      <c r="D15" s="30">
        <v>5.9</v>
      </c>
      <c r="E15" s="29">
        <v>0.84</v>
      </c>
      <c r="F15" s="17">
        <f t="shared" si="0"/>
        <v>7.0238095238095246</v>
      </c>
      <c r="G15" s="32" t="str">
        <f t="shared" ca="1" si="1"/>
        <v>=D15/E15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29">
        <v>4</v>
      </c>
      <c r="B16" s="29">
        <v>3</v>
      </c>
      <c r="C16" s="29">
        <v>15</v>
      </c>
      <c r="D16" s="30">
        <v>8</v>
      </c>
      <c r="E16" s="29">
        <v>1.0900000000000001</v>
      </c>
      <c r="F16" s="17">
        <f t="shared" si="0"/>
        <v>7.3394495412844032</v>
      </c>
      <c r="G16" s="32" t="str">
        <f t="shared" ca="1" si="1"/>
        <v>=D16/E16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29">
        <v>4</v>
      </c>
      <c r="B17" s="29">
        <v>4</v>
      </c>
      <c r="C17" s="29">
        <v>16</v>
      </c>
      <c r="D17" s="30">
        <v>8.4</v>
      </c>
      <c r="E17" s="29">
        <v>1.1399999999999999</v>
      </c>
      <c r="F17" s="17">
        <f t="shared" si="0"/>
        <v>7.3684210526315796</v>
      </c>
      <c r="G17" s="32" t="str">
        <f t="shared" ca="1" si="1"/>
        <v>=D17/E17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36" t="s">
        <v>69</v>
      </c>
      <c r="B19" s="37"/>
      <c r="C19" s="3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38" t="s">
        <v>70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="133" workbookViewId="0">
      <selection activeCell="J29" sqref="J29"/>
    </sheetView>
  </sheetViews>
  <sheetFormatPr baseColWidth="10" defaultColWidth="11.1640625" defaultRowHeight="15" customHeight="1"/>
  <cols>
    <col min="1" max="22" width="8.83203125" customWidth="1"/>
    <col min="23" max="26" width="11.1640625" customWidth="1"/>
  </cols>
  <sheetData>
    <row r="1" spans="1:22" ht="15.75" customHeight="1">
      <c r="A1" s="3" t="s">
        <v>0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>
      <c r="A2" s="5">
        <v>1</v>
      </c>
      <c r="B2" s="5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>
      <c r="A3" s="5">
        <v>2</v>
      </c>
      <c r="B3" s="5">
        <v>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>
      <c r="A4" s="5">
        <v>3</v>
      </c>
      <c r="B4" s="5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>
      <c r="A5" s="5">
        <v>4</v>
      </c>
      <c r="B5" s="5">
        <v>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>
      <c r="A6" s="5">
        <v>5</v>
      </c>
      <c r="B6" s="5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>
      <c r="A7" s="5">
        <v>6</v>
      </c>
      <c r="B7" s="5">
        <v>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5">
        <v>7</v>
      </c>
      <c r="B8" s="5">
        <v>20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5">
        <v>8</v>
      </c>
      <c r="B9" s="5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5">
        <v>9</v>
      </c>
      <c r="B10" s="5">
        <v>22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5">
        <v>10</v>
      </c>
      <c r="B11" s="5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5">
        <v>11</v>
      </c>
      <c r="B12" s="5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5">
        <v>12</v>
      </c>
      <c r="B13" s="5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5">
        <v>13</v>
      </c>
      <c r="B14" s="5">
        <v>31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5">
        <v>14</v>
      </c>
      <c r="B15" s="5">
        <v>34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5">
        <v>15</v>
      </c>
      <c r="B16" s="5">
        <v>31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5">
        <v>16</v>
      </c>
      <c r="B17" s="5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5">
        <v>17</v>
      </c>
      <c r="B18" s="5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5">
        <v>18</v>
      </c>
      <c r="B19" s="5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5">
        <v>19</v>
      </c>
      <c r="B20" s="5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5">
        <v>20</v>
      </c>
      <c r="B21" s="5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5">
        <v>21</v>
      </c>
      <c r="B22" s="5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>
      <c r="A23" s="5">
        <v>22</v>
      </c>
      <c r="B23" s="5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zoomScale="215" workbookViewId="0">
      <selection activeCell="J8" sqref="J8"/>
    </sheetView>
  </sheetViews>
  <sheetFormatPr baseColWidth="10" defaultColWidth="11.1640625" defaultRowHeight="15" customHeight="1"/>
  <cols>
    <col min="1" max="6" width="8.83203125" customWidth="1"/>
    <col min="7" max="26" width="11.1640625" customWidth="1"/>
  </cols>
  <sheetData>
    <row r="1" spans="1:2" ht="15.75" customHeight="1">
      <c r="A1" s="1" t="s">
        <v>3</v>
      </c>
      <c r="B1" s="1" t="s">
        <v>2</v>
      </c>
    </row>
    <row r="2" spans="1:2" ht="15.75" customHeight="1">
      <c r="A2" s="2">
        <v>1</v>
      </c>
      <c r="B2" s="2">
        <v>21.6</v>
      </c>
    </row>
    <row r="3" spans="1:2" ht="15.75" customHeight="1">
      <c r="A3" s="2">
        <v>2</v>
      </c>
      <c r="B3" s="2">
        <v>22.9</v>
      </c>
    </row>
    <row r="4" spans="1:2" ht="15.75" customHeight="1">
      <c r="A4" s="2">
        <v>3</v>
      </c>
      <c r="B4" s="2">
        <v>25.5</v>
      </c>
    </row>
    <row r="5" spans="1:2" ht="15.75" customHeight="1">
      <c r="A5" s="2">
        <v>4</v>
      </c>
      <c r="B5" s="2">
        <v>21.9</v>
      </c>
    </row>
    <row r="6" spans="1:2" ht="15.75" customHeight="1">
      <c r="A6" s="2">
        <v>5</v>
      </c>
      <c r="B6" s="2">
        <v>23.9</v>
      </c>
    </row>
    <row r="7" spans="1:2" ht="15.75" customHeight="1">
      <c r="A7" s="2">
        <v>6</v>
      </c>
      <c r="B7" s="2">
        <v>27.5</v>
      </c>
    </row>
    <row r="8" spans="1:2" ht="15.75" customHeight="1">
      <c r="A8" s="2">
        <v>7</v>
      </c>
      <c r="B8" s="2">
        <v>31.5</v>
      </c>
    </row>
    <row r="9" spans="1:2" ht="15.75" customHeight="1">
      <c r="A9" s="2">
        <v>8</v>
      </c>
      <c r="B9" s="2">
        <v>29.7</v>
      </c>
    </row>
    <row r="10" spans="1:2" ht="15.75" customHeight="1">
      <c r="A10" s="2">
        <v>9</v>
      </c>
      <c r="B10" s="2">
        <v>28.6</v>
      </c>
    </row>
    <row r="11" spans="1:2" ht="15.75" customHeight="1">
      <c r="A11" s="2">
        <v>10</v>
      </c>
      <c r="B11" s="2">
        <v>31.4</v>
      </c>
    </row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zoomScale="168" workbookViewId="0">
      <selection activeCell="M5" sqref="M5"/>
    </sheetView>
  </sheetViews>
  <sheetFormatPr baseColWidth="10" defaultColWidth="11.1640625" defaultRowHeight="15" customHeight="1"/>
  <cols>
    <col min="1" max="1" width="8.83203125" customWidth="1"/>
    <col min="2" max="2" width="9.83203125" customWidth="1"/>
    <col min="3" max="22" width="8.83203125" customWidth="1"/>
    <col min="23" max="26" width="11.1640625" customWidth="1"/>
  </cols>
  <sheetData>
    <row r="1" spans="1:22" ht="15.75" customHeight="1">
      <c r="A1" s="3" t="s">
        <v>3</v>
      </c>
      <c r="B1" s="3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>
      <c r="A2" s="6">
        <v>1</v>
      </c>
      <c r="B2" s="6">
        <v>23.1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>
      <c r="A3" s="6">
        <v>2</v>
      </c>
      <c r="B3" s="6">
        <v>21.3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>
      <c r="A4" s="6">
        <v>3</v>
      </c>
      <c r="B4" s="6">
        <v>27.4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>
      <c r="A5" s="6">
        <v>4</v>
      </c>
      <c r="B5" s="6">
        <v>34.6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>
      <c r="A6" s="6">
        <v>5</v>
      </c>
      <c r="B6" s="6">
        <v>33.799999999999997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>
      <c r="A7" s="6">
        <v>6</v>
      </c>
      <c r="B7" s="6">
        <v>43.2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6">
        <v>7</v>
      </c>
      <c r="B8" s="6">
        <v>59.5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6">
        <v>8</v>
      </c>
      <c r="B9" s="6">
        <v>64.400000000000006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6">
        <v>9</v>
      </c>
      <c r="B10" s="6">
        <v>74.2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6">
        <v>10</v>
      </c>
      <c r="B11" s="6">
        <v>99.3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selection activeCell="K28" sqref="K28"/>
    </sheetView>
  </sheetViews>
  <sheetFormatPr baseColWidth="10" defaultColWidth="11.1640625" defaultRowHeight="15" customHeight="1"/>
  <cols>
    <col min="1" max="24" width="8.83203125" customWidth="1"/>
    <col min="25" max="26" width="11.1640625" customWidth="1"/>
  </cols>
  <sheetData>
    <row r="1" spans="1:24" ht="15.75" customHeight="1">
      <c r="A1" s="3" t="s">
        <v>3</v>
      </c>
      <c r="B1" s="3" t="s">
        <v>5</v>
      </c>
      <c r="C1" s="3" t="s">
        <v>6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39" t="s">
        <v>7</v>
      </c>
      <c r="B2" s="5" t="s">
        <v>8</v>
      </c>
      <c r="C2" s="5">
        <v>1</v>
      </c>
      <c r="D2" s="6">
        <v>125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40"/>
      <c r="B3" s="5" t="s">
        <v>9</v>
      </c>
      <c r="C3" s="5">
        <v>2</v>
      </c>
      <c r="D3" s="6">
        <v>153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40"/>
      <c r="B4" s="5" t="s">
        <v>10</v>
      </c>
      <c r="C4" s="5">
        <v>3</v>
      </c>
      <c r="D4" s="6">
        <v>106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40"/>
      <c r="B5" s="5" t="s">
        <v>11</v>
      </c>
      <c r="C5" s="5">
        <v>4</v>
      </c>
      <c r="D5" s="6">
        <v>88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39" t="s">
        <v>12</v>
      </c>
      <c r="B6" s="5" t="s">
        <v>8</v>
      </c>
      <c r="C6" s="5">
        <v>5</v>
      </c>
      <c r="D6" s="6">
        <v>118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40"/>
      <c r="B7" s="5" t="s">
        <v>9</v>
      </c>
      <c r="C7" s="5">
        <v>6</v>
      </c>
      <c r="D7" s="6">
        <v>161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40"/>
      <c r="B8" s="5" t="s">
        <v>10</v>
      </c>
      <c r="C8" s="5">
        <v>7</v>
      </c>
      <c r="D8" s="6">
        <v>133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40"/>
      <c r="B9" s="5" t="s">
        <v>11</v>
      </c>
      <c r="C9" s="5">
        <v>8</v>
      </c>
      <c r="D9" s="6">
        <v>102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39" t="s">
        <v>13</v>
      </c>
      <c r="B10" s="5" t="s">
        <v>8</v>
      </c>
      <c r="C10" s="5">
        <v>9</v>
      </c>
      <c r="D10" s="6">
        <v>138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40"/>
      <c r="B11" s="5" t="s">
        <v>9</v>
      </c>
      <c r="C11" s="5">
        <v>10</v>
      </c>
      <c r="D11" s="6">
        <v>144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40"/>
      <c r="B12" s="5" t="s">
        <v>10</v>
      </c>
      <c r="C12" s="5">
        <v>11</v>
      </c>
      <c r="D12" s="6">
        <v>113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40"/>
      <c r="B13" s="5" t="s">
        <v>11</v>
      </c>
      <c r="C13" s="5">
        <v>12</v>
      </c>
      <c r="D13" s="6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39" t="s">
        <v>14</v>
      </c>
      <c r="B14" s="5" t="s">
        <v>8</v>
      </c>
      <c r="C14" s="5">
        <v>13</v>
      </c>
      <c r="D14" s="6">
        <v>109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40"/>
      <c r="B15" s="5" t="s">
        <v>9</v>
      </c>
      <c r="C15" s="5">
        <v>14</v>
      </c>
      <c r="D15" s="6">
        <v>137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40"/>
      <c r="B16" s="5" t="s">
        <v>10</v>
      </c>
      <c r="C16" s="5">
        <v>15</v>
      </c>
      <c r="D16" s="6">
        <v>125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40"/>
      <c r="B17" s="5" t="s">
        <v>11</v>
      </c>
      <c r="C17" s="5">
        <v>16</v>
      </c>
      <c r="D17" s="6">
        <v>109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39" t="s">
        <v>15</v>
      </c>
      <c r="B18" s="5" t="s">
        <v>8</v>
      </c>
      <c r="C18" s="5">
        <v>17</v>
      </c>
      <c r="D18" s="6">
        <v>130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40"/>
      <c r="B19" s="5" t="s">
        <v>9</v>
      </c>
      <c r="C19" s="5">
        <v>18</v>
      </c>
      <c r="D19" s="6">
        <v>165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40"/>
      <c r="B20" s="5" t="s">
        <v>10</v>
      </c>
      <c r="C20" s="5">
        <v>19</v>
      </c>
      <c r="D20" s="6">
        <v>128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40"/>
      <c r="B21" s="5" t="s">
        <v>11</v>
      </c>
      <c r="C21" s="5">
        <v>20</v>
      </c>
      <c r="D21" s="6">
        <v>96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zoomScale="157" workbookViewId="0">
      <selection activeCell="I25" sqref="I25"/>
    </sheetView>
  </sheetViews>
  <sheetFormatPr baseColWidth="10" defaultColWidth="11.1640625" defaultRowHeight="15" customHeight="1"/>
  <cols>
    <col min="1" max="2" width="8.83203125" customWidth="1"/>
    <col min="3" max="3" width="12" customWidth="1"/>
    <col min="4" max="6" width="8.83203125" customWidth="1"/>
    <col min="7" max="26" width="11.1640625" customWidth="1"/>
  </cols>
  <sheetData>
    <row r="1" spans="1:3" ht="15.75" customHeight="1">
      <c r="A1" s="1" t="s">
        <v>3</v>
      </c>
      <c r="B1" s="1" t="s">
        <v>5</v>
      </c>
      <c r="C1" s="1" t="s">
        <v>16</v>
      </c>
    </row>
    <row r="2" spans="1:3" ht="15.75" customHeight="1">
      <c r="A2" s="39" t="s">
        <v>7</v>
      </c>
      <c r="B2" s="5" t="s">
        <v>8</v>
      </c>
      <c r="C2" s="7">
        <v>4.8</v>
      </c>
    </row>
    <row r="3" spans="1:3" ht="15.75" customHeight="1">
      <c r="A3" s="40"/>
      <c r="B3" s="5" t="s">
        <v>9</v>
      </c>
      <c r="C3" s="7">
        <v>4.0999999999999996</v>
      </c>
    </row>
    <row r="4" spans="1:3" ht="15.75" customHeight="1">
      <c r="A4" s="40"/>
      <c r="B4" s="5" t="s">
        <v>10</v>
      </c>
      <c r="C4" s="7">
        <v>6</v>
      </c>
    </row>
    <row r="5" spans="1:3" ht="15.75" customHeight="1">
      <c r="A5" s="40"/>
      <c r="B5" s="5" t="s">
        <v>11</v>
      </c>
      <c r="C5" s="7">
        <v>6.5</v>
      </c>
    </row>
    <row r="6" spans="1:3" ht="15.75" customHeight="1">
      <c r="A6" s="39" t="s">
        <v>12</v>
      </c>
      <c r="B6" s="5" t="s">
        <v>8</v>
      </c>
      <c r="C6" s="7">
        <v>5.8</v>
      </c>
    </row>
    <row r="7" spans="1:3" ht="15.75" customHeight="1">
      <c r="A7" s="40"/>
      <c r="B7" s="5" t="s">
        <v>9</v>
      </c>
      <c r="C7" s="7">
        <v>5.2</v>
      </c>
    </row>
    <row r="8" spans="1:3" ht="15.75" customHeight="1">
      <c r="A8" s="40"/>
      <c r="B8" s="5" t="s">
        <v>10</v>
      </c>
      <c r="C8" s="7">
        <v>6.8</v>
      </c>
    </row>
    <row r="9" spans="1:3" ht="15.75" customHeight="1">
      <c r="A9" s="40"/>
      <c r="B9" s="5" t="s">
        <v>11</v>
      </c>
      <c r="C9" s="7">
        <v>7.4</v>
      </c>
    </row>
    <row r="10" spans="1:3" ht="15.75" customHeight="1">
      <c r="A10" s="39" t="s">
        <v>13</v>
      </c>
      <c r="B10" s="5" t="s">
        <v>8</v>
      </c>
      <c r="C10" s="7">
        <v>6</v>
      </c>
    </row>
    <row r="11" spans="1:3" ht="15.75" customHeight="1">
      <c r="A11" s="40"/>
      <c r="B11" s="5" t="s">
        <v>9</v>
      </c>
      <c r="C11" s="7">
        <v>5.6</v>
      </c>
    </row>
    <row r="12" spans="1:3" ht="15.75" customHeight="1">
      <c r="A12" s="40"/>
      <c r="B12" s="5" t="s">
        <v>10</v>
      </c>
      <c r="C12" s="7">
        <v>7.5</v>
      </c>
    </row>
    <row r="13" spans="1:3" ht="15.75" customHeight="1">
      <c r="A13" s="40"/>
      <c r="B13" s="5" t="s">
        <v>11</v>
      </c>
      <c r="C13" s="7">
        <v>7.8</v>
      </c>
    </row>
    <row r="14" spans="1:3" ht="15.75" customHeight="1">
      <c r="A14" s="39" t="s">
        <v>14</v>
      </c>
      <c r="B14" s="5" t="s">
        <v>8</v>
      </c>
      <c r="C14" s="7">
        <v>6.3</v>
      </c>
    </row>
    <row r="15" spans="1:3" ht="15.75" customHeight="1">
      <c r="A15" s="40"/>
      <c r="B15" s="5" t="s">
        <v>9</v>
      </c>
      <c r="C15" s="7">
        <v>5.9</v>
      </c>
    </row>
    <row r="16" spans="1:3" ht="15.75" customHeight="1">
      <c r="A16" s="40"/>
      <c r="B16" s="5" t="s">
        <v>10</v>
      </c>
      <c r="C16" s="7">
        <v>8</v>
      </c>
    </row>
    <row r="17" spans="1:3" ht="15.75" customHeight="1">
      <c r="A17" s="40"/>
      <c r="B17" s="5" t="s">
        <v>11</v>
      </c>
      <c r="C17" s="7">
        <v>8.4</v>
      </c>
    </row>
    <row r="18" spans="1:3" ht="15.75" customHeight="1"/>
    <row r="19" spans="1:3" ht="15.75" customHeight="1"/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9"/>
    <mergeCell ref="A10:A13"/>
    <mergeCell ref="A14:A17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zoomScale="143" workbookViewId="0">
      <selection activeCell="K19" sqref="K19"/>
    </sheetView>
  </sheetViews>
  <sheetFormatPr baseColWidth="10" defaultColWidth="11.1640625" defaultRowHeight="15" customHeight="1"/>
  <cols>
    <col min="1" max="1" width="6" style="43" bestFit="1" customWidth="1"/>
    <col min="2" max="2" width="12.83203125" style="43" bestFit="1" customWidth="1"/>
    <col min="3" max="3" width="8.33203125" style="43" customWidth="1"/>
    <col min="4" max="4" width="5.33203125" style="43" bestFit="1" customWidth="1"/>
    <col min="5" max="5" width="9.33203125" style="43" bestFit="1" customWidth="1"/>
    <col min="6" max="6" width="8.33203125" style="43" bestFit="1" customWidth="1"/>
    <col min="7" max="7" width="10.6640625" style="43" bestFit="1" customWidth="1"/>
    <col min="8" max="8" width="9.1640625" style="43" bestFit="1" customWidth="1"/>
    <col min="9" max="9" width="9.1640625" style="43" customWidth="1"/>
    <col min="10" max="10" width="7" style="43" customWidth="1"/>
    <col min="11" max="11" width="7.1640625" style="43" bestFit="1" customWidth="1"/>
    <col min="12" max="12" width="9" style="43" customWidth="1"/>
    <col min="13" max="13" width="5.33203125" style="43" bestFit="1" customWidth="1"/>
    <col min="14" max="14" width="9.33203125" style="43" bestFit="1" customWidth="1"/>
    <col min="15" max="15" width="8.33203125" style="43" bestFit="1" customWidth="1"/>
    <col min="16" max="16" width="7.1640625" style="43" bestFit="1" customWidth="1"/>
    <col min="17" max="17" width="9.33203125" style="43" bestFit="1" customWidth="1"/>
    <col min="18" max="26" width="11.1640625" style="43" customWidth="1"/>
    <col min="27" max="16384" width="11.1640625" style="43"/>
  </cols>
  <sheetData>
    <row r="1" spans="1:17" ht="16">
      <c r="A1" s="51" t="s">
        <v>17</v>
      </c>
      <c r="B1" s="52"/>
      <c r="C1" s="52"/>
      <c r="D1" s="52"/>
      <c r="E1" s="52"/>
      <c r="F1" s="52"/>
      <c r="G1" s="52"/>
      <c r="H1" s="52"/>
      <c r="J1" s="56" t="s">
        <v>26</v>
      </c>
      <c r="K1" s="57"/>
      <c r="L1" s="58"/>
      <c r="M1" s="58"/>
      <c r="N1" s="58"/>
      <c r="O1" s="58"/>
      <c r="P1" s="58"/>
      <c r="Q1" s="58"/>
    </row>
    <row r="2" spans="1:17" ht="15.75" customHeight="1">
      <c r="A2" s="53" t="s">
        <v>0</v>
      </c>
      <c r="B2" s="53" t="s">
        <v>2</v>
      </c>
      <c r="C2" s="54" t="s">
        <v>18</v>
      </c>
      <c r="D2" s="54" t="s">
        <v>19</v>
      </c>
      <c r="E2" s="54" t="s">
        <v>20</v>
      </c>
      <c r="F2" s="54" t="s">
        <v>21</v>
      </c>
      <c r="G2" s="54" t="s">
        <v>22</v>
      </c>
      <c r="H2" s="55"/>
      <c r="J2" s="44" t="s">
        <v>0</v>
      </c>
      <c r="K2" s="44" t="s">
        <v>2</v>
      </c>
      <c r="L2" s="59" t="s">
        <v>18</v>
      </c>
      <c r="M2" s="59" t="s">
        <v>19</v>
      </c>
      <c r="N2" s="59" t="s">
        <v>20</v>
      </c>
      <c r="O2" s="59" t="s">
        <v>21</v>
      </c>
      <c r="P2" s="59" t="s">
        <v>27</v>
      </c>
      <c r="Q2" s="45"/>
    </row>
    <row r="3" spans="1:17" ht="15.75" customHeight="1">
      <c r="A3" s="46">
        <v>1</v>
      </c>
      <c r="B3" s="46">
        <v>17</v>
      </c>
      <c r="J3" s="46">
        <v>1</v>
      </c>
      <c r="K3" s="46">
        <v>17</v>
      </c>
    </row>
    <row r="4" spans="1:17" ht="15.75" customHeight="1">
      <c r="A4" s="46">
        <v>2</v>
      </c>
      <c r="B4" s="46">
        <v>21</v>
      </c>
      <c r="C4" s="46">
        <f t="shared" ref="C4:C14" si="0">B3</f>
        <v>17</v>
      </c>
      <c r="D4" s="46">
        <f t="shared" ref="D4:D14" si="1">B4-C4</f>
        <v>4</v>
      </c>
      <c r="E4" s="46">
        <f t="shared" ref="E4:E14" si="2">ABS(D4)</f>
        <v>4</v>
      </c>
      <c r="F4" s="46">
        <f t="shared" ref="F4:F14" si="3">D4^2</f>
        <v>16</v>
      </c>
      <c r="G4" s="47">
        <f t="shared" ref="G4:G14" si="4">E4/B4</f>
        <v>0.19047619047619047</v>
      </c>
      <c r="H4" s="50" t="str">
        <f ca="1">_xlfn.FORMULATEXT(G4)</f>
        <v>=E4/B4</v>
      </c>
      <c r="J4" s="46">
        <v>2</v>
      </c>
      <c r="K4" s="46">
        <v>21</v>
      </c>
      <c r="L4" s="48">
        <f>K3</f>
        <v>17</v>
      </c>
      <c r="M4" s="48">
        <f t="shared" ref="M4:M14" si="5">K4-L4</f>
        <v>4</v>
      </c>
      <c r="N4" s="48">
        <f t="shared" ref="N4:N14" si="6">ABS(M4)</f>
        <v>4</v>
      </c>
      <c r="O4" s="48">
        <f t="shared" ref="O4:O14" si="7">M4^2</f>
        <v>16</v>
      </c>
      <c r="P4" s="48">
        <f t="shared" ref="P4:P14" si="8">N4/K4</f>
        <v>0.19047619047619047</v>
      </c>
      <c r="Q4" s="60" t="str">
        <f ca="1">_xlfn.FORMULATEXT(P4)</f>
        <v>=N4/K4</v>
      </c>
    </row>
    <row r="5" spans="1:17" ht="15.75" customHeight="1">
      <c r="A5" s="46">
        <v>3</v>
      </c>
      <c r="B5" s="46">
        <v>19</v>
      </c>
      <c r="C5" s="46">
        <f t="shared" si="0"/>
        <v>21</v>
      </c>
      <c r="D5" s="46">
        <f t="shared" si="1"/>
        <v>-2</v>
      </c>
      <c r="E5" s="46">
        <f t="shared" si="2"/>
        <v>2</v>
      </c>
      <c r="F5" s="46">
        <f t="shared" si="3"/>
        <v>4</v>
      </c>
      <c r="G5" s="47">
        <f t="shared" si="4"/>
        <v>0.10526315789473684</v>
      </c>
      <c r="H5" s="50" t="str">
        <f t="shared" ref="H5:H14" ca="1" si="9">_xlfn.FORMULATEXT(G5)</f>
        <v>=E5/B5</v>
      </c>
      <c r="J5" s="46">
        <v>3</v>
      </c>
      <c r="K5" s="46">
        <v>19</v>
      </c>
      <c r="L5" s="48">
        <f>AVERAGE(K3:K4)</f>
        <v>19</v>
      </c>
      <c r="M5" s="48">
        <f t="shared" si="5"/>
        <v>0</v>
      </c>
      <c r="N5" s="48">
        <f t="shared" si="6"/>
        <v>0</v>
      </c>
      <c r="O5" s="48">
        <f t="shared" si="7"/>
        <v>0</v>
      </c>
      <c r="P5" s="48">
        <f t="shared" si="8"/>
        <v>0</v>
      </c>
      <c r="Q5" s="60" t="str">
        <f t="shared" ref="Q5:Q14" ca="1" si="10">_xlfn.FORMULATEXT(P5)</f>
        <v>=N5/K5</v>
      </c>
    </row>
    <row r="6" spans="1:17" ht="15.75" customHeight="1">
      <c r="A6" s="46">
        <v>4</v>
      </c>
      <c r="B6" s="46">
        <v>23</v>
      </c>
      <c r="C6" s="46">
        <f t="shared" si="0"/>
        <v>19</v>
      </c>
      <c r="D6" s="46">
        <f t="shared" si="1"/>
        <v>4</v>
      </c>
      <c r="E6" s="46">
        <f t="shared" si="2"/>
        <v>4</v>
      </c>
      <c r="F6" s="46">
        <f t="shared" si="3"/>
        <v>16</v>
      </c>
      <c r="G6" s="47">
        <f t="shared" si="4"/>
        <v>0.17391304347826086</v>
      </c>
      <c r="H6" s="50" t="str">
        <f t="shared" ca="1" si="9"/>
        <v>=E6/B6</v>
      </c>
      <c r="J6" s="46">
        <v>4</v>
      </c>
      <c r="K6" s="46">
        <v>23</v>
      </c>
      <c r="L6" s="48">
        <f>AVERAGE(K3:K5)</f>
        <v>19</v>
      </c>
      <c r="M6" s="48">
        <f t="shared" si="5"/>
        <v>4</v>
      </c>
      <c r="N6" s="48">
        <f t="shared" si="6"/>
        <v>4</v>
      </c>
      <c r="O6" s="48">
        <f t="shared" si="7"/>
        <v>16</v>
      </c>
      <c r="P6" s="48">
        <f t="shared" si="8"/>
        <v>0.17391304347826086</v>
      </c>
      <c r="Q6" s="60" t="str">
        <f t="shared" ca="1" si="10"/>
        <v>=N6/K6</v>
      </c>
    </row>
    <row r="7" spans="1:17" ht="15.75" customHeight="1">
      <c r="A7" s="46">
        <v>5</v>
      </c>
      <c r="B7" s="46">
        <v>18</v>
      </c>
      <c r="C7" s="46">
        <f t="shared" si="0"/>
        <v>23</v>
      </c>
      <c r="D7" s="46">
        <f t="shared" si="1"/>
        <v>-5</v>
      </c>
      <c r="E7" s="46">
        <f t="shared" si="2"/>
        <v>5</v>
      </c>
      <c r="F7" s="46">
        <f t="shared" si="3"/>
        <v>25</v>
      </c>
      <c r="G7" s="47">
        <f t="shared" si="4"/>
        <v>0.27777777777777779</v>
      </c>
      <c r="H7" s="50" t="str">
        <f t="shared" ca="1" si="9"/>
        <v>=E7/B7</v>
      </c>
      <c r="J7" s="46">
        <v>5</v>
      </c>
      <c r="K7" s="46">
        <v>18</v>
      </c>
      <c r="L7" s="48">
        <f>AVERAGE(K3:K6)</f>
        <v>20</v>
      </c>
      <c r="M7" s="48">
        <f t="shared" si="5"/>
        <v>-2</v>
      </c>
      <c r="N7" s="48">
        <f t="shared" si="6"/>
        <v>2</v>
      </c>
      <c r="O7" s="48">
        <f t="shared" si="7"/>
        <v>4</v>
      </c>
      <c r="P7" s="48">
        <f t="shared" si="8"/>
        <v>0.1111111111111111</v>
      </c>
      <c r="Q7" s="60" t="str">
        <f t="shared" ca="1" si="10"/>
        <v>=N7/K7</v>
      </c>
    </row>
    <row r="8" spans="1:17" ht="15.75" customHeight="1">
      <c r="A8" s="46">
        <v>6</v>
      </c>
      <c r="B8" s="46">
        <v>16</v>
      </c>
      <c r="C8" s="46">
        <f t="shared" si="0"/>
        <v>18</v>
      </c>
      <c r="D8" s="46">
        <f t="shared" si="1"/>
        <v>-2</v>
      </c>
      <c r="E8" s="46">
        <f t="shared" si="2"/>
        <v>2</v>
      </c>
      <c r="F8" s="46">
        <f t="shared" si="3"/>
        <v>4</v>
      </c>
      <c r="G8" s="47">
        <f t="shared" si="4"/>
        <v>0.125</v>
      </c>
      <c r="H8" s="50" t="str">
        <f t="shared" ca="1" si="9"/>
        <v>=E8/B8</v>
      </c>
      <c r="J8" s="46">
        <v>6</v>
      </c>
      <c r="K8" s="46">
        <v>16</v>
      </c>
      <c r="L8" s="48">
        <f>AVERAGE(K3:K7)</f>
        <v>19.600000000000001</v>
      </c>
      <c r="M8" s="48">
        <f t="shared" si="5"/>
        <v>-3.6000000000000014</v>
      </c>
      <c r="N8" s="48">
        <f t="shared" si="6"/>
        <v>3.6000000000000014</v>
      </c>
      <c r="O8" s="48">
        <f t="shared" si="7"/>
        <v>12.96000000000001</v>
      </c>
      <c r="P8" s="48">
        <f t="shared" si="8"/>
        <v>0.22500000000000009</v>
      </c>
      <c r="Q8" s="60" t="str">
        <f t="shared" ca="1" si="10"/>
        <v>=N8/K8</v>
      </c>
    </row>
    <row r="9" spans="1:17" ht="15.75" customHeight="1">
      <c r="A9" s="46">
        <v>7</v>
      </c>
      <c r="B9" s="46">
        <v>20</v>
      </c>
      <c r="C9" s="46">
        <f t="shared" si="0"/>
        <v>16</v>
      </c>
      <c r="D9" s="46">
        <f t="shared" si="1"/>
        <v>4</v>
      </c>
      <c r="E9" s="46">
        <f t="shared" si="2"/>
        <v>4</v>
      </c>
      <c r="F9" s="46">
        <f t="shared" si="3"/>
        <v>16</v>
      </c>
      <c r="G9" s="47">
        <f t="shared" si="4"/>
        <v>0.2</v>
      </c>
      <c r="H9" s="50" t="str">
        <f t="shared" ca="1" si="9"/>
        <v>=E9/B9</v>
      </c>
      <c r="J9" s="46">
        <v>7</v>
      </c>
      <c r="K9" s="46">
        <v>20</v>
      </c>
      <c r="L9" s="48">
        <f>AVERAGE(K3:K8)</f>
        <v>19</v>
      </c>
      <c r="M9" s="48">
        <f t="shared" si="5"/>
        <v>1</v>
      </c>
      <c r="N9" s="48">
        <f t="shared" si="6"/>
        <v>1</v>
      </c>
      <c r="O9" s="48">
        <f t="shared" si="7"/>
        <v>1</v>
      </c>
      <c r="P9" s="48">
        <f t="shared" si="8"/>
        <v>0.05</v>
      </c>
      <c r="Q9" s="60" t="str">
        <f t="shared" ca="1" si="10"/>
        <v>=N9/K9</v>
      </c>
    </row>
    <row r="10" spans="1:17" ht="15.75" customHeight="1">
      <c r="A10" s="46">
        <v>8</v>
      </c>
      <c r="B10" s="46">
        <v>18</v>
      </c>
      <c r="C10" s="46">
        <f t="shared" si="0"/>
        <v>20</v>
      </c>
      <c r="D10" s="46">
        <f t="shared" si="1"/>
        <v>-2</v>
      </c>
      <c r="E10" s="46">
        <f t="shared" si="2"/>
        <v>2</v>
      </c>
      <c r="F10" s="46">
        <f t="shared" si="3"/>
        <v>4</v>
      </c>
      <c r="G10" s="47">
        <f t="shared" si="4"/>
        <v>0.1111111111111111</v>
      </c>
      <c r="H10" s="50" t="str">
        <f t="shared" ca="1" si="9"/>
        <v>=E10/B10</v>
      </c>
      <c r="J10" s="46">
        <v>8</v>
      </c>
      <c r="K10" s="46">
        <v>18</v>
      </c>
      <c r="L10" s="48">
        <f>AVERAGE(K3:K9)</f>
        <v>19.142857142857142</v>
      </c>
      <c r="M10" s="48">
        <f t="shared" si="5"/>
        <v>-1.1428571428571423</v>
      </c>
      <c r="N10" s="48">
        <f t="shared" si="6"/>
        <v>1.1428571428571423</v>
      </c>
      <c r="O10" s="48">
        <f t="shared" si="7"/>
        <v>1.3061224489795906</v>
      </c>
      <c r="P10" s="48">
        <f t="shared" si="8"/>
        <v>6.3492063492063461E-2</v>
      </c>
      <c r="Q10" s="60" t="str">
        <f t="shared" ca="1" si="10"/>
        <v>=N10/K10</v>
      </c>
    </row>
    <row r="11" spans="1:17" ht="15.75" customHeight="1">
      <c r="A11" s="46">
        <v>9</v>
      </c>
      <c r="B11" s="46">
        <v>22</v>
      </c>
      <c r="C11" s="46">
        <f t="shared" si="0"/>
        <v>18</v>
      </c>
      <c r="D11" s="46">
        <f t="shared" si="1"/>
        <v>4</v>
      </c>
      <c r="E11" s="46">
        <f t="shared" si="2"/>
        <v>4</v>
      </c>
      <c r="F11" s="46">
        <f t="shared" si="3"/>
        <v>16</v>
      </c>
      <c r="G11" s="47">
        <f t="shared" si="4"/>
        <v>0.18181818181818182</v>
      </c>
      <c r="H11" s="50" t="str">
        <f t="shared" ca="1" si="9"/>
        <v>=E11/B11</v>
      </c>
      <c r="J11" s="46">
        <v>9</v>
      </c>
      <c r="K11" s="46">
        <v>22</v>
      </c>
      <c r="L11" s="48">
        <f>AVERAGE(K3:K10)</f>
        <v>19</v>
      </c>
      <c r="M11" s="48">
        <f t="shared" si="5"/>
        <v>3</v>
      </c>
      <c r="N11" s="48">
        <f t="shared" si="6"/>
        <v>3</v>
      </c>
      <c r="O11" s="48">
        <f t="shared" si="7"/>
        <v>9</v>
      </c>
      <c r="P11" s="48">
        <f t="shared" si="8"/>
        <v>0.13636363636363635</v>
      </c>
      <c r="Q11" s="60" t="str">
        <f t="shared" ca="1" si="10"/>
        <v>=N11/K11</v>
      </c>
    </row>
    <row r="12" spans="1:17" ht="15.75" customHeight="1">
      <c r="A12" s="46">
        <v>10</v>
      </c>
      <c r="B12" s="46">
        <v>20</v>
      </c>
      <c r="C12" s="46">
        <f t="shared" si="0"/>
        <v>22</v>
      </c>
      <c r="D12" s="46">
        <f t="shared" si="1"/>
        <v>-2</v>
      </c>
      <c r="E12" s="46">
        <f t="shared" si="2"/>
        <v>2</v>
      </c>
      <c r="F12" s="46">
        <f t="shared" si="3"/>
        <v>4</v>
      </c>
      <c r="G12" s="47">
        <f t="shared" si="4"/>
        <v>0.1</v>
      </c>
      <c r="H12" s="50" t="str">
        <f t="shared" ca="1" si="9"/>
        <v>=E12/B12</v>
      </c>
      <c r="J12" s="46">
        <v>10</v>
      </c>
      <c r="K12" s="46">
        <v>20</v>
      </c>
      <c r="L12" s="48">
        <f>AVERAGE(K3:K11)</f>
        <v>19.333333333333332</v>
      </c>
      <c r="M12" s="48">
        <f t="shared" si="5"/>
        <v>0.66666666666666785</v>
      </c>
      <c r="N12" s="48">
        <f t="shared" si="6"/>
        <v>0.66666666666666785</v>
      </c>
      <c r="O12" s="48">
        <f t="shared" si="7"/>
        <v>0.44444444444444603</v>
      </c>
      <c r="P12" s="48">
        <f t="shared" si="8"/>
        <v>3.3333333333333395E-2</v>
      </c>
      <c r="Q12" s="60" t="str">
        <f t="shared" ca="1" si="10"/>
        <v>=N12/K12</v>
      </c>
    </row>
    <row r="13" spans="1:17" ht="15.75" customHeight="1">
      <c r="A13" s="46">
        <v>11</v>
      </c>
      <c r="B13" s="46">
        <v>15</v>
      </c>
      <c r="C13" s="46">
        <f t="shared" si="0"/>
        <v>20</v>
      </c>
      <c r="D13" s="46">
        <f t="shared" si="1"/>
        <v>-5</v>
      </c>
      <c r="E13" s="46">
        <f t="shared" si="2"/>
        <v>5</v>
      </c>
      <c r="F13" s="46">
        <f t="shared" si="3"/>
        <v>25</v>
      </c>
      <c r="G13" s="47">
        <f t="shared" si="4"/>
        <v>0.33333333333333331</v>
      </c>
      <c r="H13" s="50" t="str">
        <f t="shared" ca="1" si="9"/>
        <v>=E13/B13</v>
      </c>
      <c r="J13" s="46">
        <v>11</v>
      </c>
      <c r="K13" s="46">
        <v>15</v>
      </c>
      <c r="L13" s="48">
        <f>AVERAGE(K3:K12)</f>
        <v>19.399999999999999</v>
      </c>
      <c r="M13" s="48">
        <f t="shared" si="5"/>
        <v>-4.3999999999999986</v>
      </c>
      <c r="N13" s="48">
        <f t="shared" si="6"/>
        <v>4.3999999999999986</v>
      </c>
      <c r="O13" s="48">
        <f t="shared" si="7"/>
        <v>19.359999999999989</v>
      </c>
      <c r="P13" s="48">
        <f t="shared" si="8"/>
        <v>0.29333333333333322</v>
      </c>
      <c r="Q13" s="60" t="str">
        <f t="shared" ca="1" si="10"/>
        <v>=N13/K13</v>
      </c>
    </row>
    <row r="14" spans="1:17" ht="15.75" customHeight="1">
      <c r="A14" s="46">
        <v>12</v>
      </c>
      <c r="B14" s="46">
        <v>22</v>
      </c>
      <c r="C14" s="46">
        <f t="shared" si="0"/>
        <v>15</v>
      </c>
      <c r="D14" s="46">
        <f t="shared" si="1"/>
        <v>7</v>
      </c>
      <c r="E14" s="46">
        <f t="shared" si="2"/>
        <v>7</v>
      </c>
      <c r="F14" s="46">
        <f t="shared" si="3"/>
        <v>49</v>
      </c>
      <c r="G14" s="47">
        <f t="shared" si="4"/>
        <v>0.31818181818181818</v>
      </c>
      <c r="H14" s="50" t="str">
        <f t="shared" ca="1" si="9"/>
        <v>=E14/B14</v>
      </c>
      <c r="J14" s="46">
        <v>12</v>
      </c>
      <c r="K14" s="46">
        <v>22</v>
      </c>
      <c r="L14" s="48">
        <f>AVERAGE(K3:K13)</f>
        <v>19</v>
      </c>
      <c r="M14" s="48">
        <f t="shared" si="5"/>
        <v>3</v>
      </c>
      <c r="N14" s="48">
        <f t="shared" si="6"/>
        <v>3</v>
      </c>
      <c r="O14" s="48">
        <f t="shared" si="7"/>
        <v>9</v>
      </c>
      <c r="P14" s="48">
        <f t="shared" si="8"/>
        <v>0.13636363636363635</v>
      </c>
      <c r="Q14" s="60" t="str">
        <f t="shared" ca="1" si="10"/>
        <v>=N14/K14</v>
      </c>
    </row>
    <row r="15" spans="1:17" ht="15.75" customHeight="1"/>
    <row r="16" spans="1:17" ht="15.75" customHeight="1">
      <c r="A16" s="70" t="s">
        <v>23</v>
      </c>
      <c r="B16" s="71">
        <f>AVERAGE(E4:E14)</f>
        <v>3.7272727272727271</v>
      </c>
      <c r="C16" s="72" t="str">
        <f ca="1">_xlfn.FORMULATEXT(B16)</f>
        <v>=AVERAGE(E4:E14)</v>
      </c>
      <c r="D16" s="72"/>
      <c r="E16" s="73"/>
      <c r="F16" s="74"/>
      <c r="G16" s="74"/>
      <c r="H16" s="74"/>
      <c r="J16" s="70" t="s">
        <v>23</v>
      </c>
      <c r="K16" s="71">
        <f>AVERAGE(N4:N14)</f>
        <v>2.4372294372294374</v>
      </c>
      <c r="L16" s="75" t="str">
        <f ca="1">_xlfn.FORMULATEXT(K16)</f>
        <v>=AVERAGE(N4:N14)</v>
      </c>
      <c r="M16" s="75"/>
      <c r="N16" s="76"/>
      <c r="O16" s="74"/>
      <c r="P16" s="74"/>
      <c r="Q16" s="74"/>
    </row>
    <row r="17" spans="1:17" ht="15.75" customHeight="1">
      <c r="A17" s="62" t="s">
        <v>24</v>
      </c>
      <c r="B17" s="48">
        <f>AVERAGE(F4:F14)</f>
        <v>16.272727272727273</v>
      </c>
      <c r="C17" s="50" t="str">
        <f t="shared" ref="C17:C18" ca="1" si="11">_xlfn.FORMULATEXT(B17)</f>
        <v>=AVERAGE(F4:F14)</v>
      </c>
      <c r="D17" s="50"/>
      <c r="E17" s="49"/>
      <c r="J17" s="62" t="s">
        <v>24</v>
      </c>
      <c r="K17" s="48">
        <f>AVERAGE(O4:O14)</f>
        <v>8.0973242630385478</v>
      </c>
      <c r="L17" s="60" t="str">
        <f t="shared" ref="L17:L18" ca="1" si="12">_xlfn.FORMULATEXT(K17)</f>
        <v>=AVERAGE(O4:O14)</v>
      </c>
      <c r="M17" s="60"/>
      <c r="N17" s="61"/>
    </row>
    <row r="18" spans="1:17" ht="15.75" customHeight="1">
      <c r="A18" s="63" t="s">
        <v>25</v>
      </c>
      <c r="B18" s="64">
        <f>AVERAGE(G4:G14)</f>
        <v>0.19244314673376461</v>
      </c>
      <c r="C18" s="65" t="str">
        <f t="shared" ca="1" si="11"/>
        <v>=AVERAGE(G4:G14)</v>
      </c>
      <c r="D18" s="65"/>
      <c r="E18" s="66"/>
      <c r="F18" s="67"/>
      <c r="G18" s="67"/>
      <c r="H18" s="67"/>
      <c r="J18" s="63" t="s">
        <v>25</v>
      </c>
      <c r="K18" s="64">
        <f>AVERAGE(P4:P14)</f>
        <v>0.12848966799559686</v>
      </c>
      <c r="L18" s="68" t="str">
        <f t="shared" ca="1" si="12"/>
        <v>=AVERAGE(P4:P14)</v>
      </c>
      <c r="M18" s="68"/>
      <c r="N18" s="69"/>
      <c r="O18" s="67"/>
      <c r="P18" s="67"/>
      <c r="Q18" s="67"/>
    </row>
    <row r="19" spans="1:17" ht="15.75" customHeight="1"/>
    <row r="20" spans="1:17" ht="21" customHeight="1"/>
    <row r="21" spans="1:17" ht="15.75" customHeight="1"/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ignoredErrors>
    <ignoredError sqref="L5:L1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zoomScale="114" workbookViewId="0">
      <selection activeCell="K17" sqref="K17"/>
    </sheetView>
  </sheetViews>
  <sheetFormatPr baseColWidth="10" defaultColWidth="11.1640625" defaultRowHeight="15" customHeight="1"/>
  <cols>
    <col min="1" max="1" width="10.83203125" style="78" customWidth="1"/>
    <col min="2" max="8" width="10.5" style="78" customWidth="1"/>
    <col min="9" max="9" width="11.1640625" style="78" customWidth="1"/>
    <col min="10" max="13" width="17.83203125" style="78" customWidth="1"/>
    <col min="14" max="26" width="11.1640625" style="78" customWidth="1"/>
    <col min="27" max="16384" width="11.1640625" style="78"/>
  </cols>
  <sheetData>
    <row r="1" spans="1:14" ht="18" customHeight="1">
      <c r="A1" s="87" t="s">
        <v>28</v>
      </c>
      <c r="B1" s="77"/>
      <c r="C1" s="77"/>
      <c r="D1" s="77"/>
      <c r="E1" s="77"/>
      <c r="F1" s="77"/>
      <c r="G1" s="77"/>
      <c r="H1" s="77"/>
      <c r="J1" s="98" t="s">
        <v>72</v>
      </c>
      <c r="K1" s="99"/>
      <c r="L1" s="99"/>
      <c r="M1" s="99"/>
      <c r="N1" s="85"/>
    </row>
    <row r="2" spans="1:14" ht="15.75" customHeight="1">
      <c r="A2" s="79" t="s">
        <v>0</v>
      </c>
      <c r="B2" s="79" t="s">
        <v>2</v>
      </c>
      <c r="C2" s="80" t="s">
        <v>18</v>
      </c>
      <c r="D2" s="80" t="s">
        <v>19</v>
      </c>
      <c r="E2" s="80" t="s">
        <v>20</v>
      </c>
      <c r="F2" s="80" t="s">
        <v>21</v>
      </c>
      <c r="G2" s="80" t="s">
        <v>27</v>
      </c>
      <c r="H2" s="81"/>
      <c r="J2" s="100" t="s">
        <v>0</v>
      </c>
      <c r="K2" s="100" t="s">
        <v>2</v>
      </c>
      <c r="L2" s="100" t="s">
        <v>71</v>
      </c>
      <c r="M2" s="100" t="s">
        <v>73</v>
      </c>
    </row>
    <row r="3" spans="1:14" ht="15.75" customHeight="1">
      <c r="A3" s="82">
        <v>1</v>
      </c>
      <c r="B3" s="82">
        <v>17</v>
      </c>
      <c r="H3" s="83"/>
      <c r="J3" s="82">
        <v>1</v>
      </c>
      <c r="K3" s="82">
        <v>17</v>
      </c>
      <c r="L3" t="e">
        <v>#N/A</v>
      </c>
      <c r="M3" t="e">
        <v>#N/A</v>
      </c>
    </row>
    <row r="4" spans="1:14" ht="15.75" customHeight="1">
      <c r="A4" s="82">
        <v>2</v>
      </c>
      <c r="B4" s="82">
        <v>21</v>
      </c>
      <c r="G4" s="84"/>
      <c r="H4" s="85"/>
      <c r="J4" s="82">
        <v>2</v>
      </c>
      <c r="K4" s="82">
        <v>21</v>
      </c>
      <c r="L4" t="e">
        <v>#N/A</v>
      </c>
      <c r="M4" t="e">
        <v>#N/A</v>
      </c>
    </row>
    <row r="5" spans="1:14" ht="15.75" customHeight="1">
      <c r="A5" s="82">
        <v>3</v>
      </c>
      <c r="B5" s="82">
        <v>19</v>
      </c>
      <c r="G5" s="84"/>
      <c r="H5" s="85"/>
      <c r="J5" s="82">
        <v>3</v>
      </c>
      <c r="K5" s="82">
        <v>19</v>
      </c>
      <c r="L5">
        <f t="shared" ref="L5:L14" si="0">AVERAGE(K3:K5)</f>
        <v>19</v>
      </c>
      <c r="M5" t="e">
        <v>#N/A</v>
      </c>
    </row>
    <row r="6" spans="1:14" ht="15.75" customHeight="1">
      <c r="A6" s="82">
        <v>4</v>
      </c>
      <c r="B6" s="82">
        <v>23</v>
      </c>
      <c r="C6" s="82">
        <f t="shared" ref="C6:C14" si="1">AVERAGE(B3:B5)</f>
        <v>19</v>
      </c>
      <c r="D6" s="82">
        <f t="shared" ref="D6:D14" si="2">B6-C6</f>
        <v>4</v>
      </c>
      <c r="E6" s="82">
        <f t="shared" ref="E6:E14" si="3">ABS(D6)</f>
        <v>4</v>
      </c>
      <c r="F6" s="82">
        <f t="shared" ref="F6:F14" si="4">D6^2</f>
        <v>16</v>
      </c>
      <c r="G6" s="84">
        <f t="shared" ref="G6:G14" si="5">E6/B6</f>
        <v>0.17391304347826086</v>
      </c>
      <c r="H6" s="86" t="str">
        <f ca="1">_xlfn.FORMULATEXT(G6)</f>
        <v>=E6/B6</v>
      </c>
      <c r="J6" s="82">
        <v>4</v>
      </c>
      <c r="K6" s="82">
        <v>23</v>
      </c>
      <c r="L6">
        <f t="shared" si="0"/>
        <v>21</v>
      </c>
      <c r="M6" t="e">
        <v>#N/A</v>
      </c>
    </row>
    <row r="7" spans="1:14" ht="15.75" customHeight="1">
      <c r="A7" s="82">
        <v>5</v>
      </c>
      <c r="B7" s="82">
        <v>18</v>
      </c>
      <c r="C7" s="82">
        <f t="shared" si="1"/>
        <v>21</v>
      </c>
      <c r="D7" s="82">
        <f t="shared" si="2"/>
        <v>-3</v>
      </c>
      <c r="E7" s="82">
        <f t="shared" si="3"/>
        <v>3</v>
      </c>
      <c r="F7" s="82">
        <f t="shared" si="4"/>
        <v>9</v>
      </c>
      <c r="G7" s="84">
        <f t="shared" si="5"/>
        <v>0.16666666666666666</v>
      </c>
      <c r="H7" s="86" t="str">
        <f t="shared" ref="H7:H14" ca="1" si="6">_xlfn.FORMULATEXT(G7)</f>
        <v>=E7/B7</v>
      </c>
      <c r="J7" s="82">
        <v>5</v>
      </c>
      <c r="K7" s="82">
        <v>18</v>
      </c>
      <c r="L7">
        <f t="shared" si="0"/>
        <v>20</v>
      </c>
      <c r="M7">
        <f t="shared" ref="M7:M14" si="7">SQRT(SUMXMY2(K5:K7,L5:L7)/3)</f>
        <v>1.6329931618554521</v>
      </c>
    </row>
    <row r="8" spans="1:14" ht="15.75" customHeight="1">
      <c r="A8" s="82">
        <v>6</v>
      </c>
      <c r="B8" s="82">
        <v>16</v>
      </c>
      <c r="C8" s="82">
        <f t="shared" si="1"/>
        <v>20</v>
      </c>
      <c r="D8" s="82">
        <f t="shared" si="2"/>
        <v>-4</v>
      </c>
      <c r="E8" s="82">
        <f t="shared" si="3"/>
        <v>4</v>
      </c>
      <c r="F8" s="82">
        <f t="shared" si="4"/>
        <v>16</v>
      </c>
      <c r="G8" s="84">
        <f t="shared" si="5"/>
        <v>0.25</v>
      </c>
      <c r="H8" s="86" t="str">
        <f t="shared" ca="1" si="6"/>
        <v>=E8/B8</v>
      </c>
      <c r="J8" s="82">
        <v>6</v>
      </c>
      <c r="K8" s="82">
        <v>16</v>
      </c>
      <c r="L8">
        <f t="shared" si="0"/>
        <v>19</v>
      </c>
      <c r="M8">
        <f t="shared" si="7"/>
        <v>2.3804761428476167</v>
      </c>
    </row>
    <row r="9" spans="1:14" ht="15.75" customHeight="1">
      <c r="A9" s="82">
        <v>7</v>
      </c>
      <c r="B9" s="82">
        <v>20</v>
      </c>
      <c r="C9" s="82">
        <f t="shared" si="1"/>
        <v>19</v>
      </c>
      <c r="D9" s="82">
        <f t="shared" si="2"/>
        <v>1</v>
      </c>
      <c r="E9" s="82">
        <f t="shared" si="3"/>
        <v>1</v>
      </c>
      <c r="F9" s="82">
        <f t="shared" si="4"/>
        <v>1</v>
      </c>
      <c r="G9" s="84">
        <f t="shared" si="5"/>
        <v>0.05</v>
      </c>
      <c r="H9" s="86" t="str">
        <f t="shared" ca="1" si="6"/>
        <v>=E9/B9</v>
      </c>
      <c r="J9" s="82">
        <v>7</v>
      </c>
      <c r="K9" s="82">
        <v>20</v>
      </c>
      <c r="L9">
        <f t="shared" si="0"/>
        <v>18</v>
      </c>
      <c r="M9">
        <f t="shared" si="7"/>
        <v>2.3804761428476167</v>
      </c>
    </row>
    <row r="10" spans="1:14" ht="15.75" customHeight="1">
      <c r="A10" s="82">
        <v>8</v>
      </c>
      <c r="B10" s="82">
        <v>18</v>
      </c>
      <c r="C10" s="82">
        <f t="shared" si="1"/>
        <v>18</v>
      </c>
      <c r="D10" s="82">
        <f t="shared" si="2"/>
        <v>0</v>
      </c>
      <c r="E10" s="82">
        <f t="shared" si="3"/>
        <v>0</v>
      </c>
      <c r="F10" s="82">
        <f t="shared" si="4"/>
        <v>0</v>
      </c>
      <c r="G10" s="84">
        <f t="shared" si="5"/>
        <v>0</v>
      </c>
      <c r="H10" s="86" t="str">
        <f t="shared" ca="1" si="6"/>
        <v>=E10/B10</v>
      </c>
      <c r="J10" s="82">
        <v>8</v>
      </c>
      <c r="K10" s="82">
        <v>18</v>
      </c>
      <c r="L10">
        <f t="shared" si="0"/>
        <v>18</v>
      </c>
      <c r="M10">
        <f t="shared" si="7"/>
        <v>2.0816659994661326</v>
      </c>
    </row>
    <row r="11" spans="1:14" ht="15.75" customHeight="1">
      <c r="A11" s="82">
        <v>9</v>
      </c>
      <c r="B11" s="82">
        <v>22</v>
      </c>
      <c r="C11" s="82">
        <f t="shared" si="1"/>
        <v>18</v>
      </c>
      <c r="D11" s="82">
        <f t="shared" si="2"/>
        <v>4</v>
      </c>
      <c r="E11" s="82">
        <f t="shared" si="3"/>
        <v>4</v>
      </c>
      <c r="F11" s="82">
        <f t="shared" si="4"/>
        <v>16</v>
      </c>
      <c r="G11" s="84">
        <f t="shared" si="5"/>
        <v>0.18181818181818182</v>
      </c>
      <c r="H11" s="86" t="str">
        <f t="shared" ca="1" si="6"/>
        <v>=E11/B11</v>
      </c>
      <c r="J11" s="82">
        <v>9</v>
      </c>
      <c r="K11" s="82">
        <v>22</v>
      </c>
      <c r="L11">
        <f t="shared" si="0"/>
        <v>20</v>
      </c>
      <c r="M11">
        <f t="shared" si="7"/>
        <v>1.6329931618554521</v>
      </c>
    </row>
    <row r="12" spans="1:14" ht="15.75" customHeight="1">
      <c r="A12" s="82">
        <v>10</v>
      </c>
      <c r="B12" s="82">
        <v>20</v>
      </c>
      <c r="C12" s="82">
        <f t="shared" si="1"/>
        <v>20</v>
      </c>
      <c r="D12" s="82">
        <f t="shared" si="2"/>
        <v>0</v>
      </c>
      <c r="E12" s="82">
        <f t="shared" si="3"/>
        <v>0</v>
      </c>
      <c r="F12" s="82">
        <f t="shared" si="4"/>
        <v>0</v>
      </c>
      <c r="G12" s="84">
        <f t="shared" si="5"/>
        <v>0</v>
      </c>
      <c r="H12" s="86" t="str">
        <f t="shared" ca="1" si="6"/>
        <v>=E12/B12</v>
      </c>
      <c r="J12" s="82">
        <v>10</v>
      </c>
      <c r="K12" s="82">
        <v>20</v>
      </c>
      <c r="L12">
        <f t="shared" si="0"/>
        <v>20</v>
      </c>
      <c r="M12">
        <f t="shared" si="7"/>
        <v>1.1547005383792515</v>
      </c>
    </row>
    <row r="13" spans="1:14" ht="15.75" customHeight="1">
      <c r="A13" s="82">
        <v>11</v>
      </c>
      <c r="B13" s="82">
        <v>15</v>
      </c>
      <c r="C13" s="82">
        <f t="shared" si="1"/>
        <v>20</v>
      </c>
      <c r="D13" s="82">
        <f t="shared" si="2"/>
        <v>-5</v>
      </c>
      <c r="E13" s="82">
        <f t="shared" si="3"/>
        <v>5</v>
      </c>
      <c r="F13" s="82">
        <f t="shared" si="4"/>
        <v>25</v>
      </c>
      <c r="G13" s="84">
        <f t="shared" si="5"/>
        <v>0.33333333333333331</v>
      </c>
      <c r="H13" s="86" t="str">
        <f t="shared" ca="1" si="6"/>
        <v>=E13/B13</v>
      </c>
      <c r="J13" s="82">
        <v>11</v>
      </c>
      <c r="K13" s="82">
        <v>15</v>
      </c>
      <c r="L13">
        <f t="shared" si="0"/>
        <v>19</v>
      </c>
      <c r="M13">
        <f t="shared" si="7"/>
        <v>2.5819888974716112</v>
      </c>
    </row>
    <row r="14" spans="1:14" ht="15.75" customHeight="1">
      <c r="A14" s="82">
        <v>12</v>
      </c>
      <c r="B14" s="82">
        <v>22</v>
      </c>
      <c r="C14" s="82">
        <f t="shared" si="1"/>
        <v>19</v>
      </c>
      <c r="D14" s="82">
        <f t="shared" si="2"/>
        <v>3</v>
      </c>
      <c r="E14" s="82">
        <f t="shared" si="3"/>
        <v>3</v>
      </c>
      <c r="F14" s="82">
        <f t="shared" si="4"/>
        <v>9</v>
      </c>
      <c r="G14" s="84">
        <f t="shared" si="5"/>
        <v>0.13636363636363635</v>
      </c>
      <c r="H14" s="86" t="str">
        <f t="shared" ca="1" si="6"/>
        <v>=E14/B14</v>
      </c>
      <c r="J14" s="82">
        <v>12</v>
      </c>
      <c r="K14" s="82">
        <v>22</v>
      </c>
      <c r="L14">
        <f t="shared" si="0"/>
        <v>19</v>
      </c>
      <c r="M14">
        <f t="shared" si="7"/>
        <v>2.8867513459481291</v>
      </c>
    </row>
    <row r="15" spans="1:14" ht="15.75" customHeight="1"/>
    <row r="16" spans="1:14" ht="15.75" customHeight="1">
      <c r="A16" s="95" t="s">
        <v>23</v>
      </c>
      <c r="B16" s="88">
        <f>AVERAGE(E4:E14)</f>
        <v>2.6666666666666665</v>
      </c>
      <c r="C16" s="92" t="str">
        <f ca="1">_xlfn.FORMULATEXT(B16)</f>
        <v>=AVERAGE(E4:E14)</v>
      </c>
      <c r="D16" s="92"/>
      <c r="E16" s="90"/>
      <c r="F16" s="90"/>
      <c r="G16" s="90"/>
      <c r="H16" s="90"/>
    </row>
    <row r="17" spans="1:8" ht="15.75" customHeight="1">
      <c r="A17" s="96" t="s">
        <v>24</v>
      </c>
      <c r="B17" s="89">
        <f>AVERAGE(F4:F14)</f>
        <v>10.222222222222221</v>
      </c>
      <c r="C17" s="93" t="str">
        <f t="shared" ref="C17:C18" ca="1" si="8">_xlfn.FORMULATEXT(B17)</f>
        <v>=AVERAGE(F4:F14)</v>
      </c>
      <c r="D17" s="93"/>
      <c r="E17" s="90"/>
      <c r="F17" s="90"/>
      <c r="G17" s="90"/>
      <c r="H17" s="90"/>
    </row>
    <row r="18" spans="1:8" ht="15.75" customHeight="1">
      <c r="A18" s="97" t="s">
        <v>25</v>
      </c>
      <c r="B18" s="91">
        <f>AVERAGE(G4:G14)</f>
        <v>0.14356609574000878</v>
      </c>
      <c r="C18" s="94" t="str">
        <f t="shared" ca="1" si="8"/>
        <v>=AVERAGE(G4:G14)</v>
      </c>
      <c r="D18" s="94"/>
      <c r="E18" s="90"/>
      <c r="F18" s="90"/>
      <c r="G18" s="90"/>
      <c r="H18" s="90"/>
    </row>
    <row r="19" spans="1:8" ht="15.75" customHeight="1"/>
    <row r="20" spans="1:8" ht="15.75" customHeight="1"/>
    <row r="21" spans="1:8" ht="15.75" customHeight="1"/>
    <row r="22" spans="1:8" ht="15.75" customHeight="1">
      <c r="A22"/>
      <c r="B22"/>
      <c r="C22"/>
      <c r="D22"/>
      <c r="E22"/>
    </row>
    <row r="23" spans="1:8" ht="15.75" customHeight="1">
      <c r="A23"/>
      <c r="B23"/>
      <c r="C23"/>
      <c r="D23"/>
      <c r="E23"/>
    </row>
    <row r="24" spans="1:8" ht="15.75" customHeight="1">
      <c r="A24"/>
      <c r="B24"/>
      <c r="C24"/>
      <c r="D24"/>
      <c r="E24"/>
    </row>
    <row r="25" spans="1:8" ht="15.75" customHeight="1">
      <c r="A25"/>
      <c r="B25"/>
      <c r="C25"/>
      <c r="D25"/>
      <c r="E25"/>
    </row>
    <row r="26" spans="1:8" ht="15.75" customHeight="1">
      <c r="A26"/>
      <c r="B26"/>
      <c r="C26"/>
      <c r="D26"/>
      <c r="E26"/>
    </row>
    <row r="27" spans="1:8" ht="15.75" customHeight="1">
      <c r="A27"/>
      <c r="B27"/>
      <c r="C27"/>
      <c r="D27"/>
      <c r="E27"/>
    </row>
    <row r="28" spans="1:8" ht="15.75" customHeight="1">
      <c r="A28"/>
      <c r="B28"/>
      <c r="C28"/>
      <c r="D28"/>
      <c r="E28"/>
    </row>
    <row r="29" spans="1:8" ht="15.75" customHeight="1">
      <c r="A29"/>
      <c r="B29"/>
      <c r="C29"/>
      <c r="D29"/>
      <c r="E29"/>
    </row>
    <row r="30" spans="1:8" ht="15.75" customHeight="1">
      <c r="A30"/>
      <c r="B30"/>
      <c r="C30"/>
      <c r="D30"/>
      <c r="E30"/>
    </row>
    <row r="31" spans="1:8" ht="15.75" customHeight="1">
      <c r="A31"/>
      <c r="B31"/>
      <c r="C31"/>
      <c r="D31"/>
      <c r="E31"/>
    </row>
    <row r="32" spans="1:8" ht="15.75" customHeight="1">
      <c r="A32"/>
      <c r="B32"/>
      <c r="C32"/>
      <c r="D32"/>
      <c r="E32"/>
    </row>
    <row r="33" spans="1:5" ht="15.75" customHeight="1">
      <c r="A33"/>
      <c r="B33"/>
      <c r="C33"/>
      <c r="D33"/>
      <c r="E33"/>
    </row>
    <row r="34" spans="1:5" ht="15.75" customHeight="1">
      <c r="A34"/>
      <c r="B34"/>
      <c r="C34"/>
      <c r="D34"/>
      <c r="E34"/>
    </row>
    <row r="35" spans="1:5" ht="15.75" customHeight="1">
      <c r="A35"/>
      <c r="B35"/>
      <c r="C35"/>
      <c r="D35"/>
      <c r="E35"/>
    </row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zoomScale="138" workbookViewId="0">
      <selection activeCell="C5" sqref="C5"/>
    </sheetView>
  </sheetViews>
  <sheetFormatPr baseColWidth="10" defaultColWidth="11.1640625" defaultRowHeight="15" customHeight="1"/>
  <cols>
    <col min="1" max="2" width="10.5" customWidth="1"/>
    <col min="3" max="3" width="8.1640625" customWidth="1"/>
    <col min="4" max="4" width="10.6640625" customWidth="1"/>
    <col min="5" max="5" width="9" customWidth="1"/>
    <col min="6" max="6" width="10" customWidth="1"/>
    <col min="7" max="9" width="10.5" customWidth="1"/>
    <col min="10" max="26" width="11.1640625" customWidth="1"/>
  </cols>
  <sheetData>
    <row r="1" spans="1:26" ht="21" customHeight="1">
      <c r="A1" s="101" t="s">
        <v>29</v>
      </c>
      <c r="B1" s="101"/>
      <c r="C1" s="101"/>
      <c r="D1" s="101"/>
      <c r="E1" s="102"/>
      <c r="F1" s="102"/>
      <c r="G1" s="102"/>
      <c r="H1" s="102"/>
      <c r="I1" s="10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" customHeight="1">
      <c r="A2" s="12" t="s">
        <v>0</v>
      </c>
      <c r="B2" s="12" t="s">
        <v>2</v>
      </c>
      <c r="C2" s="103" t="s">
        <v>30</v>
      </c>
      <c r="D2" s="103" t="s">
        <v>18</v>
      </c>
      <c r="E2" s="103" t="s">
        <v>19</v>
      </c>
      <c r="F2" s="103" t="s">
        <v>20</v>
      </c>
      <c r="G2" s="103" t="s">
        <v>21</v>
      </c>
      <c r="H2" s="103" t="s">
        <v>27</v>
      </c>
      <c r="I2" s="103" t="s">
        <v>74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2">
        <v>1</v>
      </c>
      <c r="B3" s="2">
        <v>17</v>
      </c>
      <c r="C3" s="107">
        <f>1/6</f>
        <v>0.16666666666666666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2">
        <v>2</v>
      </c>
      <c r="B4" s="2">
        <v>21</v>
      </c>
      <c r="C4" s="107">
        <f>2/6</f>
        <v>0.33333333333333331</v>
      </c>
      <c r="D4" s="8"/>
      <c r="E4" s="8"/>
      <c r="F4" s="8"/>
      <c r="G4" s="8"/>
      <c r="H4" s="13"/>
      <c r="I4" s="10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2">
        <v>3</v>
      </c>
      <c r="B5" s="2">
        <v>19</v>
      </c>
      <c r="C5" s="107">
        <f>3/6</f>
        <v>0.5</v>
      </c>
      <c r="D5" s="8"/>
      <c r="E5" s="8"/>
      <c r="F5" s="8"/>
      <c r="G5" s="8"/>
      <c r="H5" s="13"/>
      <c r="I5" s="10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2">
        <v>4</v>
      </c>
      <c r="B6" s="2">
        <v>23</v>
      </c>
      <c r="C6" s="10"/>
      <c r="D6" s="10">
        <f t="shared" ref="D6:D14" si="0">SUMPRODUCT(B3:B5,$C$3:$C$5)</f>
        <v>19.333333333333332</v>
      </c>
      <c r="E6" s="10">
        <f t="shared" ref="E6:E14" si="1">B6-D6</f>
        <v>3.6666666666666679</v>
      </c>
      <c r="F6" s="10">
        <f t="shared" ref="F6:F14" si="2">ABS(E6)</f>
        <v>3.6666666666666679</v>
      </c>
      <c r="G6" s="10">
        <f t="shared" ref="G6:G14" si="3">E6^2</f>
        <v>13.444444444444454</v>
      </c>
      <c r="H6" s="13">
        <f t="shared" ref="H6:H14" si="4">F6/B6</f>
        <v>0.15942028985507251</v>
      </c>
      <c r="I6" s="106" t="str">
        <f ca="1">_xlfn.FORMULATEXT(H6)</f>
        <v>=F6/B6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2">
        <v>5</v>
      </c>
      <c r="B7" s="2">
        <v>18</v>
      </c>
      <c r="C7" s="10"/>
      <c r="D7" s="10">
        <f t="shared" si="0"/>
        <v>21.333333333333332</v>
      </c>
      <c r="E7" s="10">
        <f t="shared" si="1"/>
        <v>-3.3333333333333321</v>
      </c>
      <c r="F7" s="10">
        <f t="shared" si="2"/>
        <v>3.3333333333333321</v>
      </c>
      <c r="G7" s="10">
        <f t="shared" si="3"/>
        <v>11.111111111111104</v>
      </c>
      <c r="H7" s="13">
        <f t="shared" si="4"/>
        <v>0.18518518518518512</v>
      </c>
      <c r="I7" s="106" t="str">
        <f t="shared" ref="I7:I14" ca="1" si="5">_xlfn.FORMULATEXT(H7)</f>
        <v>=F7/B7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2">
        <v>6</v>
      </c>
      <c r="B8" s="2">
        <v>16</v>
      </c>
      <c r="C8" s="10"/>
      <c r="D8" s="10">
        <f>SUMPRODUCT(B5:B7,$C$3:$C$5)</f>
        <v>19.833333333333332</v>
      </c>
      <c r="E8" s="10">
        <f t="shared" si="1"/>
        <v>-3.8333333333333321</v>
      </c>
      <c r="F8" s="10">
        <f t="shared" si="2"/>
        <v>3.8333333333333321</v>
      </c>
      <c r="G8" s="10">
        <f t="shared" si="3"/>
        <v>14.694444444444436</v>
      </c>
      <c r="H8" s="13">
        <f t="shared" si="4"/>
        <v>0.23958333333333326</v>
      </c>
      <c r="I8" s="106" t="str">
        <f t="shared" ca="1" si="5"/>
        <v>=F8/B8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2">
        <v>7</v>
      </c>
      <c r="B9" s="2">
        <v>20</v>
      </c>
      <c r="C9" s="10"/>
      <c r="D9" s="10">
        <f t="shared" si="0"/>
        <v>17.833333333333332</v>
      </c>
      <c r="E9" s="10">
        <f t="shared" si="1"/>
        <v>2.1666666666666679</v>
      </c>
      <c r="F9" s="10">
        <f t="shared" si="2"/>
        <v>2.1666666666666679</v>
      </c>
      <c r="G9" s="10">
        <f t="shared" si="3"/>
        <v>4.69444444444445</v>
      </c>
      <c r="H9" s="13">
        <f t="shared" si="4"/>
        <v>0.10833333333333339</v>
      </c>
      <c r="I9" s="106" t="str">
        <f t="shared" ca="1" si="5"/>
        <v>=F9/B9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2">
        <v>8</v>
      </c>
      <c r="B10" s="2">
        <v>18</v>
      </c>
      <c r="C10" s="10"/>
      <c r="D10" s="10">
        <f t="shared" si="0"/>
        <v>18.333333333333332</v>
      </c>
      <c r="E10" s="10">
        <f t="shared" si="1"/>
        <v>-0.33333333333333215</v>
      </c>
      <c r="F10" s="10">
        <f t="shared" si="2"/>
        <v>0.33333333333333215</v>
      </c>
      <c r="G10" s="10">
        <f t="shared" si="3"/>
        <v>0.11111111111111033</v>
      </c>
      <c r="H10" s="13">
        <f t="shared" si="4"/>
        <v>1.8518518518518452E-2</v>
      </c>
      <c r="I10" s="106" t="str">
        <f t="shared" ca="1" si="5"/>
        <v>=F10/B10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2">
        <v>9</v>
      </c>
      <c r="B11" s="2">
        <v>22</v>
      </c>
      <c r="C11" s="10"/>
      <c r="D11" s="10">
        <f t="shared" si="0"/>
        <v>18.333333333333332</v>
      </c>
      <c r="E11" s="10">
        <f t="shared" si="1"/>
        <v>3.6666666666666679</v>
      </c>
      <c r="F11" s="10">
        <f t="shared" si="2"/>
        <v>3.6666666666666679</v>
      </c>
      <c r="G11" s="10">
        <f t="shared" si="3"/>
        <v>13.444444444444454</v>
      </c>
      <c r="H11" s="13">
        <f t="shared" si="4"/>
        <v>0.16666666666666671</v>
      </c>
      <c r="I11" s="106" t="str">
        <f t="shared" ca="1" si="5"/>
        <v>=F11/B11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2">
        <v>10</v>
      </c>
      <c r="B12" s="2">
        <v>20</v>
      </c>
      <c r="C12" s="10"/>
      <c r="D12" s="10">
        <f t="shared" si="0"/>
        <v>20.333333333333332</v>
      </c>
      <c r="E12" s="10">
        <f t="shared" si="1"/>
        <v>-0.33333333333333215</v>
      </c>
      <c r="F12" s="10">
        <f t="shared" si="2"/>
        <v>0.33333333333333215</v>
      </c>
      <c r="G12" s="10">
        <f t="shared" si="3"/>
        <v>0.11111111111111033</v>
      </c>
      <c r="H12" s="13">
        <f t="shared" si="4"/>
        <v>1.6666666666666607E-2</v>
      </c>
      <c r="I12" s="106" t="str">
        <f t="shared" ca="1" si="5"/>
        <v>=F12/B12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2">
        <v>11</v>
      </c>
      <c r="B13" s="2">
        <v>15</v>
      </c>
      <c r="C13" s="10"/>
      <c r="D13" s="10">
        <f t="shared" si="0"/>
        <v>20.333333333333332</v>
      </c>
      <c r="E13" s="10">
        <f t="shared" si="1"/>
        <v>-5.3333333333333321</v>
      </c>
      <c r="F13" s="10">
        <f t="shared" si="2"/>
        <v>5.3333333333333321</v>
      </c>
      <c r="G13" s="10">
        <f t="shared" si="3"/>
        <v>28.444444444444432</v>
      </c>
      <c r="H13" s="13">
        <f t="shared" si="4"/>
        <v>0.35555555555555546</v>
      </c>
      <c r="I13" s="106" t="str">
        <f t="shared" ca="1" si="5"/>
        <v>=F13/B13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2">
        <v>12</v>
      </c>
      <c r="B14" s="2">
        <v>22</v>
      </c>
      <c r="C14" s="10"/>
      <c r="D14" s="10">
        <f t="shared" si="0"/>
        <v>17.833333333333332</v>
      </c>
      <c r="E14" s="10">
        <f t="shared" si="1"/>
        <v>4.1666666666666679</v>
      </c>
      <c r="F14" s="10">
        <f t="shared" si="2"/>
        <v>4.1666666666666679</v>
      </c>
      <c r="G14" s="10">
        <f t="shared" si="3"/>
        <v>17.361111111111121</v>
      </c>
      <c r="H14" s="13">
        <f t="shared" si="4"/>
        <v>0.18939393939393945</v>
      </c>
      <c r="I14" s="106" t="str">
        <f t="shared" ca="1" si="5"/>
        <v>=F14/B14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" t="s">
        <v>23</v>
      </c>
      <c r="B16" s="2">
        <f>AVERAGE(F4:F14)</f>
        <v>2.9814814814814814</v>
      </c>
      <c r="C16" s="8"/>
      <c r="D16" s="104" t="str">
        <f ca="1">_xlfn.FORMULATEXT(B16)</f>
        <v>=AVERAGE(F4:F14)</v>
      </c>
      <c r="E16" s="104"/>
      <c r="F16" s="10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2" t="s">
        <v>24</v>
      </c>
      <c r="B17" s="2">
        <f>AVERAGE(G4:G14)</f>
        <v>11.49074074074074</v>
      </c>
      <c r="C17" s="8"/>
      <c r="D17" s="104" t="str">
        <f t="shared" ref="D17:D18" ca="1" si="6">_xlfn.FORMULATEXT(B17)</f>
        <v>=AVERAGE(G4:G14)</v>
      </c>
      <c r="E17" s="104"/>
      <c r="F17" s="10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2" t="s">
        <v>25</v>
      </c>
      <c r="B18" s="13">
        <f>AVERAGE(H4:H14)</f>
        <v>0.15992483205647456</v>
      </c>
      <c r="C18" s="13"/>
      <c r="D18" s="104" t="str">
        <f t="shared" ca="1" si="6"/>
        <v>=AVERAGE(H4:H14)</v>
      </c>
      <c r="E18" s="104"/>
      <c r="F18" s="10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ignoredErrors>
    <ignoredError sqref="D6:D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Gasoline</vt:lpstr>
      <vt:lpstr>GasolineRevised</vt:lpstr>
      <vt:lpstr>Bicycle</vt:lpstr>
      <vt:lpstr>Cholestrol</vt:lpstr>
      <vt:lpstr>Umbrella</vt:lpstr>
      <vt:lpstr>SmartphoneSales</vt:lpstr>
      <vt:lpstr>Accuracy</vt:lpstr>
      <vt:lpstr>Moving Average</vt:lpstr>
      <vt:lpstr>Weighted MA</vt:lpstr>
      <vt:lpstr>Single Exp. Smoothing</vt:lpstr>
      <vt:lpstr>Linear Trend Reg (Bike)</vt:lpstr>
      <vt:lpstr>Non-Lin Trend Reg (Cholestrol)</vt:lpstr>
      <vt:lpstr>Seasonality no Trend (Umbrella)</vt:lpstr>
      <vt:lpstr>Seasonality w Trend (phone)</vt:lpstr>
      <vt:lpstr>Seasonal Index</vt:lpstr>
      <vt:lpstr>Deseasonalizing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2023-02-16T02:02:14Z</dcterms:modified>
</cp:coreProperties>
</file>