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12/"/>
    </mc:Choice>
  </mc:AlternateContent>
  <xr:revisionPtr revIDLastSave="0" documentId="13_ncr:1_{3794BDD4-3DEC-3040-9090-1EB25CB85F94}" xr6:coauthVersionLast="47" xr6:coauthVersionMax="47" xr10:uidLastSave="{00000000-0000-0000-0000-000000000000}"/>
  <bookViews>
    <workbookView xWindow="0" yWindow="500" windowWidth="28800" windowHeight="17500" tabRatio="536" xr2:uid="{00000000-000D-0000-FFFF-FFFF00000000}"/>
  </bookViews>
  <sheets>
    <sheet name="Heavy Duty Co." sheetId="10" r:id="rId1"/>
    <sheet name="Replace After 4" sheetId="12" r:id="rId2"/>
    <sheet name="Replace After 5" sheetId="11" r:id="rId3"/>
  </sheets>
  <definedNames>
    <definedName name="AverageCostPerDay" localSheetId="1">'Replace After 4'!$L$34</definedName>
    <definedName name="AverageCostPerDay" localSheetId="2">'Replace After 5'!$L$34</definedName>
    <definedName name="AverageCostPerDay">'Heavy Duty Co.'!$J$34</definedName>
    <definedName name="Breakdown">'Heavy Duty Co.'!$B$5:$B$34</definedName>
    <definedName name="BreakdownCost" localSheetId="1">'Replace After 4'!$L$11</definedName>
    <definedName name="BreakdownCost" localSheetId="2">'Replace After 5'!$L$11</definedName>
    <definedName name="BreakdownCost">'Heavy Duty Co.'!$J$11</definedName>
    <definedName name="Cost" localSheetId="1">'Replace After 4'!$H$5:$H$34</definedName>
    <definedName name="Cost" localSheetId="2">'Replace After 5'!$H$5:$H$34</definedName>
    <definedName name="Cost">'Heavy Duty Co.'!$F$5:$F$34</definedName>
    <definedName name="CumulativeCost" localSheetId="1">'Replace After 4'!$I$5:$I$34</definedName>
    <definedName name="CumulativeCost" localSheetId="2">'Replace After 5'!$I$5:$I$34</definedName>
    <definedName name="CumulativeCost">'Heavy Duty Co.'!$G$5:$G$34</definedName>
    <definedName name="CumulativeDay" localSheetId="1">'Replace After 4'!$G$5:$G$34</definedName>
    <definedName name="CumulativeDay" localSheetId="2">'Replace After 5'!$G$5:$G$34</definedName>
    <definedName name="CumulativeDay">'Heavy Duty Co.'!$E$5:$E$34</definedName>
    <definedName name="Cycle">'Replace After 4'!$B$5:$B$34</definedName>
    <definedName name="Event" localSheetId="1">'Replace After 4'!$F$5:$F$34</definedName>
    <definedName name="Event">'Replace After 5'!$F$5:$F$34</definedName>
    <definedName name="RandomNumber" localSheetId="1">'Replace After 4'!$C$5:$C$34</definedName>
    <definedName name="RandomNumber" localSheetId="2">'Replace After 5'!$C$5:$C$34</definedName>
    <definedName name="RandomNumber">'Heavy Duty Co.'!$C$5:$C$34</definedName>
    <definedName name="ReplaceAfter" localSheetId="1">'Replace After 4'!$L$14</definedName>
    <definedName name="ReplaceAfter">'Replace After 5'!$L$14</definedName>
    <definedName name="ReplacementCost" localSheetId="1">'Replace After 4'!$L$12</definedName>
    <definedName name="ReplacementCost">'Replace After 5'!$L$12</definedName>
    <definedName name="ScheduledTimeUntilReplacement" localSheetId="1">'Replace After 4'!$E$5:$E$34</definedName>
    <definedName name="ScheduledTimeUntilReplacement">'Replace After 5'!$E$5:$E$34</definedName>
    <definedName name="TimeSinceLastBreakdown">'Heavy Duty Co.'!$D$5:$D$34</definedName>
    <definedName name="TimeUntilBreakdown" localSheetId="1">'Replace After 4'!$D$5:$D$34</definedName>
    <definedName name="TimeUntilBreakdown">'Replace After 5'!$D$5:$D$34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1" l="1"/>
  <c r="D5" i="11" s="1"/>
  <c r="F5" i="11" s="1"/>
  <c r="H5" i="11" s="1"/>
  <c r="I5" i="11" s="1"/>
  <c r="C5" i="10"/>
  <c r="D5" i="10" s="1"/>
  <c r="F5" i="10"/>
  <c r="G5" i="10"/>
  <c r="C6" i="10"/>
  <c r="D6" i="10" s="1"/>
  <c r="F6" i="10"/>
  <c r="C7" i="10"/>
  <c r="D7" i="10" s="1"/>
  <c r="F7" i="10"/>
  <c r="C8" i="10"/>
  <c r="D8" i="10" s="1"/>
  <c r="F8" i="10"/>
  <c r="C9" i="10"/>
  <c r="D9" i="10" s="1"/>
  <c r="F9" i="10"/>
  <c r="C10" i="10"/>
  <c r="D10" i="10" s="1"/>
  <c r="F10" i="10"/>
  <c r="C11" i="10"/>
  <c r="D11" i="10" s="1"/>
  <c r="F11" i="10"/>
  <c r="C12" i="10"/>
  <c r="D12" i="10" s="1"/>
  <c r="F12" i="10"/>
  <c r="C13" i="10"/>
  <c r="D13" i="10" s="1"/>
  <c r="F13" i="10"/>
  <c r="C14" i="10"/>
  <c r="D14" i="10" s="1"/>
  <c r="F14" i="10"/>
  <c r="C15" i="10"/>
  <c r="D15" i="10" s="1"/>
  <c r="F15" i="10"/>
  <c r="C16" i="10"/>
  <c r="D16" i="10" s="1"/>
  <c r="F16" i="10"/>
  <c r="C17" i="10"/>
  <c r="D17" i="10" s="1"/>
  <c r="F17" i="10"/>
  <c r="C18" i="10"/>
  <c r="D18" i="10" s="1"/>
  <c r="F18" i="10"/>
  <c r="C19" i="10"/>
  <c r="D19" i="10" s="1"/>
  <c r="F19" i="10"/>
  <c r="C20" i="10"/>
  <c r="D20" i="10" s="1"/>
  <c r="F20" i="10"/>
  <c r="C21" i="10"/>
  <c r="D21" i="10" s="1"/>
  <c r="F21" i="10"/>
  <c r="C22" i="10"/>
  <c r="D22" i="10" s="1"/>
  <c r="F22" i="10"/>
  <c r="C23" i="10"/>
  <c r="D23" i="10" s="1"/>
  <c r="F23" i="10"/>
  <c r="C24" i="10"/>
  <c r="D24" i="10" s="1"/>
  <c r="F24" i="10"/>
  <c r="C25" i="10"/>
  <c r="D25" i="10" s="1"/>
  <c r="F25" i="10"/>
  <c r="C26" i="10"/>
  <c r="D26" i="10" s="1"/>
  <c r="F26" i="10"/>
  <c r="C27" i="10"/>
  <c r="D27" i="10" s="1"/>
  <c r="F27" i="10"/>
  <c r="C28" i="10"/>
  <c r="D28" i="10" s="1"/>
  <c r="F28" i="10"/>
  <c r="C29" i="10"/>
  <c r="D29" i="10" s="1"/>
  <c r="F29" i="10"/>
  <c r="C30" i="10"/>
  <c r="D30" i="10" s="1"/>
  <c r="F30" i="10"/>
  <c r="C31" i="10"/>
  <c r="D31" i="10" s="1"/>
  <c r="F31" i="10"/>
  <c r="C32" i="10"/>
  <c r="D32" i="10" s="1"/>
  <c r="F32" i="10"/>
  <c r="C33" i="10"/>
  <c r="D33" i="10" s="1"/>
  <c r="F33" i="10"/>
  <c r="C34" i="10"/>
  <c r="D34" i="10" s="1"/>
  <c r="F34" i="10"/>
  <c r="C5" i="12"/>
  <c r="D5" i="12" s="1"/>
  <c r="F5" i="12" s="1"/>
  <c r="E5" i="12"/>
  <c r="C6" i="12"/>
  <c r="D6" i="12" s="1"/>
  <c r="E6" i="12"/>
  <c r="C7" i="12"/>
  <c r="D7" i="12" s="1"/>
  <c r="E7" i="12"/>
  <c r="C8" i="12"/>
  <c r="D8" i="12" s="1"/>
  <c r="E8" i="12"/>
  <c r="C9" i="12"/>
  <c r="D9" i="12" s="1"/>
  <c r="F9" i="12" s="1"/>
  <c r="H9" i="12" s="1"/>
  <c r="E9" i="12"/>
  <c r="C10" i="12"/>
  <c r="D10" i="12" s="1"/>
  <c r="E10" i="12"/>
  <c r="C11" i="12"/>
  <c r="D11" i="12" s="1"/>
  <c r="E11" i="12"/>
  <c r="C12" i="12"/>
  <c r="D12" i="12" s="1"/>
  <c r="E12" i="12"/>
  <c r="C13" i="12"/>
  <c r="D13" i="12" s="1"/>
  <c r="F13" i="12" s="1"/>
  <c r="H13" i="12" s="1"/>
  <c r="E13" i="12"/>
  <c r="C14" i="12"/>
  <c r="D14" i="12" s="1"/>
  <c r="E14" i="12"/>
  <c r="C15" i="12"/>
  <c r="D15" i="12" s="1"/>
  <c r="E15" i="12"/>
  <c r="C16" i="12"/>
  <c r="D16" i="12" s="1"/>
  <c r="E16" i="12"/>
  <c r="C17" i="12"/>
  <c r="D17" i="12" s="1"/>
  <c r="F17" i="12" s="1"/>
  <c r="H17" i="12" s="1"/>
  <c r="E17" i="12"/>
  <c r="C18" i="12"/>
  <c r="D18" i="12" s="1"/>
  <c r="E18" i="12"/>
  <c r="C19" i="12"/>
  <c r="D19" i="12" s="1"/>
  <c r="E19" i="12"/>
  <c r="C20" i="12"/>
  <c r="D20" i="12" s="1"/>
  <c r="E20" i="12"/>
  <c r="C21" i="12"/>
  <c r="D21" i="12" s="1"/>
  <c r="F21" i="12" s="1"/>
  <c r="H21" i="12" s="1"/>
  <c r="E21" i="12"/>
  <c r="C22" i="12"/>
  <c r="D22" i="12" s="1"/>
  <c r="E22" i="12"/>
  <c r="C23" i="12"/>
  <c r="D23" i="12" s="1"/>
  <c r="E23" i="12"/>
  <c r="C24" i="12"/>
  <c r="D24" i="12" s="1"/>
  <c r="E24" i="12"/>
  <c r="C25" i="12"/>
  <c r="D25" i="12" s="1"/>
  <c r="F25" i="12" s="1"/>
  <c r="H25" i="12" s="1"/>
  <c r="E25" i="12"/>
  <c r="C26" i="12"/>
  <c r="D26" i="12" s="1"/>
  <c r="E26" i="12"/>
  <c r="C27" i="12"/>
  <c r="D27" i="12" s="1"/>
  <c r="E27" i="12"/>
  <c r="C28" i="12"/>
  <c r="D28" i="12" s="1"/>
  <c r="E28" i="12"/>
  <c r="C29" i="12"/>
  <c r="D29" i="12" s="1"/>
  <c r="F29" i="12" s="1"/>
  <c r="H29" i="12" s="1"/>
  <c r="E29" i="12"/>
  <c r="C30" i="12"/>
  <c r="D30" i="12" s="1"/>
  <c r="E30" i="12"/>
  <c r="C31" i="12"/>
  <c r="D31" i="12" s="1"/>
  <c r="E31" i="12"/>
  <c r="C32" i="12"/>
  <c r="D32" i="12" s="1"/>
  <c r="E32" i="12"/>
  <c r="C33" i="12"/>
  <c r="D33" i="12" s="1"/>
  <c r="F33" i="12" s="1"/>
  <c r="H33" i="12" s="1"/>
  <c r="E33" i="12"/>
  <c r="C34" i="12"/>
  <c r="D34" i="12" s="1"/>
  <c r="E34" i="12"/>
  <c r="E5" i="11"/>
  <c r="C6" i="11"/>
  <c r="D6" i="11" s="1"/>
  <c r="E6" i="11"/>
  <c r="C7" i="11"/>
  <c r="D7" i="11" s="1"/>
  <c r="E7" i="11"/>
  <c r="C8" i="11"/>
  <c r="D8" i="11" s="1"/>
  <c r="F8" i="11" s="1"/>
  <c r="H8" i="11" s="1"/>
  <c r="E8" i="11"/>
  <c r="C9" i="11"/>
  <c r="D9" i="11" s="1"/>
  <c r="F9" i="11" s="1"/>
  <c r="H9" i="11" s="1"/>
  <c r="E9" i="11"/>
  <c r="C10" i="11"/>
  <c r="D10" i="11" s="1"/>
  <c r="E10" i="11"/>
  <c r="C11" i="11"/>
  <c r="D11" i="11" s="1"/>
  <c r="E11" i="11"/>
  <c r="C12" i="11"/>
  <c r="D12" i="11" s="1"/>
  <c r="F12" i="11" s="1"/>
  <c r="H12" i="11" s="1"/>
  <c r="E12" i="11"/>
  <c r="C13" i="11"/>
  <c r="D13" i="11" s="1"/>
  <c r="F13" i="11" s="1"/>
  <c r="H13" i="11" s="1"/>
  <c r="E13" i="11"/>
  <c r="C14" i="11"/>
  <c r="D14" i="11" s="1"/>
  <c r="E14" i="11"/>
  <c r="C15" i="11"/>
  <c r="D15" i="11" s="1"/>
  <c r="E15" i="11"/>
  <c r="C16" i="11"/>
  <c r="D16" i="11" s="1"/>
  <c r="F16" i="11" s="1"/>
  <c r="H16" i="11" s="1"/>
  <c r="E16" i="11"/>
  <c r="C17" i="11"/>
  <c r="D17" i="11" s="1"/>
  <c r="F17" i="11" s="1"/>
  <c r="H17" i="11" s="1"/>
  <c r="E17" i="11"/>
  <c r="C18" i="11"/>
  <c r="D18" i="11" s="1"/>
  <c r="E18" i="11"/>
  <c r="C19" i="11"/>
  <c r="D19" i="11" s="1"/>
  <c r="E19" i="11"/>
  <c r="C20" i="11"/>
  <c r="D20" i="11" s="1"/>
  <c r="F20" i="11" s="1"/>
  <c r="H20" i="11" s="1"/>
  <c r="E20" i="11"/>
  <c r="C21" i="11"/>
  <c r="D21" i="11" s="1"/>
  <c r="F21" i="11" s="1"/>
  <c r="H21" i="11" s="1"/>
  <c r="E21" i="11"/>
  <c r="C22" i="11"/>
  <c r="D22" i="11" s="1"/>
  <c r="E22" i="11"/>
  <c r="C23" i="11"/>
  <c r="D23" i="11" s="1"/>
  <c r="E23" i="11"/>
  <c r="C24" i="11"/>
  <c r="D24" i="11" s="1"/>
  <c r="F24" i="11" s="1"/>
  <c r="H24" i="11" s="1"/>
  <c r="E24" i="11"/>
  <c r="C25" i="11"/>
  <c r="D25" i="11" s="1"/>
  <c r="F25" i="11" s="1"/>
  <c r="H25" i="11" s="1"/>
  <c r="E25" i="11"/>
  <c r="C26" i="11"/>
  <c r="D26" i="11" s="1"/>
  <c r="E26" i="11"/>
  <c r="C27" i="11"/>
  <c r="D27" i="11" s="1"/>
  <c r="E27" i="11"/>
  <c r="C28" i="11"/>
  <c r="D28" i="11" s="1"/>
  <c r="F28" i="11" s="1"/>
  <c r="H28" i="11" s="1"/>
  <c r="E28" i="11"/>
  <c r="C29" i="11"/>
  <c r="D29" i="11" s="1"/>
  <c r="F29" i="11" s="1"/>
  <c r="H29" i="11" s="1"/>
  <c r="E29" i="11"/>
  <c r="C30" i="11"/>
  <c r="D30" i="11" s="1"/>
  <c r="E30" i="11"/>
  <c r="C31" i="11"/>
  <c r="D31" i="11" s="1"/>
  <c r="E31" i="11"/>
  <c r="C32" i="11"/>
  <c r="D32" i="11" s="1"/>
  <c r="F32" i="11" s="1"/>
  <c r="H32" i="11" s="1"/>
  <c r="E32" i="11"/>
  <c r="C33" i="11"/>
  <c r="D33" i="11" s="1"/>
  <c r="F33" i="11" s="1"/>
  <c r="H33" i="11" s="1"/>
  <c r="E33" i="11"/>
  <c r="C34" i="11"/>
  <c r="D34" i="11" s="1"/>
  <c r="E34" i="11"/>
  <c r="G5" i="12" l="1"/>
  <c r="G6" i="10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F26" i="11"/>
  <c r="H26" i="11" s="1"/>
  <c r="F10" i="11"/>
  <c r="H10" i="11" s="1"/>
  <c r="F34" i="11"/>
  <c r="H34" i="11" s="1"/>
  <c r="F30" i="11"/>
  <c r="H30" i="11" s="1"/>
  <c r="F22" i="11"/>
  <c r="H22" i="11" s="1"/>
  <c r="F18" i="11"/>
  <c r="H18" i="11" s="1"/>
  <c r="F14" i="11"/>
  <c r="H14" i="11" s="1"/>
  <c r="F6" i="11"/>
  <c r="H6" i="11" s="1"/>
  <c r="I6" i="11" s="1"/>
  <c r="F27" i="12"/>
  <c r="H27" i="12" s="1"/>
  <c r="F19" i="12"/>
  <c r="H19" i="12" s="1"/>
  <c r="F15" i="12"/>
  <c r="H15" i="12" s="1"/>
  <c r="F7" i="12"/>
  <c r="H7" i="12" s="1"/>
  <c r="F31" i="12"/>
  <c r="H31" i="12" s="1"/>
  <c r="F23" i="12"/>
  <c r="H23" i="12" s="1"/>
  <c r="F11" i="12"/>
  <c r="H11" i="12" s="1"/>
  <c r="F31" i="11"/>
  <c r="H31" i="11" s="1"/>
  <c r="F15" i="11"/>
  <c r="H15" i="11" s="1"/>
  <c r="F7" i="11"/>
  <c r="H7" i="11" s="1"/>
  <c r="F23" i="11"/>
  <c r="H23" i="11" s="1"/>
  <c r="F34" i="12"/>
  <c r="H34" i="12" s="1"/>
  <c r="F30" i="12"/>
  <c r="H30" i="12" s="1"/>
  <c r="F26" i="12"/>
  <c r="H26" i="12" s="1"/>
  <c r="F22" i="12"/>
  <c r="H22" i="12" s="1"/>
  <c r="F18" i="12"/>
  <c r="H18" i="12" s="1"/>
  <c r="F14" i="12"/>
  <c r="H14" i="12" s="1"/>
  <c r="F10" i="12"/>
  <c r="H10" i="12" s="1"/>
  <c r="F6" i="12"/>
  <c r="H6" i="12" s="1"/>
  <c r="F16" i="12"/>
  <c r="H16" i="12" s="1"/>
  <c r="F8" i="12"/>
  <c r="H8" i="12" s="1"/>
  <c r="F28" i="12"/>
  <c r="H28" i="12" s="1"/>
  <c r="F20" i="12"/>
  <c r="H20" i="12" s="1"/>
  <c r="F12" i="12"/>
  <c r="H12" i="12" s="1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F11" i="11"/>
  <c r="H11" i="11" s="1"/>
  <c r="F24" i="12"/>
  <c r="H24" i="12" s="1"/>
  <c r="F27" i="11"/>
  <c r="H27" i="11" s="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F19" i="11"/>
  <c r="H19" i="11" s="1"/>
  <c r="H5" i="12"/>
  <c r="I5" i="12" s="1"/>
  <c r="G6" i="12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F32" i="12"/>
  <c r="H32" i="12" s="1"/>
  <c r="J34" i="10" l="1"/>
  <c r="G26" i="11"/>
  <c r="G27" i="11" s="1"/>
  <c r="G28" i="11" s="1"/>
  <c r="G29" i="11" s="1"/>
  <c r="G30" i="11" s="1"/>
  <c r="G31" i="11" s="1"/>
  <c r="G32" i="11" s="1"/>
  <c r="G33" i="11" s="1"/>
  <c r="G34" i="11" s="1"/>
  <c r="I7" i="1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6" i="12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L34" i="12" l="1"/>
  <c r="L34" i="11"/>
</calcChain>
</file>

<file path=xl/sharedStrings.xml><?xml version="1.0" encoding="utf-8"?>
<sst xmlns="http://schemas.openxmlformats.org/spreadsheetml/2006/main" count="124" uniqueCount="50">
  <si>
    <t>Average Cost per Day</t>
  </si>
  <si>
    <t>Range Name</t>
  </si>
  <si>
    <t>Cells</t>
  </si>
  <si>
    <t>AverageCostPerDay</t>
  </si>
  <si>
    <t>CumulativeCost</t>
  </si>
  <si>
    <t>CumulativeDay</t>
  </si>
  <si>
    <t>RandomNumber</t>
  </si>
  <si>
    <t>B5:B34</t>
  </si>
  <si>
    <t>F5:F34</t>
  </si>
  <si>
    <t>G5:G34</t>
  </si>
  <si>
    <t>E5:E34</t>
  </si>
  <si>
    <t>C5:C34</t>
  </si>
  <si>
    <t>D5:D34</t>
  </si>
  <si>
    <t>Number</t>
  </si>
  <si>
    <t>Heavy Duty Company Corrective Maintenance Simulation</t>
  </si>
  <si>
    <t>Random</t>
  </si>
  <si>
    <t>Time Since Last</t>
  </si>
  <si>
    <t>Cumulative</t>
  </si>
  <si>
    <t xml:space="preserve">Distribution of </t>
  </si>
  <si>
    <t>Breakdown</t>
  </si>
  <si>
    <t>Day</t>
  </si>
  <si>
    <t>Cost</t>
  </si>
  <si>
    <t>Time Between Breakdowns</t>
  </si>
  <si>
    <t>Probability</t>
  </si>
  <si>
    <t>of Days</t>
  </si>
  <si>
    <t>Breakdown Cost</t>
  </si>
  <si>
    <t>Time Until</t>
  </si>
  <si>
    <t>Scheduled Time</t>
  </si>
  <si>
    <t>Event That</t>
  </si>
  <si>
    <t>Cycle</t>
  </si>
  <si>
    <t>Until Replacement</t>
  </si>
  <si>
    <t>Concludes Cycle</t>
  </si>
  <si>
    <t>L34</t>
  </si>
  <si>
    <t>BreakdownCost</t>
  </si>
  <si>
    <t>L11</t>
  </si>
  <si>
    <t>H5:H34</t>
  </si>
  <si>
    <t>I5:I34</t>
  </si>
  <si>
    <t>Event</t>
  </si>
  <si>
    <t>Replacement Cost</t>
  </si>
  <si>
    <t>ReplaceAfter</t>
  </si>
  <si>
    <t>L14</t>
  </si>
  <si>
    <t>ReplacementCost</t>
  </si>
  <si>
    <t>L12</t>
  </si>
  <si>
    <t>Replace After</t>
  </si>
  <si>
    <t>days</t>
  </si>
  <si>
    <t>ScheduledTimeUntilReplacement</t>
  </si>
  <si>
    <t>TimeUntilBreakdown</t>
  </si>
  <si>
    <t>Heavy Duty Company Preventive Maintenance Simulation (Replace After 4 Days)</t>
  </si>
  <si>
    <t>Heavy Duty Company Preventive Maintenance Simulation (Replace After 5 Days)</t>
  </si>
  <si>
    <t>(lower 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</si>
</sst>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0"/>
  </numFmts>
  <fonts count="7" x14ac:knownFonts="1">
    <font>
      <sz val="9"/>
      <name val="Geneva"/>
    </font>
    <font>
      <sz val="8"/>
      <name val="Geneva"/>
      <family val="2"/>
    </font>
    <font>
      <sz val="9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  <font>
      <sz val="10"/>
      <color rgb="FFFF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2" borderId="7" xfId="0" applyFont="1" applyFill="1" applyBorder="1"/>
    <xf numFmtId="0" fontId="4" fillId="2" borderId="8" xfId="0" applyFont="1" applyFill="1" applyBorder="1"/>
    <xf numFmtId="16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3" borderId="0" xfId="1" applyFont="1" applyFill="1" applyAlignment="1">
      <alignment horizontal="center"/>
    </xf>
    <xf numFmtId="164" fontId="4" fillId="3" borderId="0" xfId="1" applyNumberFormat="1" applyFont="1" applyFill="1" applyAlignment="1">
      <alignment horizontal="center"/>
    </xf>
    <xf numFmtId="0" fontId="4" fillId="0" borderId="0" xfId="1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164" fontId="4" fillId="4" borderId="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1" applyFont="1" applyFill="1" applyAlignment="1">
      <alignment horizontal="center"/>
    </xf>
  </cellXfs>
  <cellStyles count="2">
    <cellStyle name="Normal" xfId="0" builtinId="0"/>
    <cellStyle name="Normal 2" xfId="1" xr:uid="{2841AA06-C4E3-7B4E-BC51-612DD7AE235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169333</xdr:colOff>
      <xdr:row>5</xdr:row>
      <xdr:rowOff>93133</xdr:rowOff>
    </xdr:from>
    <xdr:to>
      <xdr:col>14</xdr:col>
      <xdr:colOff>265717</xdr:colOff>
      <xdr:row>9</xdr:row>
      <xdr:rowOff>32625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6FB2D-BFFD-3042-B67B-4D2F76DB2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0" y="1007533"/>
          <a:ext cx="2204584" cy="653905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11</xdr:row>
      <xdr:rowOff>132080</xdr:rowOff>
    </xdr:from>
    <xdr:to>
      <xdr:col>12</xdr:col>
      <xdr:colOff>615667</xdr:colOff>
      <xdr:row>20</xdr:row>
      <xdr:rowOff>62198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43E51-D627-E849-AF60-1384C659C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3120" y="2011680"/>
          <a:ext cx="4388413" cy="1476588"/>
        </a:xfrm>
        <a:prstGeom prst="rect">
          <a:avLst/>
        </a:prstGeom>
      </xdr:spPr>
    </xdr:pic>
    <xdr:clientData/>
  </xdr:twoCellAnchor>
  <xdr:twoCellAnchor editAs="oneCell">
    <xdr:from>
      <xdr:col>8</xdr:col>
      <xdr:colOff>34364</xdr:colOff>
      <xdr:row>20</xdr:row>
      <xdr:rowOff>144453</xdr:rowOff>
    </xdr:from>
    <xdr:to>
      <xdr:col>12</xdr:col>
      <xdr:colOff>356</xdr:colOff>
      <xdr:row>30</xdr:row>
      <xdr:rowOff>69840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41181A-AF4B-DF47-A54E-231E4AF2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7004" y="3487093"/>
          <a:ext cx="3771758" cy="1643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10160</xdr:colOff>
      <xdr:row>14</xdr:row>
      <xdr:rowOff>142240</xdr:rowOff>
    </xdr:from>
    <xdr:to>
      <xdr:col>13</xdr:col>
      <xdr:colOff>290560</xdr:colOff>
      <xdr:row>22</xdr:row>
      <xdr:rowOff>76507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93CD07-9F0C-734F-B3D8-2F9A6C1AE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7360" y="2550160"/>
          <a:ext cx="3338560" cy="132740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67887</xdr:colOff>
      <xdr:row>22</xdr:row>
      <xdr:rowOff>111018</xdr:rowOff>
    </xdr:from>
    <xdr:to>
      <xdr:col>13</xdr:col>
      <xdr:colOff>300181</xdr:colOff>
      <xdr:row>31</xdr:row>
      <xdr:rowOff>8999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3A7DA-E60C-E244-AD18-CE0966924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5087" y="3839738"/>
          <a:ext cx="3290454" cy="1433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88900</xdr:colOff>
      <xdr:row>14</xdr:row>
      <xdr:rowOff>139700</xdr:rowOff>
    </xdr:from>
    <xdr:to>
      <xdr:col>13</xdr:col>
      <xdr:colOff>392160</xdr:colOff>
      <xdr:row>22</xdr:row>
      <xdr:rowOff>16736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DF89C-92A8-DE43-A903-C0566057D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0700" y="2552700"/>
          <a:ext cx="3338560" cy="1327408"/>
        </a:xfrm>
        <a:prstGeom prst="rect">
          <a:avLst/>
        </a:prstGeom>
      </xdr:spPr>
    </xdr:pic>
    <xdr:clientData/>
  </xdr:twoCellAnchor>
  <xdr:twoCellAnchor editAs="oneCell">
    <xdr:from>
      <xdr:col>10</xdr:col>
      <xdr:colOff>146627</xdr:colOff>
      <xdr:row>22</xdr:row>
      <xdr:rowOff>95778</xdr:rowOff>
    </xdr:from>
    <xdr:to>
      <xdr:col>13</xdr:col>
      <xdr:colOff>401781</xdr:colOff>
      <xdr:row>30</xdr:row>
      <xdr:rowOff>82198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1DDC97-A4BE-A947-AF7E-6A40888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8427" y="3842278"/>
          <a:ext cx="3290454" cy="1433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120" zoomScaleNormal="120" workbookViewId="0">
      <selection activeCell="N24" sqref="N24"/>
    </sheetView>
  </sheetViews>
  <sheetFormatPr baseColWidth="10" defaultColWidth="10.83203125" defaultRowHeight="14" x14ac:dyDescent="0.2"/>
  <cols>
    <col min="1" max="1" width="2.83203125" style="3" customWidth="1"/>
    <col min="2" max="2" width="11.1640625" style="2" bestFit="1" customWidth="1"/>
    <col min="3" max="3" width="9" style="2" bestFit="1" customWidth="1"/>
    <col min="4" max="4" width="15.83203125" style="2" bestFit="1" customWidth="1"/>
    <col min="5" max="5" width="11.6640625" style="2" bestFit="1" customWidth="1"/>
    <col min="6" max="6" width="10.1640625" style="2" customWidth="1"/>
    <col min="7" max="7" width="11.6640625" style="2" bestFit="1" customWidth="1"/>
    <col min="8" max="8" width="4.6640625" style="3" customWidth="1"/>
    <col min="9" max="9" width="17.5" style="2" customWidth="1"/>
    <col min="10" max="10" width="17.1640625" style="2" customWidth="1"/>
    <col min="11" max="11" width="9.33203125" style="2" customWidth="1"/>
    <col min="12" max="12" width="5.83203125" style="3" customWidth="1"/>
    <col min="13" max="16384" width="10.83203125" style="3"/>
  </cols>
  <sheetData>
    <row r="1" spans="1:11" ht="19" x14ac:dyDescent="0.25">
      <c r="A1" s="1" t="s">
        <v>14</v>
      </c>
    </row>
    <row r="3" spans="1:11" x14ac:dyDescent="0.2">
      <c r="C3" s="2" t="s">
        <v>15</v>
      </c>
      <c r="D3" s="2" t="s">
        <v>16</v>
      </c>
      <c r="E3" s="2" t="s">
        <v>17</v>
      </c>
      <c r="G3" s="2" t="s">
        <v>17</v>
      </c>
      <c r="I3" s="4" t="s">
        <v>18</v>
      </c>
    </row>
    <row r="4" spans="1:11" ht="15" thickBot="1" x14ac:dyDescent="0.25">
      <c r="B4" s="7" t="s">
        <v>19</v>
      </c>
      <c r="C4" s="7" t="s">
        <v>13</v>
      </c>
      <c r="D4" s="7" t="s">
        <v>19</v>
      </c>
      <c r="E4" s="7" t="s">
        <v>20</v>
      </c>
      <c r="F4" s="7" t="s">
        <v>21</v>
      </c>
      <c r="G4" s="7" t="s">
        <v>21</v>
      </c>
      <c r="I4" s="4" t="s">
        <v>22</v>
      </c>
    </row>
    <row r="5" spans="1:11" x14ac:dyDescent="0.2">
      <c r="B5" s="2">
        <v>1</v>
      </c>
      <c r="C5" s="10">
        <f t="shared" ref="C5:C34" ca="1" si="0">RAND()</f>
        <v>0.96233885527700214</v>
      </c>
      <c r="D5" s="2">
        <f ca="1">VLOOKUP(RandomNumber,$J$7:$K$9,2)</f>
        <v>6</v>
      </c>
      <c r="E5" s="2">
        <f ca="1">TimeSinceLastBreakdown</f>
        <v>6</v>
      </c>
      <c r="F5" s="11">
        <f>BreakdownCost</f>
        <v>11000</v>
      </c>
      <c r="G5" s="11">
        <f>Cost</f>
        <v>11000</v>
      </c>
      <c r="J5" s="2" t="s">
        <v>17</v>
      </c>
      <c r="K5" s="2" t="s">
        <v>13</v>
      </c>
    </row>
    <row r="6" spans="1:11" x14ac:dyDescent="0.2">
      <c r="B6" s="2">
        <v>2</v>
      </c>
      <c r="C6" s="10">
        <f t="shared" ca="1" si="0"/>
        <v>9.6776668614388273E-2</v>
      </c>
      <c r="D6" s="2">
        <f t="shared" ref="D6:D34" ca="1" si="1">VLOOKUP(RandomNumber,$J$7:$K$9,2)</f>
        <v>4</v>
      </c>
      <c r="E6" s="2">
        <f ca="1">E5+TimeSinceLastBreakdown</f>
        <v>10</v>
      </c>
      <c r="F6" s="11">
        <f t="shared" ref="F6:F34" si="2">BreakdownCost</f>
        <v>11000</v>
      </c>
      <c r="G6" s="11">
        <f t="shared" ref="G6:G34" si="3">G5+Cost</f>
        <v>22000</v>
      </c>
      <c r="I6" s="2" t="s">
        <v>23</v>
      </c>
      <c r="J6" s="2" t="s">
        <v>49</v>
      </c>
      <c r="K6" s="2" t="s">
        <v>24</v>
      </c>
    </row>
    <row r="7" spans="1:11" x14ac:dyDescent="0.2">
      <c r="B7" s="2">
        <v>3</v>
      </c>
      <c r="C7" s="10">
        <f t="shared" ca="1" si="0"/>
        <v>0.17470607943836736</v>
      </c>
      <c r="D7" s="2">
        <f t="shared" ca="1" si="1"/>
        <v>4</v>
      </c>
      <c r="E7" s="2">
        <f t="shared" ref="E7:E34" ca="1" si="4">E6+TimeSinceLastBreakdown</f>
        <v>14</v>
      </c>
      <c r="F7" s="11">
        <f t="shared" si="2"/>
        <v>11000</v>
      </c>
      <c r="G7" s="11">
        <f t="shared" si="3"/>
        <v>33000</v>
      </c>
      <c r="I7" s="14">
        <v>0.25</v>
      </c>
      <c r="J7" s="14">
        <v>0</v>
      </c>
      <c r="K7" s="14">
        <v>4</v>
      </c>
    </row>
    <row r="8" spans="1:11" x14ac:dyDescent="0.2">
      <c r="B8" s="2">
        <v>4</v>
      </c>
      <c r="C8" s="10">
        <f t="shared" ca="1" si="0"/>
        <v>0.43767469421735083</v>
      </c>
      <c r="D8" s="2">
        <f t="shared" ca="1" si="1"/>
        <v>5</v>
      </c>
      <c r="E8" s="2">
        <f t="shared" ca="1" si="4"/>
        <v>19</v>
      </c>
      <c r="F8" s="11">
        <f t="shared" si="2"/>
        <v>11000</v>
      </c>
      <c r="G8" s="11">
        <f t="shared" si="3"/>
        <v>44000</v>
      </c>
      <c r="I8" s="14">
        <v>0.5</v>
      </c>
      <c r="J8" s="14">
        <v>0.25</v>
      </c>
      <c r="K8" s="14">
        <v>5</v>
      </c>
    </row>
    <row r="9" spans="1:11" x14ac:dyDescent="0.2">
      <c r="B9" s="2">
        <v>5</v>
      </c>
      <c r="C9" s="10">
        <f t="shared" ca="1" si="0"/>
        <v>0.72885274854626603</v>
      </c>
      <c r="D9" s="2">
        <f t="shared" ca="1" si="1"/>
        <v>5</v>
      </c>
      <c r="E9" s="2">
        <f t="shared" ca="1" si="4"/>
        <v>24</v>
      </c>
      <c r="F9" s="11">
        <f t="shared" si="2"/>
        <v>11000</v>
      </c>
      <c r="G9" s="11">
        <f t="shared" si="3"/>
        <v>55000</v>
      </c>
      <c r="I9" s="14">
        <v>0.25</v>
      </c>
      <c r="J9" s="14">
        <v>0.75</v>
      </c>
      <c r="K9" s="14">
        <v>6</v>
      </c>
    </row>
    <row r="10" spans="1:11" x14ac:dyDescent="0.2">
      <c r="B10" s="2">
        <v>6</v>
      </c>
      <c r="C10" s="10">
        <f t="shared" ca="1" si="0"/>
        <v>3.4089217952581685E-2</v>
      </c>
      <c r="D10" s="2">
        <f t="shared" ca="1" si="1"/>
        <v>4</v>
      </c>
      <c r="E10" s="2">
        <f t="shared" ca="1" si="4"/>
        <v>28</v>
      </c>
      <c r="F10" s="11">
        <f t="shared" si="2"/>
        <v>11000</v>
      </c>
      <c r="G10" s="11">
        <f t="shared" si="3"/>
        <v>66000</v>
      </c>
    </row>
    <row r="11" spans="1:11" x14ac:dyDescent="0.2">
      <c r="B11" s="2">
        <v>7</v>
      </c>
      <c r="C11" s="10">
        <f t="shared" ca="1" si="0"/>
        <v>0.64102826848950845</v>
      </c>
      <c r="D11" s="2">
        <f t="shared" ca="1" si="1"/>
        <v>5</v>
      </c>
      <c r="E11" s="2">
        <f t="shared" ca="1" si="4"/>
        <v>33</v>
      </c>
      <c r="F11" s="11">
        <f t="shared" si="2"/>
        <v>11000</v>
      </c>
      <c r="G11" s="11">
        <f t="shared" si="3"/>
        <v>77000</v>
      </c>
      <c r="I11" s="2" t="s">
        <v>25</v>
      </c>
      <c r="J11" s="15">
        <v>11000</v>
      </c>
    </row>
    <row r="12" spans="1:11" x14ac:dyDescent="0.2">
      <c r="B12" s="2">
        <v>8</v>
      </c>
      <c r="C12" s="10">
        <f t="shared" ca="1" si="0"/>
        <v>0.3798614460477493</v>
      </c>
      <c r="D12" s="2">
        <f t="shared" ca="1" si="1"/>
        <v>5</v>
      </c>
      <c r="E12" s="2">
        <f t="shared" ca="1" si="4"/>
        <v>38</v>
      </c>
      <c r="F12" s="11">
        <f t="shared" si="2"/>
        <v>11000</v>
      </c>
      <c r="G12" s="11">
        <f t="shared" si="3"/>
        <v>88000</v>
      </c>
    </row>
    <row r="13" spans="1:11" x14ac:dyDescent="0.2">
      <c r="B13" s="2">
        <v>9</v>
      </c>
      <c r="C13" s="10">
        <f t="shared" ca="1" si="0"/>
        <v>7.9890016996187252E-2</v>
      </c>
      <c r="D13" s="2">
        <f t="shared" ca="1" si="1"/>
        <v>4</v>
      </c>
      <c r="E13" s="2">
        <f t="shared" ca="1" si="4"/>
        <v>42</v>
      </c>
      <c r="F13" s="11">
        <f t="shared" si="2"/>
        <v>11000</v>
      </c>
      <c r="G13" s="11">
        <f t="shared" si="3"/>
        <v>99000</v>
      </c>
    </row>
    <row r="14" spans="1:11" x14ac:dyDescent="0.2">
      <c r="B14" s="2">
        <v>10</v>
      </c>
      <c r="C14" s="10">
        <f t="shared" ca="1" si="0"/>
        <v>0.31557501453811709</v>
      </c>
      <c r="D14" s="2">
        <f t="shared" ca="1" si="1"/>
        <v>5</v>
      </c>
      <c r="E14" s="2">
        <f t="shared" ca="1" si="4"/>
        <v>47</v>
      </c>
      <c r="F14" s="11">
        <f t="shared" si="2"/>
        <v>11000</v>
      </c>
      <c r="G14" s="11">
        <f t="shared" si="3"/>
        <v>110000</v>
      </c>
    </row>
    <row r="15" spans="1:11" x14ac:dyDescent="0.2">
      <c r="B15" s="2">
        <v>11</v>
      </c>
      <c r="C15" s="10">
        <f t="shared" ca="1" si="0"/>
        <v>0.75799744160870064</v>
      </c>
      <c r="D15" s="2">
        <f t="shared" ca="1" si="1"/>
        <v>6</v>
      </c>
      <c r="E15" s="2">
        <f t="shared" ca="1" si="4"/>
        <v>53</v>
      </c>
      <c r="F15" s="11">
        <f t="shared" si="2"/>
        <v>11000</v>
      </c>
      <c r="G15" s="11">
        <f t="shared" si="3"/>
        <v>121000</v>
      </c>
    </row>
    <row r="16" spans="1:11" x14ac:dyDescent="0.2">
      <c r="B16" s="2">
        <v>12</v>
      </c>
      <c r="C16" s="10">
        <f t="shared" ca="1" si="0"/>
        <v>0.18899464348653183</v>
      </c>
      <c r="D16" s="2">
        <f t="shared" ca="1" si="1"/>
        <v>4</v>
      </c>
      <c r="E16" s="2">
        <f t="shared" ca="1" si="4"/>
        <v>57</v>
      </c>
      <c r="F16" s="11">
        <f t="shared" si="2"/>
        <v>11000</v>
      </c>
      <c r="G16" s="11">
        <f t="shared" si="3"/>
        <v>132000</v>
      </c>
    </row>
    <row r="17" spans="2:7" x14ac:dyDescent="0.2">
      <c r="B17" s="2">
        <v>13</v>
      </c>
      <c r="C17" s="10">
        <f t="shared" ca="1" si="0"/>
        <v>0.48434125628662084</v>
      </c>
      <c r="D17" s="2">
        <f t="shared" ca="1" si="1"/>
        <v>5</v>
      </c>
      <c r="E17" s="2">
        <f t="shared" ca="1" si="4"/>
        <v>62</v>
      </c>
      <c r="F17" s="11">
        <f t="shared" si="2"/>
        <v>11000</v>
      </c>
      <c r="G17" s="11">
        <f t="shared" si="3"/>
        <v>143000</v>
      </c>
    </row>
    <row r="18" spans="2:7" x14ac:dyDescent="0.2">
      <c r="B18" s="2">
        <v>14</v>
      </c>
      <c r="C18" s="10">
        <f t="shared" ca="1" si="0"/>
        <v>0.16984765617374764</v>
      </c>
      <c r="D18" s="2">
        <f t="shared" ca="1" si="1"/>
        <v>4</v>
      </c>
      <c r="E18" s="2">
        <f t="shared" ca="1" si="4"/>
        <v>66</v>
      </c>
      <c r="F18" s="11">
        <f t="shared" si="2"/>
        <v>11000</v>
      </c>
      <c r="G18" s="11">
        <f t="shared" si="3"/>
        <v>154000</v>
      </c>
    </row>
    <row r="19" spans="2:7" x14ac:dyDescent="0.2">
      <c r="B19" s="2">
        <v>15</v>
      </c>
      <c r="C19" s="10">
        <f t="shared" ca="1" si="0"/>
        <v>0.49450370010829925</v>
      </c>
      <c r="D19" s="2">
        <f t="shared" ca="1" si="1"/>
        <v>5</v>
      </c>
      <c r="E19" s="2">
        <f t="shared" ca="1" si="4"/>
        <v>71</v>
      </c>
      <c r="F19" s="11">
        <f t="shared" si="2"/>
        <v>11000</v>
      </c>
      <c r="G19" s="11">
        <f t="shared" si="3"/>
        <v>165000</v>
      </c>
    </row>
    <row r="20" spans="2:7" x14ac:dyDescent="0.2">
      <c r="B20" s="2">
        <v>16</v>
      </c>
      <c r="C20" s="10">
        <f t="shared" ca="1" si="0"/>
        <v>0.3510647765359115</v>
      </c>
      <c r="D20" s="2">
        <f t="shared" ca="1" si="1"/>
        <v>5</v>
      </c>
      <c r="E20" s="2">
        <f t="shared" ca="1" si="4"/>
        <v>76</v>
      </c>
      <c r="F20" s="11">
        <f t="shared" si="2"/>
        <v>11000</v>
      </c>
      <c r="G20" s="11">
        <f t="shared" si="3"/>
        <v>176000</v>
      </c>
    </row>
    <row r="21" spans="2:7" x14ac:dyDescent="0.2">
      <c r="B21" s="2">
        <v>17</v>
      </c>
      <c r="C21" s="10">
        <f t="shared" ca="1" si="0"/>
        <v>0.48083126750180194</v>
      </c>
      <c r="D21" s="2">
        <f t="shared" ca="1" si="1"/>
        <v>5</v>
      </c>
      <c r="E21" s="2">
        <f t="shared" ca="1" si="4"/>
        <v>81</v>
      </c>
      <c r="F21" s="11">
        <f t="shared" si="2"/>
        <v>11000</v>
      </c>
      <c r="G21" s="11">
        <f t="shared" si="3"/>
        <v>187000</v>
      </c>
    </row>
    <row r="22" spans="2:7" x14ac:dyDescent="0.2">
      <c r="B22" s="2">
        <v>18</v>
      </c>
      <c r="C22" s="10">
        <f t="shared" ca="1" si="0"/>
        <v>0.35826406036031833</v>
      </c>
      <c r="D22" s="2">
        <f t="shared" ca="1" si="1"/>
        <v>5</v>
      </c>
      <c r="E22" s="2">
        <f t="shared" ca="1" si="4"/>
        <v>86</v>
      </c>
      <c r="F22" s="11">
        <f t="shared" si="2"/>
        <v>11000</v>
      </c>
      <c r="G22" s="11">
        <f t="shared" si="3"/>
        <v>198000</v>
      </c>
    </row>
    <row r="23" spans="2:7" x14ac:dyDescent="0.2">
      <c r="B23" s="2">
        <v>19</v>
      </c>
      <c r="C23" s="10">
        <f t="shared" ca="1" si="0"/>
        <v>0.12677511833885535</v>
      </c>
      <c r="D23" s="2">
        <f t="shared" ca="1" si="1"/>
        <v>4</v>
      </c>
      <c r="E23" s="2">
        <f t="shared" ca="1" si="4"/>
        <v>90</v>
      </c>
      <c r="F23" s="11">
        <f t="shared" si="2"/>
        <v>11000</v>
      </c>
      <c r="G23" s="11">
        <f t="shared" si="3"/>
        <v>209000</v>
      </c>
    </row>
    <row r="24" spans="2:7" x14ac:dyDescent="0.2">
      <c r="B24" s="2">
        <v>20</v>
      </c>
      <c r="C24" s="10">
        <f t="shared" ca="1" si="0"/>
        <v>0.68250432700438901</v>
      </c>
      <c r="D24" s="2">
        <f t="shared" ca="1" si="1"/>
        <v>5</v>
      </c>
      <c r="E24" s="2">
        <f t="shared" ca="1" si="4"/>
        <v>95</v>
      </c>
      <c r="F24" s="11">
        <f t="shared" si="2"/>
        <v>11000</v>
      </c>
      <c r="G24" s="11">
        <f t="shared" si="3"/>
        <v>220000</v>
      </c>
    </row>
    <row r="25" spans="2:7" x14ac:dyDescent="0.2">
      <c r="B25" s="2">
        <v>21</v>
      </c>
      <c r="C25" s="10">
        <f t="shared" ca="1" si="0"/>
        <v>7.1145654291375426E-2</v>
      </c>
      <c r="D25" s="2">
        <f t="shared" ca="1" si="1"/>
        <v>4</v>
      </c>
      <c r="E25" s="2">
        <f t="shared" ca="1" si="4"/>
        <v>99</v>
      </c>
      <c r="F25" s="11">
        <f t="shared" si="2"/>
        <v>11000</v>
      </c>
      <c r="G25" s="11">
        <f t="shared" si="3"/>
        <v>231000</v>
      </c>
    </row>
    <row r="26" spans="2:7" x14ac:dyDescent="0.2">
      <c r="B26" s="2">
        <v>22</v>
      </c>
      <c r="C26" s="10">
        <f t="shared" ca="1" si="0"/>
        <v>0.2604055312240966</v>
      </c>
      <c r="D26" s="2">
        <f t="shared" ca="1" si="1"/>
        <v>5</v>
      </c>
      <c r="E26" s="2">
        <f t="shared" ca="1" si="4"/>
        <v>104</v>
      </c>
      <c r="F26" s="11">
        <f t="shared" si="2"/>
        <v>11000</v>
      </c>
      <c r="G26" s="11">
        <f t="shared" si="3"/>
        <v>242000</v>
      </c>
    </row>
    <row r="27" spans="2:7" x14ac:dyDescent="0.2">
      <c r="B27" s="2">
        <v>23</v>
      </c>
      <c r="C27" s="10">
        <f t="shared" ca="1" si="0"/>
        <v>0.74948576760079944</v>
      </c>
      <c r="D27" s="2">
        <f t="shared" ca="1" si="1"/>
        <v>5</v>
      </c>
      <c r="E27" s="2">
        <f t="shared" ca="1" si="4"/>
        <v>109</v>
      </c>
      <c r="F27" s="11">
        <f t="shared" si="2"/>
        <v>11000</v>
      </c>
      <c r="G27" s="11">
        <f t="shared" si="3"/>
        <v>253000</v>
      </c>
    </row>
    <row r="28" spans="2:7" x14ac:dyDescent="0.2">
      <c r="B28" s="2">
        <v>24</v>
      </c>
      <c r="C28" s="10">
        <f t="shared" ca="1" si="0"/>
        <v>7.618414470427104E-3</v>
      </c>
      <c r="D28" s="2">
        <f t="shared" ca="1" si="1"/>
        <v>4</v>
      </c>
      <c r="E28" s="2">
        <f t="shared" ca="1" si="4"/>
        <v>113</v>
      </c>
      <c r="F28" s="11">
        <f t="shared" si="2"/>
        <v>11000</v>
      </c>
      <c r="G28" s="11">
        <f t="shared" si="3"/>
        <v>264000</v>
      </c>
    </row>
    <row r="29" spans="2:7" x14ac:dyDescent="0.2">
      <c r="B29" s="2">
        <v>25</v>
      </c>
      <c r="C29" s="10">
        <f t="shared" ca="1" si="0"/>
        <v>0.74812069649065127</v>
      </c>
      <c r="D29" s="2">
        <f t="shared" ca="1" si="1"/>
        <v>5</v>
      </c>
      <c r="E29" s="2">
        <f t="shared" ca="1" si="4"/>
        <v>118</v>
      </c>
      <c r="F29" s="11">
        <f t="shared" si="2"/>
        <v>11000</v>
      </c>
      <c r="G29" s="11">
        <f t="shared" si="3"/>
        <v>275000</v>
      </c>
    </row>
    <row r="30" spans="2:7" x14ac:dyDescent="0.2">
      <c r="B30" s="2">
        <v>26</v>
      </c>
      <c r="C30" s="10">
        <f t="shared" ca="1" si="0"/>
        <v>0.31224175912654839</v>
      </c>
      <c r="D30" s="2">
        <f t="shared" ca="1" si="1"/>
        <v>5</v>
      </c>
      <c r="E30" s="2">
        <f t="shared" ca="1" si="4"/>
        <v>123</v>
      </c>
      <c r="F30" s="11">
        <f t="shared" si="2"/>
        <v>11000</v>
      </c>
      <c r="G30" s="11">
        <f t="shared" si="3"/>
        <v>286000</v>
      </c>
    </row>
    <row r="31" spans="2:7" x14ac:dyDescent="0.2">
      <c r="B31" s="2">
        <v>27</v>
      </c>
      <c r="C31" s="10">
        <f t="shared" ca="1" si="0"/>
        <v>0.1491506333469006</v>
      </c>
      <c r="D31" s="2">
        <f t="shared" ca="1" si="1"/>
        <v>4</v>
      </c>
      <c r="E31" s="2">
        <f t="shared" ca="1" si="4"/>
        <v>127</v>
      </c>
      <c r="F31" s="11">
        <f t="shared" si="2"/>
        <v>11000</v>
      </c>
      <c r="G31" s="11">
        <f t="shared" si="3"/>
        <v>297000</v>
      </c>
    </row>
    <row r="32" spans="2:7" x14ac:dyDescent="0.2">
      <c r="B32" s="2">
        <v>28</v>
      </c>
      <c r="C32" s="10">
        <f t="shared" ca="1" si="0"/>
        <v>0.20128457911357678</v>
      </c>
      <c r="D32" s="2">
        <f t="shared" ca="1" si="1"/>
        <v>4</v>
      </c>
      <c r="E32" s="2">
        <f t="shared" ca="1" si="4"/>
        <v>131</v>
      </c>
      <c r="F32" s="11">
        <f t="shared" si="2"/>
        <v>11000</v>
      </c>
      <c r="G32" s="11">
        <f t="shared" si="3"/>
        <v>308000</v>
      </c>
    </row>
    <row r="33" spans="2:10" ht="15" thickBot="1" x14ac:dyDescent="0.25">
      <c r="B33" s="2">
        <v>29</v>
      </c>
      <c r="C33" s="10">
        <f t="shared" ca="1" si="0"/>
        <v>0.12097812719349588</v>
      </c>
      <c r="D33" s="2">
        <f t="shared" ca="1" si="1"/>
        <v>4</v>
      </c>
      <c r="E33" s="2">
        <f t="shared" ca="1" si="4"/>
        <v>135</v>
      </c>
      <c r="F33" s="11">
        <f t="shared" si="2"/>
        <v>11000</v>
      </c>
      <c r="G33" s="11">
        <f t="shared" si="3"/>
        <v>319000</v>
      </c>
      <c r="J33" s="2" t="s">
        <v>0</v>
      </c>
    </row>
    <row r="34" spans="2:10" ht="15" thickBot="1" x14ac:dyDescent="0.25">
      <c r="B34" s="2">
        <v>30</v>
      </c>
      <c r="C34" s="10">
        <f t="shared" ca="1" si="0"/>
        <v>0.76361297741529877</v>
      </c>
      <c r="D34" s="2">
        <f t="shared" ca="1" si="1"/>
        <v>6</v>
      </c>
      <c r="E34" s="2">
        <f t="shared" ca="1" si="4"/>
        <v>141</v>
      </c>
      <c r="F34" s="11">
        <f t="shared" si="2"/>
        <v>11000</v>
      </c>
      <c r="G34" s="11">
        <f t="shared" si="3"/>
        <v>330000</v>
      </c>
      <c r="J34" s="19">
        <f ca="1">CumulativeCost/CumulativeDay</f>
        <v>2340.4255319148938</v>
      </c>
    </row>
  </sheetData>
  <phoneticPr fontId="1" type="noConversion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zoomScale="120" zoomScaleNormal="120" workbookViewId="0">
      <selection activeCell="J19" sqref="J19"/>
    </sheetView>
  </sheetViews>
  <sheetFormatPr baseColWidth="10" defaultColWidth="10.83203125" defaultRowHeight="14" x14ac:dyDescent="0.2"/>
  <cols>
    <col min="1" max="1" width="2.83203125" style="3" customWidth="1"/>
    <col min="2" max="2" width="9.5" style="2" customWidth="1"/>
    <col min="3" max="3" width="9.6640625" style="2" customWidth="1"/>
    <col min="4" max="4" width="11.1640625" style="2" bestFit="1" customWidth="1"/>
    <col min="5" max="5" width="18.1640625" style="2" bestFit="1" customWidth="1"/>
    <col min="6" max="6" width="16.1640625" style="2" bestFit="1" customWidth="1"/>
    <col min="7" max="7" width="11.6640625" style="2" bestFit="1" customWidth="1"/>
    <col min="8" max="8" width="9.6640625" style="2" customWidth="1"/>
    <col min="9" max="9" width="12.33203125" style="2" customWidth="1"/>
    <col min="10" max="10" width="4.6640625" style="3" customWidth="1"/>
    <col min="11" max="11" width="18.6640625" style="2" customWidth="1"/>
    <col min="12" max="12" width="13" style="2" customWidth="1"/>
    <col min="13" max="13" width="8.33203125" style="2" bestFit="1" customWidth="1"/>
    <col min="14" max="14" width="5.83203125" style="3" customWidth="1"/>
    <col min="15" max="15" width="31.6640625" style="3" bestFit="1" customWidth="1"/>
    <col min="16" max="16" width="8.1640625" style="3" bestFit="1" customWidth="1"/>
    <col min="17" max="16384" width="10.83203125" style="3"/>
  </cols>
  <sheetData>
    <row r="1" spans="1:16" ht="19" x14ac:dyDescent="0.25">
      <c r="A1" s="1" t="s">
        <v>47</v>
      </c>
    </row>
    <row r="2" spans="1:16" ht="15" thickBot="1" x14ac:dyDescent="0.25"/>
    <row r="3" spans="1:16" ht="15" thickBot="1" x14ac:dyDescent="0.25">
      <c r="C3" s="2" t="s">
        <v>15</v>
      </c>
      <c r="D3" s="2" t="s">
        <v>26</v>
      </c>
      <c r="E3" s="2" t="s">
        <v>27</v>
      </c>
      <c r="F3" s="2" t="s">
        <v>28</v>
      </c>
      <c r="G3" s="2" t="s">
        <v>17</v>
      </c>
      <c r="I3" s="2" t="s">
        <v>17</v>
      </c>
      <c r="K3" s="4" t="s">
        <v>18</v>
      </c>
      <c r="O3" s="5" t="s">
        <v>1</v>
      </c>
      <c r="P3" s="6" t="s">
        <v>2</v>
      </c>
    </row>
    <row r="4" spans="1:16" ht="15" thickBot="1" x14ac:dyDescent="0.25">
      <c r="B4" s="7" t="s">
        <v>29</v>
      </c>
      <c r="C4" s="7" t="s">
        <v>13</v>
      </c>
      <c r="D4" s="7" t="s">
        <v>19</v>
      </c>
      <c r="E4" s="7" t="s">
        <v>30</v>
      </c>
      <c r="F4" s="7" t="s">
        <v>31</v>
      </c>
      <c r="G4" s="7" t="s">
        <v>20</v>
      </c>
      <c r="H4" s="7" t="s">
        <v>21</v>
      </c>
      <c r="I4" s="7" t="s">
        <v>21</v>
      </c>
      <c r="K4" s="4" t="s">
        <v>22</v>
      </c>
      <c r="O4" s="8" t="s">
        <v>3</v>
      </c>
      <c r="P4" s="9" t="s">
        <v>32</v>
      </c>
    </row>
    <row r="5" spans="1:16" x14ac:dyDescent="0.2">
      <c r="B5" s="2">
        <v>1</v>
      </c>
      <c r="C5" s="10">
        <f t="shared" ref="C5:C34" ca="1" si="0">RAND()</f>
        <v>0.21992647985411873</v>
      </c>
      <c r="D5" s="2">
        <f t="shared" ref="D5:D34" ca="1" si="1">VLOOKUP(RandomNumber,$L$7:$M$9,2)</f>
        <v>4</v>
      </c>
      <c r="E5" s="2">
        <f>ReplaceAfter</f>
        <v>4</v>
      </c>
      <c r="F5" s="2" t="str">
        <f ca="1">IF(TimeUntilBreakdown&lt;=ScheduledTimeUntilReplacement,"Breakdown","Replacement")</f>
        <v>Breakdown</v>
      </c>
      <c r="G5" s="2">
        <f ca="1">MIN(D5,E5)</f>
        <v>4</v>
      </c>
      <c r="H5" s="11">
        <f t="shared" ref="H5:H34" ca="1" si="2">IF(Event="Breakdown",BreakdownCost,ReplacementCost)</f>
        <v>11000</v>
      </c>
      <c r="I5" s="11">
        <f ca="1">Cost</f>
        <v>11000</v>
      </c>
      <c r="M5" s="2" t="s">
        <v>13</v>
      </c>
      <c r="O5" s="12" t="s">
        <v>33</v>
      </c>
      <c r="P5" s="13" t="s">
        <v>34</v>
      </c>
    </row>
    <row r="6" spans="1:16" x14ac:dyDescent="0.2">
      <c r="B6" s="2">
        <v>2</v>
      </c>
      <c r="C6" s="10">
        <f t="shared" ca="1" si="0"/>
        <v>0.74846753593323823</v>
      </c>
      <c r="D6" s="2">
        <f t="shared" ca="1" si="1"/>
        <v>5</v>
      </c>
      <c r="E6" s="2">
        <f t="shared" ref="E6:E34" si="3">ReplaceAfter</f>
        <v>4</v>
      </c>
      <c r="F6" s="2" t="str">
        <f t="shared" ref="F6:F34" ca="1" si="4">IF(TimeUntilBreakdown&lt;=ScheduledTimeUntilReplacement,"Breakdown","Replacement")</f>
        <v>Replacement</v>
      </c>
      <c r="G6" s="2">
        <f ca="1">G5+MIN(D6,E6)</f>
        <v>8</v>
      </c>
      <c r="H6" s="11">
        <f t="shared" ca="1" si="2"/>
        <v>6000</v>
      </c>
      <c r="I6" s="11">
        <f t="shared" ref="I6:I34" ca="1" si="5">I5+Cost</f>
        <v>17000</v>
      </c>
      <c r="K6" s="2" t="s">
        <v>23</v>
      </c>
      <c r="L6" s="2" t="s">
        <v>17</v>
      </c>
      <c r="M6" s="2" t="s">
        <v>24</v>
      </c>
      <c r="O6" s="12" t="s">
        <v>21</v>
      </c>
      <c r="P6" s="13" t="s">
        <v>35</v>
      </c>
    </row>
    <row r="7" spans="1:16" x14ac:dyDescent="0.2">
      <c r="B7" s="2">
        <v>3</v>
      </c>
      <c r="C7" s="10">
        <f t="shared" ca="1" si="0"/>
        <v>0.37406447703990153</v>
      </c>
      <c r="D7" s="2">
        <f t="shared" ca="1" si="1"/>
        <v>5</v>
      </c>
      <c r="E7" s="2">
        <f t="shared" si="3"/>
        <v>4</v>
      </c>
      <c r="F7" s="2" t="str">
        <f t="shared" ca="1" si="4"/>
        <v>Replacement</v>
      </c>
      <c r="G7" s="2">
        <f t="shared" ref="G7:G34" ca="1" si="6">G6+MIN(D7,E7)</f>
        <v>12</v>
      </c>
      <c r="H7" s="11">
        <f t="shared" ca="1" si="2"/>
        <v>6000</v>
      </c>
      <c r="I7" s="11">
        <f t="shared" ca="1" si="5"/>
        <v>23000</v>
      </c>
      <c r="K7" s="14">
        <v>0.25</v>
      </c>
      <c r="L7" s="14">
        <v>0</v>
      </c>
      <c r="M7" s="14">
        <v>4</v>
      </c>
      <c r="O7" s="12" t="s">
        <v>29</v>
      </c>
      <c r="P7" s="13" t="s">
        <v>7</v>
      </c>
    </row>
    <row r="8" spans="1:16" x14ac:dyDescent="0.2">
      <c r="B8" s="2">
        <v>4</v>
      </c>
      <c r="C8" s="10">
        <f t="shared" ca="1" si="0"/>
        <v>0.56024228271900556</v>
      </c>
      <c r="D8" s="2">
        <f t="shared" ca="1" si="1"/>
        <v>5</v>
      </c>
      <c r="E8" s="2">
        <f t="shared" si="3"/>
        <v>4</v>
      </c>
      <c r="F8" s="2" t="str">
        <f t="shared" ca="1" si="4"/>
        <v>Replacement</v>
      </c>
      <c r="G8" s="2">
        <f t="shared" ca="1" si="6"/>
        <v>16</v>
      </c>
      <c r="H8" s="11">
        <f t="shared" ca="1" si="2"/>
        <v>6000</v>
      </c>
      <c r="I8" s="11">
        <f t="shared" ca="1" si="5"/>
        <v>29000</v>
      </c>
      <c r="K8" s="14">
        <v>0.5</v>
      </c>
      <c r="L8" s="14">
        <v>0.25</v>
      </c>
      <c r="M8" s="14">
        <v>5</v>
      </c>
      <c r="O8" s="12" t="s">
        <v>4</v>
      </c>
      <c r="P8" s="13" t="s">
        <v>36</v>
      </c>
    </row>
    <row r="9" spans="1:16" x14ac:dyDescent="0.2">
      <c r="B9" s="2">
        <v>5</v>
      </c>
      <c r="C9" s="10">
        <f t="shared" ca="1" si="0"/>
        <v>0.36955305852130371</v>
      </c>
      <c r="D9" s="2">
        <f t="shared" ca="1" si="1"/>
        <v>5</v>
      </c>
      <c r="E9" s="2">
        <f t="shared" si="3"/>
        <v>4</v>
      </c>
      <c r="F9" s="2" t="str">
        <f t="shared" ca="1" si="4"/>
        <v>Replacement</v>
      </c>
      <c r="G9" s="2">
        <f t="shared" ca="1" si="6"/>
        <v>20</v>
      </c>
      <c r="H9" s="11">
        <f t="shared" ca="1" si="2"/>
        <v>6000</v>
      </c>
      <c r="I9" s="11">
        <f t="shared" ca="1" si="5"/>
        <v>35000</v>
      </c>
      <c r="K9" s="14">
        <v>0.25</v>
      </c>
      <c r="L9" s="14">
        <v>0.75</v>
      </c>
      <c r="M9" s="14">
        <v>6</v>
      </c>
      <c r="O9" s="12" t="s">
        <v>5</v>
      </c>
      <c r="P9" s="13" t="s">
        <v>9</v>
      </c>
    </row>
    <row r="10" spans="1:16" x14ac:dyDescent="0.2">
      <c r="B10" s="2">
        <v>6</v>
      </c>
      <c r="C10" s="10">
        <f t="shared" ca="1" si="0"/>
        <v>0.39577633201150497</v>
      </c>
      <c r="D10" s="2">
        <f t="shared" ca="1" si="1"/>
        <v>5</v>
      </c>
      <c r="E10" s="2">
        <f t="shared" si="3"/>
        <v>4</v>
      </c>
      <c r="F10" s="2" t="str">
        <f t="shared" ca="1" si="4"/>
        <v>Replacement</v>
      </c>
      <c r="G10" s="2">
        <f t="shared" ca="1" si="6"/>
        <v>24</v>
      </c>
      <c r="H10" s="11">
        <f t="shared" ca="1" si="2"/>
        <v>6000</v>
      </c>
      <c r="I10" s="11">
        <f t="shared" ca="1" si="5"/>
        <v>41000</v>
      </c>
      <c r="O10" s="12" t="s">
        <v>37</v>
      </c>
      <c r="P10" s="13" t="s">
        <v>8</v>
      </c>
    </row>
    <row r="11" spans="1:16" x14ac:dyDescent="0.2">
      <c r="B11" s="2">
        <v>7</v>
      </c>
      <c r="C11" s="10">
        <f t="shared" ca="1" si="0"/>
        <v>0.91558635234548869</v>
      </c>
      <c r="D11" s="2">
        <f t="shared" ca="1" si="1"/>
        <v>6</v>
      </c>
      <c r="E11" s="2">
        <f t="shared" si="3"/>
        <v>4</v>
      </c>
      <c r="F11" s="2" t="str">
        <f t="shared" ca="1" si="4"/>
        <v>Replacement</v>
      </c>
      <c r="G11" s="2">
        <f t="shared" ca="1" si="6"/>
        <v>28</v>
      </c>
      <c r="H11" s="11">
        <f t="shared" ca="1" si="2"/>
        <v>6000</v>
      </c>
      <c r="I11" s="11">
        <f t="shared" ca="1" si="5"/>
        <v>47000</v>
      </c>
      <c r="K11" s="2" t="s">
        <v>25</v>
      </c>
      <c r="L11" s="15">
        <v>11000</v>
      </c>
      <c r="O11" s="12" t="s">
        <v>6</v>
      </c>
      <c r="P11" s="13" t="s">
        <v>11</v>
      </c>
    </row>
    <row r="12" spans="1:16" x14ac:dyDescent="0.2">
      <c r="B12" s="2">
        <v>8</v>
      </c>
      <c r="C12" s="10">
        <f t="shared" ca="1" si="0"/>
        <v>0.13867878778334319</v>
      </c>
      <c r="D12" s="2">
        <f t="shared" ca="1" si="1"/>
        <v>4</v>
      </c>
      <c r="E12" s="2">
        <f t="shared" si="3"/>
        <v>4</v>
      </c>
      <c r="F12" s="2" t="str">
        <f t="shared" ca="1" si="4"/>
        <v>Breakdown</v>
      </c>
      <c r="G12" s="2">
        <f t="shared" ca="1" si="6"/>
        <v>32</v>
      </c>
      <c r="H12" s="11">
        <f t="shared" ca="1" si="2"/>
        <v>11000</v>
      </c>
      <c r="I12" s="11">
        <f t="shared" ca="1" si="5"/>
        <v>58000</v>
      </c>
      <c r="K12" s="2" t="s">
        <v>38</v>
      </c>
      <c r="L12" s="15">
        <v>6000</v>
      </c>
      <c r="O12" s="12" t="s">
        <v>39</v>
      </c>
      <c r="P12" s="13" t="s">
        <v>40</v>
      </c>
    </row>
    <row r="13" spans="1:16" x14ac:dyDescent="0.2">
      <c r="B13" s="2">
        <v>9</v>
      </c>
      <c r="C13" s="10">
        <f t="shared" ca="1" si="0"/>
        <v>0.70712968995506331</v>
      </c>
      <c r="D13" s="2">
        <f t="shared" ca="1" si="1"/>
        <v>5</v>
      </c>
      <c r="E13" s="2">
        <f t="shared" si="3"/>
        <v>4</v>
      </c>
      <c r="F13" s="2" t="str">
        <f t="shared" ca="1" si="4"/>
        <v>Replacement</v>
      </c>
      <c r="G13" s="2">
        <f t="shared" ca="1" si="6"/>
        <v>36</v>
      </c>
      <c r="H13" s="11">
        <f t="shared" ca="1" si="2"/>
        <v>6000</v>
      </c>
      <c r="I13" s="11">
        <f t="shared" ca="1" si="5"/>
        <v>64000</v>
      </c>
      <c r="L13" s="16"/>
      <c r="O13" s="12" t="s">
        <v>41</v>
      </c>
      <c r="P13" s="13" t="s">
        <v>42</v>
      </c>
    </row>
    <row r="14" spans="1:16" x14ac:dyDescent="0.2">
      <c r="B14" s="2">
        <v>10</v>
      </c>
      <c r="C14" s="10">
        <f t="shared" ca="1" si="0"/>
        <v>0.70215267127492353</v>
      </c>
      <c r="D14" s="2">
        <f t="shared" ca="1" si="1"/>
        <v>5</v>
      </c>
      <c r="E14" s="2">
        <f t="shared" si="3"/>
        <v>4</v>
      </c>
      <c r="F14" s="2" t="str">
        <f t="shared" ca="1" si="4"/>
        <v>Replacement</v>
      </c>
      <c r="G14" s="2">
        <f t="shared" ca="1" si="6"/>
        <v>40</v>
      </c>
      <c r="H14" s="11">
        <f t="shared" ca="1" si="2"/>
        <v>6000</v>
      </c>
      <c r="I14" s="11">
        <f t="shared" ca="1" si="5"/>
        <v>70000</v>
      </c>
      <c r="K14" s="2" t="s">
        <v>43</v>
      </c>
      <c r="L14" s="14">
        <v>4</v>
      </c>
      <c r="M14" s="2" t="s">
        <v>44</v>
      </c>
      <c r="O14" s="12" t="s">
        <v>45</v>
      </c>
      <c r="P14" s="13" t="s">
        <v>10</v>
      </c>
    </row>
    <row r="15" spans="1:16" ht="15" thickBot="1" x14ac:dyDescent="0.25">
      <c r="B15" s="2">
        <v>11</v>
      </c>
      <c r="C15" s="10">
        <f t="shared" ca="1" si="0"/>
        <v>0.81212585083966826</v>
      </c>
      <c r="D15" s="2">
        <f t="shared" ca="1" si="1"/>
        <v>6</v>
      </c>
      <c r="E15" s="2">
        <f t="shared" si="3"/>
        <v>4</v>
      </c>
      <c r="F15" s="2" t="str">
        <f t="shared" ca="1" si="4"/>
        <v>Replacement</v>
      </c>
      <c r="G15" s="2">
        <f t="shared" ca="1" si="6"/>
        <v>44</v>
      </c>
      <c r="H15" s="11">
        <f t="shared" ca="1" si="2"/>
        <v>6000</v>
      </c>
      <c r="I15" s="11">
        <f t="shared" ca="1" si="5"/>
        <v>76000</v>
      </c>
      <c r="O15" s="17" t="s">
        <v>46</v>
      </c>
      <c r="P15" s="18" t="s">
        <v>12</v>
      </c>
    </row>
    <row r="16" spans="1:16" x14ac:dyDescent="0.2">
      <c r="B16" s="2">
        <v>12</v>
      </c>
      <c r="C16" s="10">
        <f t="shared" ca="1" si="0"/>
        <v>0.96924178857133358</v>
      </c>
      <c r="D16" s="2">
        <f t="shared" ca="1" si="1"/>
        <v>6</v>
      </c>
      <c r="E16" s="2">
        <f t="shared" si="3"/>
        <v>4</v>
      </c>
      <c r="F16" s="2" t="str">
        <f t="shared" ca="1" si="4"/>
        <v>Replacement</v>
      </c>
      <c r="G16" s="2">
        <f t="shared" ca="1" si="6"/>
        <v>48</v>
      </c>
      <c r="H16" s="11">
        <f t="shared" ca="1" si="2"/>
        <v>6000</v>
      </c>
      <c r="I16" s="11">
        <f t="shared" ca="1" si="5"/>
        <v>82000</v>
      </c>
    </row>
    <row r="17" spans="2:9" x14ac:dyDescent="0.2">
      <c r="B17" s="2">
        <v>13</v>
      </c>
      <c r="C17" s="10">
        <f t="shared" ca="1" si="0"/>
        <v>0.52944342348641793</v>
      </c>
      <c r="D17" s="2">
        <f t="shared" ca="1" si="1"/>
        <v>5</v>
      </c>
      <c r="E17" s="2">
        <f t="shared" si="3"/>
        <v>4</v>
      </c>
      <c r="F17" s="2" t="str">
        <f t="shared" ca="1" si="4"/>
        <v>Replacement</v>
      </c>
      <c r="G17" s="2">
        <f t="shared" ca="1" si="6"/>
        <v>52</v>
      </c>
      <c r="H17" s="11">
        <f t="shared" ca="1" si="2"/>
        <v>6000</v>
      </c>
      <c r="I17" s="11">
        <f t="shared" ca="1" si="5"/>
        <v>88000</v>
      </c>
    </row>
    <row r="18" spans="2:9" x14ac:dyDescent="0.2">
      <c r="B18" s="2">
        <v>14</v>
      </c>
      <c r="C18" s="10">
        <f t="shared" ca="1" si="0"/>
        <v>0.58604918743416057</v>
      </c>
      <c r="D18" s="2">
        <f t="shared" ca="1" si="1"/>
        <v>5</v>
      </c>
      <c r="E18" s="2">
        <f t="shared" si="3"/>
        <v>4</v>
      </c>
      <c r="F18" s="2" t="str">
        <f t="shared" ca="1" si="4"/>
        <v>Replacement</v>
      </c>
      <c r="G18" s="2">
        <f t="shared" ca="1" si="6"/>
        <v>56</v>
      </c>
      <c r="H18" s="11">
        <f t="shared" ca="1" si="2"/>
        <v>6000</v>
      </c>
      <c r="I18" s="11">
        <f t="shared" ca="1" si="5"/>
        <v>94000</v>
      </c>
    </row>
    <row r="19" spans="2:9" x14ac:dyDescent="0.2">
      <c r="B19" s="2">
        <v>15</v>
      </c>
      <c r="C19" s="10">
        <f t="shared" ca="1" si="0"/>
        <v>0.13204808747616403</v>
      </c>
      <c r="D19" s="2">
        <f t="shared" ca="1" si="1"/>
        <v>4</v>
      </c>
      <c r="E19" s="2">
        <f t="shared" si="3"/>
        <v>4</v>
      </c>
      <c r="F19" s="2" t="str">
        <f t="shared" ca="1" si="4"/>
        <v>Breakdown</v>
      </c>
      <c r="G19" s="2">
        <f t="shared" ca="1" si="6"/>
        <v>60</v>
      </c>
      <c r="H19" s="11">
        <f t="shared" ca="1" si="2"/>
        <v>11000</v>
      </c>
      <c r="I19" s="11">
        <f t="shared" ca="1" si="5"/>
        <v>105000</v>
      </c>
    </row>
    <row r="20" spans="2:9" x14ac:dyDescent="0.2">
      <c r="B20" s="2">
        <v>16</v>
      </c>
      <c r="C20" s="10">
        <f t="shared" ca="1" si="0"/>
        <v>0.27745148306478107</v>
      </c>
      <c r="D20" s="2">
        <f t="shared" ca="1" si="1"/>
        <v>5</v>
      </c>
      <c r="E20" s="2">
        <f t="shared" si="3"/>
        <v>4</v>
      </c>
      <c r="F20" s="2" t="str">
        <f t="shared" ca="1" si="4"/>
        <v>Replacement</v>
      </c>
      <c r="G20" s="2">
        <f t="shared" ca="1" si="6"/>
        <v>64</v>
      </c>
      <c r="H20" s="11">
        <f t="shared" ca="1" si="2"/>
        <v>6000</v>
      </c>
      <c r="I20" s="11">
        <f t="shared" ca="1" si="5"/>
        <v>111000</v>
      </c>
    </row>
    <row r="21" spans="2:9" x14ac:dyDescent="0.2">
      <c r="B21" s="2">
        <v>17</v>
      </c>
      <c r="C21" s="10">
        <f t="shared" ca="1" si="0"/>
        <v>0.48008208867803326</v>
      </c>
      <c r="D21" s="2">
        <f t="shared" ca="1" si="1"/>
        <v>5</v>
      </c>
      <c r="E21" s="2">
        <f t="shared" si="3"/>
        <v>4</v>
      </c>
      <c r="F21" s="2" t="str">
        <f t="shared" ca="1" si="4"/>
        <v>Replacement</v>
      </c>
      <c r="G21" s="2">
        <f t="shared" ca="1" si="6"/>
        <v>68</v>
      </c>
      <c r="H21" s="11">
        <f t="shared" ca="1" si="2"/>
        <v>6000</v>
      </c>
      <c r="I21" s="11">
        <f t="shared" ca="1" si="5"/>
        <v>117000</v>
      </c>
    </row>
    <row r="22" spans="2:9" x14ac:dyDescent="0.2">
      <c r="B22" s="2">
        <v>18</v>
      </c>
      <c r="C22" s="10">
        <f t="shared" ca="1" si="0"/>
        <v>0.64982073290331599</v>
      </c>
      <c r="D22" s="2">
        <f t="shared" ca="1" si="1"/>
        <v>5</v>
      </c>
      <c r="E22" s="2">
        <f t="shared" si="3"/>
        <v>4</v>
      </c>
      <c r="F22" s="2" t="str">
        <f t="shared" ca="1" si="4"/>
        <v>Replacement</v>
      </c>
      <c r="G22" s="2">
        <f t="shared" ca="1" si="6"/>
        <v>72</v>
      </c>
      <c r="H22" s="11">
        <f t="shared" ca="1" si="2"/>
        <v>6000</v>
      </c>
      <c r="I22" s="11">
        <f t="shared" ca="1" si="5"/>
        <v>123000</v>
      </c>
    </row>
    <row r="23" spans="2:9" x14ac:dyDescent="0.2">
      <c r="B23" s="2">
        <v>19</v>
      </c>
      <c r="C23" s="10">
        <f t="shared" ca="1" si="0"/>
        <v>0.91023629735383105</v>
      </c>
      <c r="D23" s="2">
        <f t="shared" ca="1" si="1"/>
        <v>6</v>
      </c>
      <c r="E23" s="2">
        <f t="shared" si="3"/>
        <v>4</v>
      </c>
      <c r="F23" s="2" t="str">
        <f t="shared" ca="1" si="4"/>
        <v>Replacement</v>
      </c>
      <c r="G23" s="2">
        <f t="shared" ca="1" si="6"/>
        <v>76</v>
      </c>
      <c r="H23" s="11">
        <f t="shared" ca="1" si="2"/>
        <v>6000</v>
      </c>
      <c r="I23" s="11">
        <f t="shared" ca="1" si="5"/>
        <v>129000</v>
      </c>
    </row>
    <row r="24" spans="2:9" x14ac:dyDescent="0.2">
      <c r="B24" s="2">
        <v>20</v>
      </c>
      <c r="C24" s="10">
        <f t="shared" ca="1" si="0"/>
        <v>0.53848966506823215</v>
      </c>
      <c r="D24" s="2">
        <f t="shared" ca="1" si="1"/>
        <v>5</v>
      </c>
      <c r="E24" s="2">
        <f t="shared" si="3"/>
        <v>4</v>
      </c>
      <c r="F24" s="2" t="str">
        <f t="shared" ca="1" si="4"/>
        <v>Replacement</v>
      </c>
      <c r="G24" s="2">
        <f t="shared" ca="1" si="6"/>
        <v>80</v>
      </c>
      <c r="H24" s="11">
        <f t="shared" ca="1" si="2"/>
        <v>6000</v>
      </c>
      <c r="I24" s="11">
        <f t="shared" ca="1" si="5"/>
        <v>135000</v>
      </c>
    </row>
    <row r="25" spans="2:9" x14ac:dyDescent="0.2">
      <c r="B25" s="2">
        <v>21</v>
      </c>
      <c r="C25" s="10">
        <f t="shared" ca="1" si="0"/>
        <v>0.45857885947446986</v>
      </c>
      <c r="D25" s="2">
        <f t="shared" ca="1" si="1"/>
        <v>5</v>
      </c>
      <c r="E25" s="2">
        <f t="shared" si="3"/>
        <v>4</v>
      </c>
      <c r="F25" s="2" t="str">
        <f t="shared" ca="1" si="4"/>
        <v>Replacement</v>
      </c>
      <c r="G25" s="2">
        <f t="shared" ca="1" si="6"/>
        <v>84</v>
      </c>
      <c r="H25" s="11">
        <f t="shared" ca="1" si="2"/>
        <v>6000</v>
      </c>
      <c r="I25" s="11">
        <f t="shared" ca="1" si="5"/>
        <v>141000</v>
      </c>
    </row>
    <row r="26" spans="2:9" x14ac:dyDescent="0.2">
      <c r="B26" s="2">
        <v>22</v>
      </c>
      <c r="C26" s="10">
        <f t="shared" ca="1" si="0"/>
        <v>0.96929398833860814</v>
      </c>
      <c r="D26" s="2">
        <f t="shared" ca="1" si="1"/>
        <v>6</v>
      </c>
      <c r="E26" s="2">
        <f t="shared" si="3"/>
        <v>4</v>
      </c>
      <c r="F26" s="2" t="str">
        <f t="shared" ca="1" si="4"/>
        <v>Replacement</v>
      </c>
      <c r="G26" s="2">
        <f t="shared" ca="1" si="6"/>
        <v>88</v>
      </c>
      <c r="H26" s="11">
        <f t="shared" ca="1" si="2"/>
        <v>6000</v>
      </c>
      <c r="I26" s="11">
        <f t="shared" ca="1" si="5"/>
        <v>147000</v>
      </c>
    </row>
    <row r="27" spans="2:9" x14ac:dyDescent="0.2">
      <c r="B27" s="2">
        <v>23</v>
      </c>
      <c r="C27" s="10">
        <f t="shared" ca="1" si="0"/>
        <v>9.6909849427334604E-2</v>
      </c>
      <c r="D27" s="2">
        <f t="shared" ca="1" si="1"/>
        <v>4</v>
      </c>
      <c r="E27" s="2">
        <f t="shared" si="3"/>
        <v>4</v>
      </c>
      <c r="F27" s="2" t="str">
        <f t="shared" ca="1" si="4"/>
        <v>Breakdown</v>
      </c>
      <c r="G27" s="2">
        <f t="shared" ca="1" si="6"/>
        <v>92</v>
      </c>
      <c r="H27" s="11">
        <f t="shared" ca="1" si="2"/>
        <v>11000</v>
      </c>
      <c r="I27" s="11">
        <f t="shared" ca="1" si="5"/>
        <v>158000</v>
      </c>
    </row>
    <row r="28" spans="2:9" x14ac:dyDescent="0.2">
      <c r="B28" s="2">
        <v>24</v>
      </c>
      <c r="C28" s="10">
        <f t="shared" ca="1" si="0"/>
        <v>5.2021535122580009E-2</v>
      </c>
      <c r="D28" s="2">
        <f t="shared" ca="1" si="1"/>
        <v>4</v>
      </c>
      <c r="E28" s="2">
        <f t="shared" si="3"/>
        <v>4</v>
      </c>
      <c r="F28" s="2" t="str">
        <f t="shared" ca="1" si="4"/>
        <v>Breakdown</v>
      </c>
      <c r="G28" s="2">
        <f t="shared" ca="1" si="6"/>
        <v>96</v>
      </c>
      <c r="H28" s="11">
        <f t="shared" ca="1" si="2"/>
        <v>11000</v>
      </c>
      <c r="I28" s="11">
        <f t="shared" ca="1" si="5"/>
        <v>169000</v>
      </c>
    </row>
    <row r="29" spans="2:9" x14ac:dyDescent="0.2">
      <c r="B29" s="2">
        <v>25</v>
      </c>
      <c r="C29" s="10">
        <f t="shared" ca="1" si="0"/>
        <v>2.0862162210608104E-2</v>
      </c>
      <c r="D29" s="2">
        <f t="shared" ca="1" si="1"/>
        <v>4</v>
      </c>
      <c r="E29" s="2">
        <f t="shared" si="3"/>
        <v>4</v>
      </c>
      <c r="F29" s="2" t="str">
        <f t="shared" ca="1" si="4"/>
        <v>Breakdown</v>
      </c>
      <c r="G29" s="2">
        <f t="shared" ca="1" si="6"/>
        <v>100</v>
      </c>
      <c r="H29" s="11">
        <f t="shared" ca="1" si="2"/>
        <v>11000</v>
      </c>
      <c r="I29" s="11">
        <f t="shared" ca="1" si="5"/>
        <v>180000</v>
      </c>
    </row>
    <row r="30" spans="2:9" x14ac:dyDescent="0.2">
      <c r="B30" s="2">
        <v>26</v>
      </c>
      <c r="C30" s="10">
        <f t="shared" ca="1" si="0"/>
        <v>0.94075951267400293</v>
      </c>
      <c r="D30" s="2">
        <f t="shared" ca="1" si="1"/>
        <v>6</v>
      </c>
      <c r="E30" s="2">
        <f t="shared" si="3"/>
        <v>4</v>
      </c>
      <c r="F30" s="2" t="str">
        <f t="shared" ca="1" si="4"/>
        <v>Replacement</v>
      </c>
      <c r="G30" s="2">
        <f t="shared" ca="1" si="6"/>
        <v>104</v>
      </c>
      <c r="H30" s="11">
        <f t="shared" ca="1" si="2"/>
        <v>6000</v>
      </c>
      <c r="I30" s="11">
        <f t="shared" ca="1" si="5"/>
        <v>186000</v>
      </c>
    </row>
    <row r="31" spans="2:9" x14ac:dyDescent="0.2">
      <c r="B31" s="2">
        <v>27</v>
      </c>
      <c r="C31" s="10">
        <f t="shared" ca="1" si="0"/>
        <v>0.2606545040557704</v>
      </c>
      <c r="D31" s="2">
        <f t="shared" ca="1" si="1"/>
        <v>5</v>
      </c>
      <c r="E31" s="2">
        <f t="shared" si="3"/>
        <v>4</v>
      </c>
      <c r="F31" s="2" t="str">
        <f t="shared" ca="1" si="4"/>
        <v>Replacement</v>
      </c>
      <c r="G31" s="2">
        <f t="shared" ca="1" si="6"/>
        <v>108</v>
      </c>
      <c r="H31" s="11">
        <f t="shared" ca="1" si="2"/>
        <v>6000</v>
      </c>
      <c r="I31" s="11">
        <f t="shared" ca="1" si="5"/>
        <v>192000</v>
      </c>
    </row>
    <row r="32" spans="2:9" x14ac:dyDescent="0.2">
      <c r="B32" s="2">
        <v>28</v>
      </c>
      <c r="C32" s="10">
        <f t="shared" ca="1" si="0"/>
        <v>0.75537488063900515</v>
      </c>
      <c r="D32" s="2">
        <f t="shared" ca="1" si="1"/>
        <v>6</v>
      </c>
      <c r="E32" s="2">
        <f t="shared" si="3"/>
        <v>4</v>
      </c>
      <c r="F32" s="2" t="str">
        <f t="shared" ca="1" si="4"/>
        <v>Replacement</v>
      </c>
      <c r="G32" s="2">
        <f t="shared" ca="1" si="6"/>
        <v>112</v>
      </c>
      <c r="H32" s="11">
        <f t="shared" ca="1" si="2"/>
        <v>6000</v>
      </c>
      <c r="I32" s="11">
        <f t="shared" ca="1" si="5"/>
        <v>198000</v>
      </c>
    </row>
    <row r="33" spans="2:12" ht="15" thickBot="1" x14ac:dyDescent="0.25">
      <c r="B33" s="2">
        <v>29</v>
      </c>
      <c r="C33" s="10">
        <f t="shared" ca="1" si="0"/>
        <v>0.88201315351102205</v>
      </c>
      <c r="D33" s="2">
        <f t="shared" ca="1" si="1"/>
        <v>6</v>
      </c>
      <c r="E33" s="2">
        <f t="shared" si="3"/>
        <v>4</v>
      </c>
      <c r="F33" s="2" t="str">
        <f t="shared" ca="1" si="4"/>
        <v>Replacement</v>
      </c>
      <c r="G33" s="2">
        <f t="shared" ca="1" si="6"/>
        <v>116</v>
      </c>
      <c r="H33" s="11">
        <f t="shared" ca="1" si="2"/>
        <v>6000</v>
      </c>
      <c r="I33" s="11">
        <f t="shared" ca="1" si="5"/>
        <v>204000</v>
      </c>
      <c r="L33" s="2" t="s">
        <v>0</v>
      </c>
    </row>
    <row r="34" spans="2:12" ht="15" thickBot="1" x14ac:dyDescent="0.25">
      <c r="B34" s="2">
        <v>30</v>
      </c>
      <c r="C34" s="10">
        <f t="shared" ca="1" si="0"/>
        <v>0.29192688213241846</v>
      </c>
      <c r="D34" s="2">
        <f t="shared" ca="1" si="1"/>
        <v>5</v>
      </c>
      <c r="E34" s="2">
        <f t="shared" si="3"/>
        <v>4</v>
      </c>
      <c r="F34" s="2" t="str">
        <f t="shared" ca="1" si="4"/>
        <v>Replacement</v>
      </c>
      <c r="G34" s="2">
        <f t="shared" ca="1" si="6"/>
        <v>120</v>
      </c>
      <c r="H34" s="11">
        <f t="shared" ca="1" si="2"/>
        <v>6000</v>
      </c>
      <c r="I34" s="11">
        <f t="shared" ca="1" si="5"/>
        <v>210000</v>
      </c>
      <c r="L34" s="19">
        <f ca="1">CumulativeCost/CumulativeDay</f>
        <v>1750</v>
      </c>
    </row>
    <row r="35" spans="2:12" x14ac:dyDescent="0.2">
      <c r="L35" s="11"/>
    </row>
  </sheetData>
  <phoneticPr fontId="1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zoomScale="120" zoomScaleNormal="120" workbookViewId="0">
      <selection activeCell="D10" sqref="D10"/>
    </sheetView>
  </sheetViews>
  <sheetFormatPr baseColWidth="10" defaultColWidth="10.83203125" defaultRowHeight="14" x14ac:dyDescent="0.2"/>
  <cols>
    <col min="1" max="1" width="2.83203125" style="3" customWidth="1"/>
    <col min="2" max="2" width="9.5" style="2" customWidth="1"/>
    <col min="3" max="3" width="9.83203125" style="2" customWidth="1"/>
    <col min="4" max="4" width="11.5" style="2" customWidth="1"/>
    <col min="5" max="5" width="18.1640625" style="2" bestFit="1" customWidth="1"/>
    <col min="6" max="6" width="16.1640625" style="2" bestFit="1" customWidth="1"/>
    <col min="7" max="7" width="11.6640625" style="2" bestFit="1" customWidth="1"/>
    <col min="8" max="8" width="9.6640625" style="2" customWidth="1"/>
    <col min="9" max="9" width="11.6640625" style="2" bestFit="1" customWidth="1"/>
    <col min="10" max="10" width="4.6640625" style="3" customWidth="1"/>
    <col min="11" max="11" width="18.6640625" style="2" customWidth="1"/>
    <col min="12" max="12" width="12.33203125" style="2" customWidth="1"/>
    <col min="13" max="13" width="8.83203125" style="2" customWidth="1"/>
    <col min="14" max="14" width="5.83203125" style="3" customWidth="1"/>
    <col min="15" max="15" width="31.6640625" style="3" bestFit="1" customWidth="1"/>
    <col min="16" max="16" width="8.1640625" style="3" bestFit="1" customWidth="1"/>
    <col min="17" max="16384" width="10.83203125" style="3"/>
  </cols>
  <sheetData>
    <row r="1" spans="1:16" ht="19" x14ac:dyDescent="0.25">
      <c r="A1" s="1" t="s">
        <v>48</v>
      </c>
    </row>
    <row r="2" spans="1:16" ht="15" thickBot="1" x14ac:dyDescent="0.25"/>
    <row r="3" spans="1:16" ht="15" thickBot="1" x14ac:dyDescent="0.25">
      <c r="C3" s="2" t="s">
        <v>15</v>
      </c>
      <c r="D3" s="2" t="s">
        <v>26</v>
      </c>
      <c r="E3" s="2" t="s">
        <v>27</v>
      </c>
      <c r="F3" s="2" t="s">
        <v>28</v>
      </c>
      <c r="G3" s="2" t="s">
        <v>17</v>
      </c>
      <c r="I3" s="2" t="s">
        <v>17</v>
      </c>
      <c r="K3" s="4" t="s">
        <v>18</v>
      </c>
      <c r="O3" s="5" t="s">
        <v>1</v>
      </c>
      <c r="P3" s="6" t="s">
        <v>2</v>
      </c>
    </row>
    <row r="4" spans="1:16" ht="15" thickBot="1" x14ac:dyDescent="0.25">
      <c r="B4" s="7" t="s">
        <v>29</v>
      </c>
      <c r="C4" s="7" t="s">
        <v>13</v>
      </c>
      <c r="D4" s="7" t="s">
        <v>19</v>
      </c>
      <c r="E4" s="7" t="s">
        <v>30</v>
      </c>
      <c r="F4" s="7" t="s">
        <v>31</v>
      </c>
      <c r="G4" s="7" t="s">
        <v>20</v>
      </c>
      <c r="H4" s="7" t="s">
        <v>21</v>
      </c>
      <c r="I4" s="7" t="s">
        <v>21</v>
      </c>
      <c r="K4" s="4" t="s">
        <v>22</v>
      </c>
      <c r="O4" s="8" t="s">
        <v>3</v>
      </c>
      <c r="P4" s="9" t="s">
        <v>32</v>
      </c>
    </row>
    <row r="5" spans="1:16" x14ac:dyDescent="0.2">
      <c r="B5" s="2">
        <v>1</v>
      </c>
      <c r="C5" s="10">
        <f ca="1">RAND()</f>
        <v>0.94931259894155662</v>
      </c>
      <c r="D5" s="2">
        <f t="shared" ref="D5:D34" ca="1" si="0">VLOOKUP(RandomNumber,$L$7:$M$9,2)</f>
        <v>6</v>
      </c>
      <c r="E5" s="2">
        <f>ReplaceAfter</f>
        <v>5</v>
      </c>
      <c r="F5" s="2" t="str">
        <f t="shared" ref="F5:F34" ca="1" si="1">IF(TimeUntilBreakdown&lt;=ScheduledTimeUntilReplacement,"Breakdown","Replacement")</f>
        <v>Replacement</v>
      </c>
      <c r="G5" s="2">
        <f ca="1">MIN(D5,E5)</f>
        <v>5</v>
      </c>
      <c r="H5" s="11">
        <f t="shared" ref="H5:H34" ca="1" si="2">IF(Event="Breakdown",BreakdownCost,ReplacementCost)</f>
        <v>6000</v>
      </c>
      <c r="I5" s="11">
        <f ca="1">Cost</f>
        <v>6000</v>
      </c>
      <c r="M5" s="2" t="s">
        <v>13</v>
      </c>
      <c r="O5" s="12" t="s">
        <v>33</v>
      </c>
      <c r="P5" s="13" t="s">
        <v>34</v>
      </c>
    </row>
    <row r="6" spans="1:16" x14ac:dyDescent="0.2">
      <c r="B6" s="2">
        <v>2</v>
      </c>
      <c r="C6" s="10">
        <f t="shared" ref="C6:C34" ca="1" si="3">RAND()</f>
        <v>0.33032723130773844</v>
      </c>
      <c r="D6" s="2">
        <f t="shared" ca="1" si="0"/>
        <v>5</v>
      </c>
      <c r="E6" s="2">
        <f t="shared" ref="E6:E34" si="4">ReplaceAfter</f>
        <v>5</v>
      </c>
      <c r="F6" s="2" t="str">
        <f t="shared" ca="1" si="1"/>
        <v>Breakdown</v>
      </c>
      <c r="G6" s="2">
        <f ca="1">G5+MIN(D6,E6)</f>
        <v>10</v>
      </c>
      <c r="H6" s="11">
        <f t="shared" ca="1" si="2"/>
        <v>11000</v>
      </c>
      <c r="I6" s="11">
        <f t="shared" ref="I6:I34" ca="1" si="5">I5+Cost</f>
        <v>17000</v>
      </c>
      <c r="K6" s="2" t="s">
        <v>23</v>
      </c>
      <c r="L6" s="2" t="s">
        <v>17</v>
      </c>
      <c r="M6" s="2" t="s">
        <v>24</v>
      </c>
      <c r="O6" s="12" t="s">
        <v>21</v>
      </c>
      <c r="P6" s="13" t="s">
        <v>35</v>
      </c>
    </row>
    <row r="7" spans="1:16" x14ac:dyDescent="0.2">
      <c r="B7" s="2">
        <v>3</v>
      </c>
      <c r="C7" s="10">
        <f t="shared" ca="1" si="3"/>
        <v>0.81133452453441679</v>
      </c>
      <c r="D7" s="2">
        <f t="shared" ca="1" si="0"/>
        <v>6</v>
      </c>
      <c r="E7" s="2">
        <f t="shared" si="4"/>
        <v>5</v>
      </c>
      <c r="F7" s="2" t="str">
        <f t="shared" ca="1" si="1"/>
        <v>Replacement</v>
      </c>
      <c r="G7" s="2">
        <f t="shared" ref="G7:G34" ca="1" si="6">G6+MIN(D7,E7)</f>
        <v>15</v>
      </c>
      <c r="H7" s="11">
        <f t="shared" ca="1" si="2"/>
        <v>6000</v>
      </c>
      <c r="I7" s="11">
        <f t="shared" ca="1" si="5"/>
        <v>23000</v>
      </c>
      <c r="K7" s="14">
        <v>0.25</v>
      </c>
      <c r="L7" s="14">
        <v>0</v>
      </c>
      <c r="M7" s="14">
        <v>4</v>
      </c>
      <c r="O7" s="12" t="s">
        <v>29</v>
      </c>
      <c r="P7" s="13" t="s">
        <v>7</v>
      </c>
    </row>
    <row r="8" spans="1:16" x14ac:dyDescent="0.2">
      <c r="B8" s="2">
        <v>4</v>
      </c>
      <c r="C8" s="10">
        <f t="shared" ca="1" si="3"/>
        <v>0.7009005116127337</v>
      </c>
      <c r="D8" s="2">
        <f t="shared" ca="1" si="0"/>
        <v>5</v>
      </c>
      <c r="E8" s="2">
        <f t="shared" si="4"/>
        <v>5</v>
      </c>
      <c r="F8" s="2" t="str">
        <f t="shared" ca="1" si="1"/>
        <v>Breakdown</v>
      </c>
      <c r="G8" s="2">
        <f t="shared" ca="1" si="6"/>
        <v>20</v>
      </c>
      <c r="H8" s="11">
        <f t="shared" ca="1" si="2"/>
        <v>11000</v>
      </c>
      <c r="I8" s="11">
        <f t="shared" ca="1" si="5"/>
        <v>34000</v>
      </c>
      <c r="K8" s="14">
        <v>0.5</v>
      </c>
      <c r="L8" s="14">
        <v>0.25</v>
      </c>
      <c r="M8" s="14">
        <v>5</v>
      </c>
      <c r="O8" s="12" t="s">
        <v>4</v>
      </c>
      <c r="P8" s="13" t="s">
        <v>36</v>
      </c>
    </row>
    <row r="9" spans="1:16" x14ac:dyDescent="0.2">
      <c r="B9" s="2">
        <v>5</v>
      </c>
      <c r="C9" s="10">
        <f t="shared" ca="1" si="3"/>
        <v>0.30048650250480569</v>
      </c>
      <c r="D9" s="2">
        <f t="shared" ca="1" si="0"/>
        <v>5</v>
      </c>
      <c r="E9" s="2">
        <f t="shared" si="4"/>
        <v>5</v>
      </c>
      <c r="F9" s="2" t="str">
        <f t="shared" ca="1" si="1"/>
        <v>Breakdown</v>
      </c>
      <c r="G9" s="2">
        <f t="shared" ca="1" si="6"/>
        <v>25</v>
      </c>
      <c r="H9" s="11">
        <f t="shared" ca="1" si="2"/>
        <v>11000</v>
      </c>
      <c r="I9" s="11">
        <f t="shared" ca="1" si="5"/>
        <v>45000</v>
      </c>
      <c r="K9" s="14">
        <v>0.25</v>
      </c>
      <c r="L9" s="14">
        <v>0.75</v>
      </c>
      <c r="M9" s="14">
        <v>6</v>
      </c>
      <c r="O9" s="12" t="s">
        <v>5</v>
      </c>
      <c r="P9" s="13" t="s">
        <v>9</v>
      </c>
    </row>
    <row r="10" spans="1:16" x14ac:dyDescent="0.2">
      <c r="B10" s="2">
        <v>6</v>
      </c>
      <c r="C10" s="10">
        <f t="shared" ca="1" si="3"/>
        <v>0.10640091805563123</v>
      </c>
      <c r="D10" s="2">
        <f t="shared" ca="1" si="0"/>
        <v>4</v>
      </c>
      <c r="E10" s="2">
        <f t="shared" si="4"/>
        <v>5</v>
      </c>
      <c r="F10" s="2" t="str">
        <f t="shared" ca="1" si="1"/>
        <v>Breakdown</v>
      </c>
      <c r="G10" s="2">
        <f t="shared" ca="1" si="6"/>
        <v>29</v>
      </c>
      <c r="H10" s="11">
        <f t="shared" ca="1" si="2"/>
        <v>11000</v>
      </c>
      <c r="I10" s="11">
        <f t="shared" ca="1" si="5"/>
        <v>56000</v>
      </c>
      <c r="O10" s="12" t="s">
        <v>37</v>
      </c>
      <c r="P10" s="13" t="s">
        <v>8</v>
      </c>
    </row>
    <row r="11" spans="1:16" x14ac:dyDescent="0.2">
      <c r="B11" s="2">
        <v>7</v>
      </c>
      <c r="C11" s="10">
        <f t="shared" ca="1" si="3"/>
        <v>0.62070656718838535</v>
      </c>
      <c r="D11" s="2">
        <f t="shared" ca="1" si="0"/>
        <v>5</v>
      </c>
      <c r="E11" s="2">
        <f t="shared" si="4"/>
        <v>5</v>
      </c>
      <c r="F11" s="2" t="str">
        <f t="shared" ca="1" si="1"/>
        <v>Breakdown</v>
      </c>
      <c r="G11" s="2">
        <f t="shared" ca="1" si="6"/>
        <v>34</v>
      </c>
      <c r="H11" s="11">
        <f t="shared" ca="1" si="2"/>
        <v>11000</v>
      </c>
      <c r="I11" s="11">
        <f t="shared" ca="1" si="5"/>
        <v>67000</v>
      </c>
      <c r="K11" s="2" t="s">
        <v>25</v>
      </c>
      <c r="L11" s="15">
        <v>11000</v>
      </c>
      <c r="O11" s="12" t="s">
        <v>6</v>
      </c>
      <c r="P11" s="13" t="s">
        <v>11</v>
      </c>
    </row>
    <row r="12" spans="1:16" x14ac:dyDescent="0.2">
      <c r="B12" s="2">
        <v>8</v>
      </c>
      <c r="C12" s="10">
        <f t="shared" ca="1" si="3"/>
        <v>0.27068337368548057</v>
      </c>
      <c r="D12" s="2">
        <f t="shared" ca="1" si="0"/>
        <v>5</v>
      </c>
      <c r="E12" s="2">
        <f t="shared" si="4"/>
        <v>5</v>
      </c>
      <c r="F12" s="2" t="str">
        <f t="shared" ca="1" si="1"/>
        <v>Breakdown</v>
      </c>
      <c r="G12" s="2">
        <f t="shared" ca="1" si="6"/>
        <v>39</v>
      </c>
      <c r="H12" s="11">
        <f t="shared" ca="1" si="2"/>
        <v>11000</v>
      </c>
      <c r="I12" s="11">
        <f t="shared" ca="1" si="5"/>
        <v>78000</v>
      </c>
      <c r="K12" s="2" t="s">
        <v>38</v>
      </c>
      <c r="L12" s="15">
        <v>6000</v>
      </c>
      <c r="O12" s="12" t="s">
        <v>39</v>
      </c>
      <c r="P12" s="13" t="s">
        <v>40</v>
      </c>
    </row>
    <row r="13" spans="1:16" x14ac:dyDescent="0.2">
      <c r="B13" s="2">
        <v>9</v>
      </c>
      <c r="C13" s="10">
        <f t="shared" ca="1" si="3"/>
        <v>0.72187001584277655</v>
      </c>
      <c r="D13" s="2">
        <f t="shared" ca="1" si="0"/>
        <v>5</v>
      </c>
      <c r="E13" s="2">
        <f t="shared" si="4"/>
        <v>5</v>
      </c>
      <c r="F13" s="2" t="str">
        <f t="shared" ca="1" si="1"/>
        <v>Breakdown</v>
      </c>
      <c r="G13" s="2">
        <f t="shared" ca="1" si="6"/>
        <v>44</v>
      </c>
      <c r="H13" s="11">
        <f t="shared" ca="1" si="2"/>
        <v>11000</v>
      </c>
      <c r="I13" s="11">
        <f t="shared" ca="1" si="5"/>
        <v>89000</v>
      </c>
      <c r="L13" s="16"/>
      <c r="O13" s="12" t="s">
        <v>41</v>
      </c>
      <c r="P13" s="13" t="s">
        <v>42</v>
      </c>
    </row>
    <row r="14" spans="1:16" x14ac:dyDescent="0.2">
      <c r="B14" s="2">
        <v>10</v>
      </c>
      <c r="C14" s="10">
        <f t="shared" ca="1" si="3"/>
        <v>0.34323991267012033</v>
      </c>
      <c r="D14" s="2">
        <f t="shared" ca="1" si="0"/>
        <v>5</v>
      </c>
      <c r="E14" s="2">
        <f t="shared" si="4"/>
        <v>5</v>
      </c>
      <c r="F14" s="2" t="str">
        <f t="shared" ca="1" si="1"/>
        <v>Breakdown</v>
      </c>
      <c r="G14" s="2">
        <f t="shared" ca="1" si="6"/>
        <v>49</v>
      </c>
      <c r="H14" s="11">
        <f t="shared" ca="1" si="2"/>
        <v>11000</v>
      </c>
      <c r="I14" s="11">
        <f t="shared" ca="1" si="5"/>
        <v>100000</v>
      </c>
      <c r="K14" s="20" t="s">
        <v>43</v>
      </c>
      <c r="L14" s="21">
        <v>5</v>
      </c>
      <c r="M14" s="20" t="s">
        <v>44</v>
      </c>
      <c r="O14" s="12" t="s">
        <v>45</v>
      </c>
      <c r="P14" s="13" t="s">
        <v>10</v>
      </c>
    </row>
    <row r="15" spans="1:16" ht="15" thickBot="1" x14ac:dyDescent="0.25">
      <c r="B15" s="2">
        <v>11</v>
      </c>
      <c r="C15" s="10">
        <f t="shared" ca="1" si="3"/>
        <v>0.22159354309297841</v>
      </c>
      <c r="D15" s="2">
        <f t="shared" ca="1" si="0"/>
        <v>4</v>
      </c>
      <c r="E15" s="2">
        <f t="shared" si="4"/>
        <v>5</v>
      </c>
      <c r="F15" s="2" t="str">
        <f t="shared" ca="1" si="1"/>
        <v>Breakdown</v>
      </c>
      <c r="G15" s="2">
        <f t="shared" ca="1" si="6"/>
        <v>53</v>
      </c>
      <c r="H15" s="11">
        <f t="shared" ca="1" si="2"/>
        <v>11000</v>
      </c>
      <c r="I15" s="11">
        <f t="shared" ca="1" si="5"/>
        <v>111000</v>
      </c>
      <c r="O15" s="17" t="s">
        <v>46</v>
      </c>
      <c r="P15" s="18" t="s">
        <v>12</v>
      </c>
    </row>
    <row r="16" spans="1:16" x14ac:dyDescent="0.2">
      <c r="B16" s="2">
        <v>12</v>
      </c>
      <c r="C16" s="10">
        <f t="shared" ca="1" si="3"/>
        <v>0.98098723890487738</v>
      </c>
      <c r="D16" s="2">
        <f t="shared" ca="1" si="0"/>
        <v>6</v>
      </c>
      <c r="E16" s="2">
        <f t="shared" si="4"/>
        <v>5</v>
      </c>
      <c r="F16" s="2" t="str">
        <f t="shared" ca="1" si="1"/>
        <v>Replacement</v>
      </c>
      <c r="G16" s="2">
        <f t="shared" ca="1" si="6"/>
        <v>58</v>
      </c>
      <c r="H16" s="11">
        <f t="shared" ca="1" si="2"/>
        <v>6000</v>
      </c>
      <c r="I16" s="11">
        <f t="shared" ca="1" si="5"/>
        <v>117000</v>
      </c>
    </row>
    <row r="17" spans="2:9" x14ac:dyDescent="0.2">
      <c r="B17" s="2">
        <v>13</v>
      </c>
      <c r="C17" s="10">
        <f t="shared" ca="1" si="3"/>
        <v>0.9183750507073668</v>
      </c>
      <c r="D17" s="2">
        <f t="shared" ca="1" si="0"/>
        <v>6</v>
      </c>
      <c r="E17" s="2">
        <f t="shared" si="4"/>
        <v>5</v>
      </c>
      <c r="F17" s="2" t="str">
        <f t="shared" ca="1" si="1"/>
        <v>Replacement</v>
      </c>
      <c r="G17" s="2">
        <f t="shared" ca="1" si="6"/>
        <v>63</v>
      </c>
      <c r="H17" s="11">
        <f t="shared" ca="1" si="2"/>
        <v>6000</v>
      </c>
      <c r="I17" s="11">
        <f t="shared" ca="1" si="5"/>
        <v>123000</v>
      </c>
    </row>
    <row r="18" spans="2:9" x14ac:dyDescent="0.2">
      <c r="B18" s="2">
        <v>14</v>
      </c>
      <c r="C18" s="10">
        <f t="shared" ca="1" si="3"/>
        <v>0.97075851016923331</v>
      </c>
      <c r="D18" s="2">
        <f t="shared" ca="1" si="0"/>
        <v>6</v>
      </c>
      <c r="E18" s="2">
        <f t="shared" si="4"/>
        <v>5</v>
      </c>
      <c r="F18" s="2" t="str">
        <f t="shared" ca="1" si="1"/>
        <v>Replacement</v>
      </c>
      <c r="G18" s="2">
        <f t="shared" ca="1" si="6"/>
        <v>68</v>
      </c>
      <c r="H18" s="11">
        <f t="shared" ca="1" si="2"/>
        <v>6000</v>
      </c>
      <c r="I18" s="11">
        <f t="shared" ca="1" si="5"/>
        <v>129000</v>
      </c>
    </row>
    <row r="19" spans="2:9" x14ac:dyDescent="0.2">
      <c r="B19" s="2">
        <v>15</v>
      </c>
      <c r="C19" s="10">
        <f t="shared" ca="1" si="3"/>
        <v>0.22722536628264323</v>
      </c>
      <c r="D19" s="2">
        <f t="shared" ca="1" si="0"/>
        <v>4</v>
      </c>
      <c r="E19" s="2">
        <f t="shared" si="4"/>
        <v>5</v>
      </c>
      <c r="F19" s="2" t="str">
        <f t="shared" ca="1" si="1"/>
        <v>Breakdown</v>
      </c>
      <c r="G19" s="2">
        <f t="shared" ca="1" si="6"/>
        <v>72</v>
      </c>
      <c r="H19" s="11">
        <f t="shared" ca="1" si="2"/>
        <v>11000</v>
      </c>
      <c r="I19" s="11">
        <f t="shared" ca="1" si="5"/>
        <v>140000</v>
      </c>
    </row>
    <row r="20" spans="2:9" x14ac:dyDescent="0.2">
      <c r="B20" s="2">
        <v>16</v>
      </c>
      <c r="C20" s="10">
        <f t="shared" ca="1" si="3"/>
        <v>0.82714770224039291</v>
      </c>
      <c r="D20" s="2">
        <f t="shared" ca="1" si="0"/>
        <v>6</v>
      </c>
      <c r="E20" s="2">
        <f t="shared" si="4"/>
        <v>5</v>
      </c>
      <c r="F20" s="2" t="str">
        <f t="shared" ca="1" si="1"/>
        <v>Replacement</v>
      </c>
      <c r="G20" s="2">
        <f t="shared" ca="1" si="6"/>
        <v>77</v>
      </c>
      <c r="H20" s="11">
        <f t="shared" ca="1" si="2"/>
        <v>6000</v>
      </c>
      <c r="I20" s="11">
        <f t="shared" ca="1" si="5"/>
        <v>146000</v>
      </c>
    </row>
    <row r="21" spans="2:9" x14ac:dyDescent="0.2">
      <c r="B21" s="2">
        <v>17</v>
      </c>
      <c r="C21" s="10">
        <f t="shared" ca="1" si="3"/>
        <v>0.80917059902750776</v>
      </c>
      <c r="D21" s="2">
        <f t="shared" ca="1" si="0"/>
        <v>6</v>
      </c>
      <c r="E21" s="2">
        <f t="shared" si="4"/>
        <v>5</v>
      </c>
      <c r="F21" s="2" t="str">
        <f t="shared" ca="1" si="1"/>
        <v>Replacement</v>
      </c>
      <c r="G21" s="2">
        <f t="shared" ca="1" si="6"/>
        <v>82</v>
      </c>
      <c r="H21" s="11">
        <f t="shared" ca="1" si="2"/>
        <v>6000</v>
      </c>
      <c r="I21" s="11">
        <f t="shared" ca="1" si="5"/>
        <v>152000</v>
      </c>
    </row>
    <row r="22" spans="2:9" x14ac:dyDescent="0.2">
      <c r="B22" s="2">
        <v>18</v>
      </c>
      <c r="C22" s="10">
        <f t="shared" ca="1" si="3"/>
        <v>0.29355217955284396</v>
      </c>
      <c r="D22" s="2">
        <f t="shared" ca="1" si="0"/>
        <v>5</v>
      </c>
      <c r="E22" s="2">
        <f t="shared" si="4"/>
        <v>5</v>
      </c>
      <c r="F22" s="2" t="str">
        <f t="shared" ca="1" si="1"/>
        <v>Breakdown</v>
      </c>
      <c r="G22" s="2">
        <f t="shared" ca="1" si="6"/>
        <v>87</v>
      </c>
      <c r="H22" s="11">
        <f t="shared" ca="1" si="2"/>
        <v>11000</v>
      </c>
      <c r="I22" s="11">
        <f t="shared" ca="1" si="5"/>
        <v>163000</v>
      </c>
    </row>
    <row r="23" spans="2:9" x14ac:dyDescent="0.2">
      <c r="B23" s="2">
        <v>19</v>
      </c>
      <c r="C23" s="10">
        <f t="shared" ca="1" si="3"/>
        <v>0.6578552969544933</v>
      </c>
      <c r="D23" s="2">
        <f t="shared" ca="1" si="0"/>
        <v>5</v>
      </c>
      <c r="E23" s="2">
        <f t="shared" si="4"/>
        <v>5</v>
      </c>
      <c r="F23" s="2" t="str">
        <f t="shared" ca="1" si="1"/>
        <v>Breakdown</v>
      </c>
      <c r="G23" s="2">
        <f t="shared" ca="1" si="6"/>
        <v>92</v>
      </c>
      <c r="H23" s="11">
        <f t="shared" ca="1" si="2"/>
        <v>11000</v>
      </c>
      <c r="I23" s="11">
        <f t="shared" ca="1" si="5"/>
        <v>174000</v>
      </c>
    </row>
    <row r="24" spans="2:9" x14ac:dyDescent="0.2">
      <c r="B24" s="2">
        <v>20</v>
      </c>
      <c r="C24" s="10">
        <f t="shared" ca="1" si="3"/>
        <v>3.3021181880774964E-2</v>
      </c>
      <c r="D24" s="2">
        <f t="shared" ca="1" si="0"/>
        <v>4</v>
      </c>
      <c r="E24" s="2">
        <f t="shared" si="4"/>
        <v>5</v>
      </c>
      <c r="F24" s="2" t="str">
        <f t="shared" ca="1" si="1"/>
        <v>Breakdown</v>
      </c>
      <c r="G24" s="2">
        <f t="shared" ca="1" si="6"/>
        <v>96</v>
      </c>
      <c r="H24" s="11">
        <f t="shared" ca="1" si="2"/>
        <v>11000</v>
      </c>
      <c r="I24" s="11">
        <f t="shared" ca="1" si="5"/>
        <v>185000</v>
      </c>
    </row>
    <row r="25" spans="2:9" x14ac:dyDescent="0.2">
      <c r="B25" s="2">
        <v>21</v>
      </c>
      <c r="C25" s="10">
        <f t="shared" ca="1" si="3"/>
        <v>0.6835839610991431</v>
      </c>
      <c r="D25" s="2">
        <f t="shared" ca="1" si="0"/>
        <v>5</v>
      </c>
      <c r="E25" s="2">
        <f t="shared" si="4"/>
        <v>5</v>
      </c>
      <c r="F25" s="2" t="str">
        <f t="shared" ca="1" si="1"/>
        <v>Breakdown</v>
      </c>
      <c r="G25" s="2">
        <f t="shared" ca="1" si="6"/>
        <v>101</v>
      </c>
      <c r="H25" s="11">
        <f t="shared" ca="1" si="2"/>
        <v>11000</v>
      </c>
      <c r="I25" s="11">
        <f t="shared" ca="1" si="5"/>
        <v>196000</v>
      </c>
    </row>
    <row r="26" spans="2:9" x14ac:dyDescent="0.2">
      <c r="B26" s="2">
        <v>22</v>
      </c>
      <c r="C26" s="10">
        <f t="shared" ca="1" si="3"/>
        <v>0.23199552285351777</v>
      </c>
      <c r="D26" s="2">
        <f t="shared" ca="1" si="0"/>
        <v>4</v>
      </c>
      <c r="E26" s="2">
        <f t="shared" si="4"/>
        <v>5</v>
      </c>
      <c r="F26" s="2" t="str">
        <f t="shared" ca="1" si="1"/>
        <v>Breakdown</v>
      </c>
      <c r="G26" s="2">
        <f ca="1">G25+MIN(D26,E26)</f>
        <v>105</v>
      </c>
      <c r="H26" s="11">
        <f t="shared" ca="1" si="2"/>
        <v>11000</v>
      </c>
      <c r="I26" s="11">
        <f t="shared" ca="1" si="5"/>
        <v>207000</v>
      </c>
    </row>
    <row r="27" spans="2:9" x14ac:dyDescent="0.2">
      <c r="B27" s="2">
        <v>23</v>
      </c>
      <c r="C27" s="10">
        <f t="shared" ca="1" si="3"/>
        <v>0.45874520912183692</v>
      </c>
      <c r="D27" s="2">
        <f t="shared" ca="1" si="0"/>
        <v>5</v>
      </c>
      <c r="E27" s="2">
        <f t="shared" si="4"/>
        <v>5</v>
      </c>
      <c r="F27" s="2" t="str">
        <f t="shared" ca="1" si="1"/>
        <v>Breakdown</v>
      </c>
      <c r="G27" s="2">
        <f t="shared" ca="1" si="6"/>
        <v>110</v>
      </c>
      <c r="H27" s="11">
        <f t="shared" ca="1" si="2"/>
        <v>11000</v>
      </c>
      <c r="I27" s="11">
        <f t="shared" ca="1" si="5"/>
        <v>218000</v>
      </c>
    </row>
    <row r="28" spans="2:9" x14ac:dyDescent="0.2">
      <c r="B28" s="2">
        <v>24</v>
      </c>
      <c r="C28" s="10">
        <f t="shared" ca="1" si="3"/>
        <v>0.924234700614052</v>
      </c>
      <c r="D28" s="2">
        <f t="shared" ca="1" si="0"/>
        <v>6</v>
      </c>
      <c r="E28" s="2">
        <f t="shared" si="4"/>
        <v>5</v>
      </c>
      <c r="F28" s="2" t="str">
        <f t="shared" ca="1" si="1"/>
        <v>Replacement</v>
      </c>
      <c r="G28" s="2">
        <f t="shared" ca="1" si="6"/>
        <v>115</v>
      </c>
      <c r="H28" s="11">
        <f t="shared" ca="1" si="2"/>
        <v>6000</v>
      </c>
      <c r="I28" s="11">
        <f t="shared" ca="1" si="5"/>
        <v>224000</v>
      </c>
    </row>
    <row r="29" spans="2:9" x14ac:dyDescent="0.2">
      <c r="B29" s="2">
        <v>25</v>
      </c>
      <c r="C29" s="10">
        <f t="shared" ca="1" si="3"/>
        <v>7.4362503273455949E-2</v>
      </c>
      <c r="D29" s="2">
        <f t="shared" ca="1" si="0"/>
        <v>4</v>
      </c>
      <c r="E29" s="2">
        <f t="shared" si="4"/>
        <v>5</v>
      </c>
      <c r="F29" s="2" t="str">
        <f t="shared" ca="1" si="1"/>
        <v>Breakdown</v>
      </c>
      <c r="G29" s="2">
        <f t="shared" ca="1" si="6"/>
        <v>119</v>
      </c>
      <c r="H29" s="11">
        <f t="shared" ca="1" si="2"/>
        <v>11000</v>
      </c>
      <c r="I29" s="11">
        <f t="shared" ca="1" si="5"/>
        <v>235000</v>
      </c>
    </row>
    <row r="30" spans="2:9" x14ac:dyDescent="0.2">
      <c r="B30" s="2">
        <v>26</v>
      </c>
      <c r="C30" s="10">
        <f t="shared" ca="1" si="3"/>
        <v>0.34923088130218838</v>
      </c>
      <c r="D30" s="2">
        <f t="shared" ca="1" si="0"/>
        <v>5</v>
      </c>
      <c r="E30" s="2">
        <f t="shared" si="4"/>
        <v>5</v>
      </c>
      <c r="F30" s="2" t="str">
        <f t="shared" ca="1" si="1"/>
        <v>Breakdown</v>
      </c>
      <c r="G30" s="2">
        <f t="shared" ca="1" si="6"/>
        <v>124</v>
      </c>
      <c r="H30" s="11">
        <f t="shared" ca="1" si="2"/>
        <v>11000</v>
      </c>
      <c r="I30" s="11">
        <f t="shared" ca="1" si="5"/>
        <v>246000</v>
      </c>
    </row>
    <row r="31" spans="2:9" x14ac:dyDescent="0.2">
      <c r="B31" s="2">
        <v>27</v>
      </c>
      <c r="C31" s="10">
        <f t="shared" ca="1" si="3"/>
        <v>0.92728337435741814</v>
      </c>
      <c r="D31" s="2">
        <f t="shared" ca="1" si="0"/>
        <v>6</v>
      </c>
      <c r="E31" s="2">
        <f t="shared" si="4"/>
        <v>5</v>
      </c>
      <c r="F31" s="2" t="str">
        <f t="shared" ca="1" si="1"/>
        <v>Replacement</v>
      </c>
      <c r="G31" s="2">
        <f t="shared" ca="1" si="6"/>
        <v>129</v>
      </c>
      <c r="H31" s="11">
        <f t="shared" ca="1" si="2"/>
        <v>6000</v>
      </c>
      <c r="I31" s="11">
        <f t="shared" ca="1" si="5"/>
        <v>252000</v>
      </c>
    </row>
    <row r="32" spans="2:9" x14ac:dyDescent="0.2">
      <c r="B32" s="2">
        <v>28</v>
      </c>
      <c r="C32" s="10">
        <f t="shared" ca="1" si="3"/>
        <v>0.15647006235415373</v>
      </c>
      <c r="D32" s="2">
        <f t="shared" ca="1" si="0"/>
        <v>4</v>
      </c>
      <c r="E32" s="2">
        <f t="shared" si="4"/>
        <v>5</v>
      </c>
      <c r="F32" s="2" t="str">
        <f t="shared" ca="1" si="1"/>
        <v>Breakdown</v>
      </c>
      <c r="G32" s="2">
        <f t="shared" ca="1" si="6"/>
        <v>133</v>
      </c>
      <c r="H32" s="11">
        <f t="shared" ca="1" si="2"/>
        <v>11000</v>
      </c>
      <c r="I32" s="11">
        <f t="shared" ca="1" si="5"/>
        <v>263000</v>
      </c>
    </row>
    <row r="33" spans="2:12" ht="15" thickBot="1" x14ac:dyDescent="0.25">
      <c r="B33" s="2">
        <v>29</v>
      </c>
      <c r="C33" s="10">
        <f t="shared" ca="1" si="3"/>
        <v>0.77280921948104209</v>
      </c>
      <c r="D33" s="2">
        <f t="shared" ca="1" si="0"/>
        <v>6</v>
      </c>
      <c r="E33" s="2">
        <f t="shared" si="4"/>
        <v>5</v>
      </c>
      <c r="F33" s="2" t="str">
        <f t="shared" ca="1" si="1"/>
        <v>Replacement</v>
      </c>
      <c r="G33" s="2">
        <f t="shared" ca="1" si="6"/>
        <v>138</v>
      </c>
      <c r="H33" s="11">
        <f t="shared" ca="1" si="2"/>
        <v>6000</v>
      </c>
      <c r="I33" s="11">
        <f t="shared" ca="1" si="5"/>
        <v>269000</v>
      </c>
      <c r="L33" s="2" t="s">
        <v>0</v>
      </c>
    </row>
    <row r="34" spans="2:12" ht="15" thickBot="1" x14ac:dyDescent="0.25">
      <c r="B34" s="2">
        <v>30</v>
      </c>
      <c r="C34" s="10">
        <f t="shared" ca="1" si="3"/>
        <v>0.26505241443514993</v>
      </c>
      <c r="D34" s="2">
        <f t="shared" ca="1" si="0"/>
        <v>5</v>
      </c>
      <c r="E34" s="2">
        <f t="shared" si="4"/>
        <v>5</v>
      </c>
      <c r="F34" s="2" t="str">
        <f t="shared" ca="1" si="1"/>
        <v>Breakdown</v>
      </c>
      <c r="G34" s="2">
        <f t="shared" ca="1" si="6"/>
        <v>143</v>
      </c>
      <c r="H34" s="11">
        <f t="shared" ca="1" si="2"/>
        <v>11000</v>
      </c>
      <c r="I34" s="11">
        <f t="shared" ca="1" si="5"/>
        <v>280000</v>
      </c>
      <c r="L34" s="19">
        <f ca="1">CumulativeCost/CumulativeDay</f>
        <v>1958.041958041958</v>
      </c>
    </row>
  </sheetData>
  <phoneticPr fontId="1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Heavy Duty Co.</vt:lpstr>
      <vt:lpstr>Replace After 4</vt:lpstr>
      <vt:lpstr>Replace After 5</vt:lpstr>
      <vt:lpstr>'Replace After 4'!AverageCostPerDay</vt:lpstr>
      <vt:lpstr>'Replace After 5'!AverageCostPerDay</vt:lpstr>
      <vt:lpstr>AverageCostPerDay</vt:lpstr>
      <vt:lpstr>Breakdown</vt:lpstr>
      <vt:lpstr>'Replace After 4'!BreakdownCost</vt:lpstr>
      <vt:lpstr>'Replace After 5'!BreakdownCost</vt:lpstr>
      <vt:lpstr>BreakdownCost</vt:lpstr>
      <vt:lpstr>'Replace After 4'!Cost</vt:lpstr>
      <vt:lpstr>'Replace After 5'!Cost</vt:lpstr>
      <vt:lpstr>Cost</vt:lpstr>
      <vt:lpstr>'Replace After 4'!CumulativeCost</vt:lpstr>
      <vt:lpstr>'Replace After 5'!CumulativeCost</vt:lpstr>
      <vt:lpstr>CumulativeCost</vt:lpstr>
      <vt:lpstr>'Replace After 4'!CumulativeDay</vt:lpstr>
      <vt:lpstr>'Replace After 5'!CumulativeDay</vt:lpstr>
      <vt:lpstr>CumulativeDay</vt:lpstr>
      <vt:lpstr>Cycle</vt:lpstr>
      <vt:lpstr>'Replace After 4'!Event</vt:lpstr>
      <vt:lpstr>Event</vt:lpstr>
      <vt:lpstr>'Replace After 4'!RandomNumber</vt:lpstr>
      <vt:lpstr>'Replace After 5'!RandomNumber</vt:lpstr>
      <vt:lpstr>RandomNumber</vt:lpstr>
      <vt:lpstr>'Replace After 4'!ReplaceAfter</vt:lpstr>
      <vt:lpstr>ReplaceAfter</vt:lpstr>
      <vt:lpstr>'Replace After 4'!ReplacementCost</vt:lpstr>
      <vt:lpstr>ReplacementCost</vt:lpstr>
      <vt:lpstr>'Replace After 4'!ScheduledTimeUntilReplacement</vt:lpstr>
      <vt:lpstr>ScheduledTimeUntilReplacement</vt:lpstr>
      <vt:lpstr>TimeSinceLastBreakdown</vt:lpstr>
      <vt:lpstr>'Replace After 4'!TimeUntilBreakdown</vt:lpstr>
      <vt:lpstr>TimeUntilBreakdown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1999-02-21T05:20:53Z</dcterms:created>
  <dcterms:modified xsi:type="dcterms:W3CDTF">2024-06-19T23:14:11Z</dcterms:modified>
</cp:coreProperties>
</file>