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2/"/>
    </mc:Choice>
  </mc:AlternateContent>
  <xr:revisionPtr revIDLastSave="0" documentId="13_ncr:1_{199E1823-D95C-AB4B-8212-39C7FCB8514A}" xr6:coauthVersionLast="47" xr6:coauthVersionMax="47" xr10:uidLastSave="{00000000-0000-0000-0000-000000000000}"/>
  <bookViews>
    <workbookView xWindow="-10440" yWindow="-28200" windowWidth="25620" windowHeight="28200" xr2:uid="{00000000-000D-0000-FFFF-FFFF00000000}"/>
  </bookViews>
  <sheets>
    <sheet name="2.5" sheetId="13" r:id="rId1"/>
    <sheet name="2.10" sheetId="18" r:id="rId2"/>
    <sheet name="2.12" sheetId="20" r:id="rId3"/>
    <sheet name="2.22" sheetId="30" r:id="rId4"/>
    <sheet name="2.26" sheetId="38" r:id="rId5"/>
    <sheet name="Case 2.1a" sheetId="40" r:id="rId6"/>
    <sheet name="Case 2.1b" sheetId="45" r:id="rId7"/>
    <sheet name="Case 2.1c" sheetId="41" r:id="rId8"/>
    <sheet name="Case 2.1d" sheetId="46" r:id="rId9"/>
    <sheet name="Case 2.1e" sheetId="42" r:id="rId10"/>
    <sheet name="Case 2.1f" sheetId="47" r:id="rId11"/>
    <sheet name="Case 2.1g" sheetId="43" r:id="rId12"/>
    <sheet name="Case 2.1h" sheetId="44" r:id="rId13"/>
    <sheet name="Case 2.1i" sheetId="49" r:id="rId14"/>
    <sheet name="Case 2.1j" sheetId="39" r:id="rId15"/>
  </sheets>
  <definedNames>
    <definedName name="solver_adj" localSheetId="1" hidden="1">'2.10'!$C$9:$D$9</definedName>
    <definedName name="solver_adj" localSheetId="2" hidden="1">'2.12'!$B$29:$C$29</definedName>
    <definedName name="solver_adj" localSheetId="3" hidden="1">'2.22'!$B$29:$C$29</definedName>
    <definedName name="solver_adj" localSheetId="4" hidden="1">'2.26'!$C$14:$H$14</definedName>
    <definedName name="solver_adj" localSheetId="0" hidden="1">'2.5'!$C$11:$D$11</definedName>
    <definedName name="solver_adj" localSheetId="5" hidden="1">'Case 2.1a'!$B$11:$C$11</definedName>
    <definedName name="solver_adj" localSheetId="7" hidden="1">'Case 2.1c'!$B$11:$C$11</definedName>
    <definedName name="solver_adj" localSheetId="9" hidden="1">'Case 2.1e'!$B$11:$C$11</definedName>
    <definedName name="solver_adj" localSheetId="11" hidden="1">'Case 2.1g'!$B$11:$C$11</definedName>
    <definedName name="solver_adj" localSheetId="12" hidden="1">'Case 2.1h'!$B$11:$C$11</definedName>
    <definedName name="solver_adj" localSheetId="13" hidden="1">'Case 2.1i'!$B$11:$C$11</definedName>
    <definedName name="solver_adj" localSheetId="14" hidden="1">'Case 2.1j'!$B$11:$C$11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5" hidden="1">0.0001</definedName>
    <definedName name="solver_cvg" localSheetId="7" hidden="1">0.0001</definedName>
    <definedName name="solver_cvg" localSheetId="9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0" hidden="1">1</definedName>
    <definedName name="solver_drv" localSheetId="5" hidden="1">1</definedName>
    <definedName name="solver_drv" localSheetId="7" hidden="1">1</definedName>
    <definedName name="solver_drv" localSheetId="9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0" hidden="1">2</definedName>
    <definedName name="solver_eng" localSheetId="5" hidden="1">2</definedName>
    <definedName name="solver_eng" localSheetId="7" hidden="1">2</definedName>
    <definedName name="solver_eng" localSheetId="9" hidden="1">2</definedName>
    <definedName name="solver_eng" localSheetId="11" hidden="1">2</definedName>
    <definedName name="solver_eng" localSheetId="12" hidden="1">2</definedName>
    <definedName name="solver_eng" localSheetId="13" hidden="1">2</definedName>
    <definedName name="solver_eng" localSheetId="14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5" hidden="1">1</definedName>
    <definedName name="solver_est" localSheetId="7" hidden="1">1</definedName>
    <definedName name="solver_est" localSheetId="9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itr" localSheetId="4" hidden="1">100</definedName>
    <definedName name="solver_itr" localSheetId="0" hidden="1">100</definedName>
    <definedName name="solver_itr" localSheetId="5" hidden="1">100</definedName>
    <definedName name="solver_itr" localSheetId="7" hidden="1">100</definedName>
    <definedName name="solver_itr" localSheetId="9" hidden="1">100</definedName>
    <definedName name="solver_itr" localSheetId="11" hidden="1">100</definedName>
    <definedName name="solver_itr" localSheetId="12" hidden="1">100</definedName>
    <definedName name="solver_itr" localSheetId="13" hidden="1">100</definedName>
    <definedName name="solver_itr" localSheetId="14" hidden="1">100</definedName>
    <definedName name="solver_lhs1" localSheetId="1" hidden="1">'2.10'!$C$9:$D$9</definedName>
    <definedName name="solver_lhs1" localSheetId="2" hidden="1">'2.12'!$D$24:$D$26</definedName>
    <definedName name="solver_lhs1" localSheetId="3" hidden="1">'2.22'!$D$24:$D$25</definedName>
    <definedName name="solver_lhs1" localSheetId="4" hidden="1">'2.26'!$C$14:$E$14</definedName>
    <definedName name="solver_lhs1" localSheetId="0" hidden="1">'2.5'!$E$6:$E$8</definedName>
    <definedName name="solver_lhs1" localSheetId="5" hidden="1">'Case 2.1a'!$C$11</definedName>
    <definedName name="solver_lhs1" localSheetId="7" hidden="1">'Case 2.1c'!$C$11</definedName>
    <definedName name="solver_lhs1" localSheetId="9" hidden="1">'Case 2.1e'!$C$11</definedName>
    <definedName name="solver_lhs1" localSheetId="11" hidden="1">'Case 2.1g'!$C$11</definedName>
    <definedName name="solver_lhs1" localSheetId="12" hidden="1">'Case 2.1h'!$C$11</definedName>
    <definedName name="solver_lhs1" localSheetId="13" hidden="1">'Case 2.1i'!$C$11</definedName>
    <definedName name="solver_lhs1" localSheetId="14" hidden="1">'Case 2.1j'!$C$11</definedName>
    <definedName name="solver_lhs2" localSheetId="1" hidden="1">'2.10'!$E$6</definedName>
    <definedName name="solver_lhs2" localSheetId="2" hidden="1">'2.12'!$D$24:$D$26</definedName>
    <definedName name="solver_lhs2" localSheetId="3" hidden="1">'2.22'!$D$26</definedName>
    <definedName name="solver_lhs2" localSheetId="4" hidden="1">'2.26'!$C$18</definedName>
    <definedName name="solver_lhs2" localSheetId="0" hidden="1">'2.5'!$E$6:$E$8</definedName>
    <definedName name="solver_lhs2" localSheetId="5" hidden="1">'Case 2.1a'!$D$6:$D$7</definedName>
    <definedName name="solver_lhs2" localSheetId="7" hidden="1">'Case 2.1c'!$D$6:$D$7</definedName>
    <definedName name="solver_lhs2" localSheetId="9" hidden="1">'Case 2.1e'!$D$6:$D$7</definedName>
    <definedName name="solver_lhs2" localSheetId="11" hidden="1">'Case 2.1g'!$D$6:$D$7</definedName>
    <definedName name="solver_lhs2" localSheetId="12" hidden="1">'Case 2.1h'!$D$6:$D$7</definedName>
    <definedName name="solver_lhs2" localSheetId="13" hidden="1">'Case 2.1i'!$D$6:$D$7</definedName>
    <definedName name="solver_lhs2" localSheetId="14" hidden="1">'Case 2.1j'!$D$6:$D$7</definedName>
    <definedName name="solver_lhs3" localSheetId="4" hidden="1">'2.26'!$C$20</definedName>
    <definedName name="solver_lhs4" localSheetId="4" hidden="1">'2.26'!$I$8</definedName>
    <definedName name="solver_lhs5" localSheetId="4" hidden="1">'2.26'!$I$8:$I$10</definedName>
    <definedName name="solver_lhs6" localSheetId="4" hidden="1">'2.26'!$I$8:$I$10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lin" localSheetId="4" hidden="1">1</definedName>
    <definedName name="solver_lin" localSheetId="0" hidden="1">1</definedName>
    <definedName name="solver_lin" localSheetId="5" hidden="1">1</definedName>
    <definedName name="solver_lin" localSheetId="7" hidden="1">1</definedName>
    <definedName name="solver_lin" localSheetId="9" hidden="1">1</definedName>
    <definedName name="solver_lin" localSheetId="11" hidden="1">1</definedName>
    <definedName name="solver_lin" localSheetId="12" hidden="1">1</definedName>
    <definedName name="solver_lin" localSheetId="13" hidden="1">1</definedName>
    <definedName name="solver_lin" localSheetId="14" hidden="1">1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5" hidden="1">2147483647</definedName>
    <definedName name="solver_mip" localSheetId="7" hidden="1">2147483647</definedName>
    <definedName name="solver_mip" localSheetId="9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5" hidden="1">30</definedName>
    <definedName name="solver_mni" localSheetId="7" hidden="1">30</definedName>
    <definedName name="solver_mni" localSheetId="9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5" hidden="1">0.075</definedName>
    <definedName name="solver_mrt" localSheetId="7" hidden="1">0.075</definedName>
    <definedName name="solver_mrt" localSheetId="9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5" hidden="1">2</definedName>
    <definedName name="solver_msl" localSheetId="7" hidden="1">2</definedName>
    <definedName name="solver_msl" localSheetId="9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5" hidden="1">1</definedName>
    <definedName name="solver_neg" localSheetId="7" hidden="1">1</definedName>
    <definedName name="solver_neg" localSheetId="9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5" hidden="1">2147483647</definedName>
    <definedName name="solver_nod" localSheetId="7" hidden="1">2147483647</definedName>
    <definedName name="solver_nod" localSheetId="9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um" localSheetId="1" hidden="1">2</definedName>
    <definedName name="solver_num" localSheetId="2" hidden="1">1</definedName>
    <definedName name="solver_num" localSheetId="3" hidden="1">2</definedName>
    <definedName name="solver_num" localSheetId="4" hidden="1">5</definedName>
    <definedName name="solver_num" localSheetId="0" hidden="1">1</definedName>
    <definedName name="solver_num" localSheetId="5" hidden="1">2</definedName>
    <definedName name="solver_num" localSheetId="7" hidden="1">2</definedName>
    <definedName name="solver_num" localSheetId="9" hidden="1">2</definedName>
    <definedName name="solver_num" localSheetId="11" hidden="1">2</definedName>
    <definedName name="solver_num" localSheetId="12" hidden="1">2</definedName>
    <definedName name="solver_num" localSheetId="13" hidden="1">2</definedName>
    <definedName name="solver_num" localSheetId="14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5" hidden="1">1</definedName>
    <definedName name="solver_nwt" localSheetId="7" hidden="1">1</definedName>
    <definedName name="solver_nwt" localSheetId="9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opt" localSheetId="1" hidden="1">'2.10'!$G$9</definedName>
    <definedName name="solver_opt" localSheetId="2" hidden="1">'2.12'!$I$19</definedName>
    <definedName name="solver_opt" localSheetId="3" hidden="1">'2.22'!$F$29</definedName>
    <definedName name="solver_opt" localSheetId="4" hidden="1">'2.26'!$L$27</definedName>
    <definedName name="solver_opt" localSheetId="0" hidden="1">'2.5'!$G$11</definedName>
    <definedName name="solver_opt" localSheetId="5" hidden="1">'Case 2.1a'!$F$11</definedName>
    <definedName name="solver_opt" localSheetId="7" hidden="1">'Case 2.1c'!$F$11</definedName>
    <definedName name="solver_opt" localSheetId="9" hidden="1">'Case 2.1e'!$F$24</definedName>
    <definedName name="solver_opt" localSheetId="11" hidden="1">'Case 2.1g'!$F$11</definedName>
    <definedName name="solver_opt" localSheetId="12" hidden="1">'Case 2.1h'!$F$11</definedName>
    <definedName name="solver_opt" localSheetId="13" hidden="1">'Case 2.1i'!$F$11</definedName>
    <definedName name="solver_opt" localSheetId="14" hidden="1">'Case 2.1j'!$F$11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5" hidden="1">0.000001</definedName>
    <definedName name="solver_pre" localSheetId="7" hidden="1">0.000001</definedName>
    <definedName name="solver_pre" localSheetId="9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0" hidden="1">1</definedName>
    <definedName name="solver_rbv" localSheetId="5" hidden="1">1</definedName>
    <definedName name="solver_rbv" localSheetId="7" hidden="1">1</definedName>
    <definedName name="solver_rbv" localSheetId="9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el1" localSheetId="1" hidden="1">1</definedName>
    <definedName name="solver_rel1" localSheetId="2" hidden="1">1</definedName>
    <definedName name="solver_rel1" localSheetId="3" hidden="1">3</definedName>
    <definedName name="solver_rel1" localSheetId="4" hidden="1">3</definedName>
    <definedName name="solver_rel1" localSheetId="0" hidden="1">1</definedName>
    <definedName name="solver_rel1" localSheetId="5" hidden="1">1</definedName>
    <definedName name="solver_rel1" localSheetId="7" hidden="1">1</definedName>
    <definedName name="solver_rel1" localSheetId="9" hidden="1">1</definedName>
    <definedName name="solver_rel1" localSheetId="11" hidden="1">1</definedName>
    <definedName name="solver_rel1" localSheetId="12" hidden="1">1</definedName>
    <definedName name="solver_rel1" localSheetId="13" hidden="1">2</definedName>
    <definedName name="solver_rel1" localSheetId="14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2" localSheetId="0" hidden="1">1</definedName>
    <definedName name="solver_rel2" localSheetId="5" hidden="1">1</definedName>
    <definedName name="solver_rel2" localSheetId="7" hidden="1">1</definedName>
    <definedName name="solver_rel2" localSheetId="9" hidden="1">1</definedName>
    <definedName name="solver_rel2" localSheetId="11" hidden="1">1</definedName>
    <definedName name="solver_rel2" localSheetId="12" hidden="1">1</definedName>
    <definedName name="solver_rel2" localSheetId="13" hidden="1">1</definedName>
    <definedName name="solver_rel2" localSheetId="14" hidden="1">1</definedName>
    <definedName name="solver_rel3" localSheetId="4" hidden="1">3</definedName>
    <definedName name="solver_rel4" localSheetId="4" hidden="1">1</definedName>
    <definedName name="solver_rel5" localSheetId="4" hidden="1">3</definedName>
    <definedName name="solver_rel6" localSheetId="4" hidden="1">3</definedName>
    <definedName name="solver_rhs1" localSheetId="1" hidden="1">'2.10'!$C$11:$D$11</definedName>
    <definedName name="solver_rhs1" localSheetId="2" hidden="1">'2.12'!$F$24:$F$26</definedName>
    <definedName name="solver_rhs1" localSheetId="3" hidden="1">'2.22'!$F$24:$F$25</definedName>
    <definedName name="solver_rhs1" localSheetId="4" hidden="1">'2.26'!$C$16:$E$16</definedName>
    <definedName name="solver_rhs1" localSheetId="0" hidden="1">'2.5'!$G$6:$G$8</definedName>
    <definedName name="solver_rhs1" localSheetId="5" hidden="1">'Case 2.1a'!$C$13</definedName>
    <definedName name="solver_rhs1" localSheetId="7" hidden="1">'Case 2.1c'!$C$13</definedName>
    <definedName name="solver_rhs1" localSheetId="9" hidden="1">'Case 2.1e'!$C$13</definedName>
    <definedName name="solver_rhs1" localSheetId="11" hidden="1">'Case 2.1g'!$C$13</definedName>
    <definedName name="solver_rhs1" localSheetId="12" hidden="1">'Case 2.1h'!$C$13</definedName>
    <definedName name="solver_rhs1" localSheetId="13" hidden="1">'Case 2.1i'!$C$13</definedName>
    <definedName name="solver_rhs1" localSheetId="14" hidden="1">'Case 2.1j'!$C$13</definedName>
    <definedName name="solver_rhs2" localSheetId="1" hidden="1">'2.10'!$G$6</definedName>
    <definedName name="solver_rhs2" localSheetId="2" hidden="1">'2.12'!$F$24:$F$26</definedName>
    <definedName name="solver_rhs2" localSheetId="3" hidden="1">'2.22'!$F$26</definedName>
    <definedName name="solver_rhs2" localSheetId="4" hidden="1">'2.26'!$E$18</definedName>
    <definedName name="solver_rhs2" localSheetId="0" hidden="1">'2.5'!$G$6:$G$8</definedName>
    <definedName name="solver_rhs2" localSheetId="5" hidden="1">'Case 2.1a'!$F$6:$F$7</definedName>
    <definedName name="solver_rhs2" localSheetId="7" hidden="1">'Case 2.1c'!$F$6:$F$7</definedName>
    <definedName name="solver_rhs2" localSheetId="9" hidden="1">'Case 2.1e'!$F$6:$F$7</definedName>
    <definedName name="solver_rhs2" localSheetId="11" hidden="1">'Case 2.1g'!$F$6:$F$7</definedName>
    <definedName name="solver_rhs2" localSheetId="12" hidden="1">'Case 2.1h'!$F$6:$F$7</definedName>
    <definedName name="solver_rhs2" localSheetId="13" hidden="1">'Case 2.1i'!$F$6:$F$7</definedName>
    <definedName name="solver_rhs2" localSheetId="14" hidden="1">'Case 2.1j'!$F$6:$F$7</definedName>
    <definedName name="solver_rhs3" localSheetId="4" hidden="1">'2.26'!$E$20</definedName>
    <definedName name="solver_rhs4" localSheetId="4" hidden="1">'2.26'!$M$8</definedName>
    <definedName name="solver_rhs5" localSheetId="4" hidden="1">'2.26'!$K$8:$K$10</definedName>
    <definedName name="solver_rhs6" localSheetId="4" hidden="1">'2.26'!$K$8:$K$10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5" hidden="1">2</definedName>
    <definedName name="solver_rlx" localSheetId="7" hidden="1">2</definedName>
    <definedName name="solver_rlx" localSheetId="9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5" hidden="1">0</definedName>
    <definedName name="solver_rsd" localSheetId="7" hidden="1">0</definedName>
    <definedName name="solver_rsd" localSheetId="9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0" hidden="1">2</definedName>
    <definedName name="solver_scl" localSheetId="5" hidden="1">2</definedName>
    <definedName name="solver_scl" localSheetId="7" hidden="1">2</definedName>
    <definedName name="solver_scl" localSheetId="9" hidden="1">2</definedName>
    <definedName name="solver_scl" localSheetId="11" hidden="1">2</definedName>
    <definedName name="solver_scl" localSheetId="12" hidden="1">2</definedName>
    <definedName name="solver_scl" localSheetId="13" hidden="1">2</definedName>
    <definedName name="solver_scl" localSheetId="14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5" hidden="1">2</definedName>
    <definedName name="solver_sho" localSheetId="7" hidden="1">2</definedName>
    <definedName name="solver_sho" localSheetId="9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5" hidden="1">100</definedName>
    <definedName name="solver_ssz" localSheetId="7" hidden="1">100</definedName>
    <definedName name="solver_ssz" localSheetId="9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im" localSheetId="4" hidden="1">100</definedName>
    <definedName name="solver_tim" localSheetId="0" hidden="1">100</definedName>
    <definedName name="solver_tim" localSheetId="5" hidden="1">100</definedName>
    <definedName name="solver_tim" localSheetId="7" hidden="1">100</definedName>
    <definedName name="solver_tim" localSheetId="9" hidden="1">100</definedName>
    <definedName name="solver_tim" localSheetId="11" hidden="1">100</definedName>
    <definedName name="solver_tim" localSheetId="12" hidden="1">100</definedName>
    <definedName name="solver_tim" localSheetId="13" hidden="1">100</definedName>
    <definedName name="solver_tim" localSheetId="14" hidden="1">100</definedName>
    <definedName name="solver_tmp" localSheetId="1" hidden="1">0</definedName>
    <definedName name="solver_tmp" localSheetId="2" hidden="1">0</definedName>
    <definedName name="solver_tmp" localSheetId="3" hidden="1">0</definedName>
    <definedName name="solver_tmp" localSheetId="4" hidden="1">0</definedName>
    <definedName name="solver_tmp" localSheetId="0" hidden="1">0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ol" localSheetId="4" hidden="1">0.05</definedName>
    <definedName name="solver_tol" localSheetId="0" hidden="1">0.05</definedName>
    <definedName name="solver_tol" localSheetId="5" hidden="1">0.05</definedName>
    <definedName name="solver_tol" localSheetId="7" hidden="1">0.05</definedName>
    <definedName name="solver_tol" localSheetId="9" hidden="1">0.05</definedName>
    <definedName name="solver_tol" localSheetId="11" hidden="1">0.05</definedName>
    <definedName name="solver_tol" localSheetId="12" hidden="1">0.05</definedName>
    <definedName name="solver_tol" localSheetId="13" hidden="1">0.05</definedName>
    <definedName name="solver_tol" localSheetId="14" hidden="1">0.05</definedName>
    <definedName name="solver_typ" localSheetId="1" hidden="1">1</definedName>
    <definedName name="solver_typ" localSheetId="2" hidden="1">1</definedName>
    <definedName name="solver_typ" localSheetId="3" hidden="1">2</definedName>
    <definedName name="solver_typ" localSheetId="4" hidden="1">2</definedName>
    <definedName name="solver_typ" localSheetId="0" hidden="1">1</definedName>
    <definedName name="solver_typ" localSheetId="5" hidden="1">1</definedName>
    <definedName name="solver_typ" localSheetId="7" hidden="1">1</definedName>
    <definedName name="solver_typ" localSheetId="9" hidden="1">1</definedName>
    <definedName name="solver_typ" localSheetId="11" hidden="1">1</definedName>
    <definedName name="solver_typ" localSheetId="12" hidden="1">1</definedName>
    <definedName name="solver_typ" localSheetId="13" hidden="1">1</definedName>
    <definedName name="solver_typ" localSheetId="14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5" hidden="1">0</definedName>
    <definedName name="solver_val" localSheetId="7" hidden="1">0</definedName>
    <definedName name="solver_val" localSheetId="9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er" localSheetId="1" hidden="1">2</definedName>
    <definedName name="solver_ver" localSheetId="2" hidden="1">2</definedName>
    <definedName name="solver_ver" localSheetId="3" hidden="1">2</definedName>
    <definedName name="solver_ver" localSheetId="4" hidden="1">2</definedName>
    <definedName name="solver_ver" localSheetId="0" hidden="1">2</definedName>
    <definedName name="solver_ver" localSheetId="5" hidden="1">2</definedName>
    <definedName name="solver_ver" localSheetId="7" hidden="1">2</definedName>
    <definedName name="solver_ver" localSheetId="9" hidden="1">2</definedName>
    <definedName name="solver_ver" localSheetId="11" hidden="1">2</definedName>
    <definedName name="solver_ver" localSheetId="12" hidden="1">2</definedName>
    <definedName name="solver_ver" localSheetId="13" hidden="1">2</definedName>
    <definedName name="solver_ver" localSheetId="14" hidden="1">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1" i="39" l="1"/>
  <c r="D7" i="39"/>
  <c r="D6" i="39"/>
  <c r="F11" i="49"/>
  <c r="D7" i="49"/>
  <c r="D6" i="49"/>
  <c r="F11" i="44"/>
  <c r="D7" i="44"/>
  <c r="D6" i="44"/>
  <c r="F11" i="43"/>
  <c r="D7" i="43"/>
  <c r="D6" i="43"/>
  <c r="F11" i="42"/>
  <c r="D7" i="42"/>
  <c r="D6" i="42"/>
  <c r="F11" i="41"/>
  <c r="D7" i="41"/>
  <c r="D6" i="41"/>
  <c r="D7" i="40"/>
  <c r="D6" i="40"/>
  <c r="F11" i="40"/>
  <c r="F29" i="20"/>
  <c r="E6" i="13"/>
  <c r="E7" i="13"/>
  <c r="E8" i="13"/>
  <c r="G11" i="13"/>
  <c r="E6" i="18"/>
  <c r="G9" i="18"/>
  <c r="D24" i="20"/>
  <c r="D25" i="20"/>
  <c r="D26" i="20"/>
  <c r="D24" i="30"/>
  <c r="D25" i="30"/>
  <c r="D26" i="30"/>
  <c r="F29" i="30"/>
  <c r="I7" i="38"/>
  <c r="C18" i="38" s="1"/>
  <c r="I8" i="38"/>
  <c r="E18" i="38" s="1"/>
  <c r="I9" i="38"/>
  <c r="I10" i="38"/>
  <c r="K14" i="38"/>
  <c r="C20" i="38"/>
</calcChain>
</file>

<file path=xl/sharedStrings.xml><?xml version="1.0" encoding="utf-8"?>
<sst xmlns="http://schemas.openxmlformats.org/spreadsheetml/2006/main" count="326" uniqueCount="103">
  <si>
    <t>Sales Quota</t>
  </si>
  <si>
    <t>&gt;=</t>
  </si>
  <si>
    <t>Unit Cost</t>
  </si>
  <si>
    <t>Calories</t>
  </si>
  <si>
    <t>Fat Calories</t>
  </si>
  <si>
    <t>Protein</t>
  </si>
  <si>
    <t>Needed</t>
  </si>
  <si>
    <t>Total in Diet</t>
  </si>
  <si>
    <t>Diet (ounces)</t>
  </si>
  <si>
    <t>Vitamin C (mg)</t>
  </si>
  <si>
    <t>Minimums</t>
  </si>
  <si>
    <t>Maximum</t>
  </si>
  <si>
    <t>of Total Calories</t>
  </si>
  <si>
    <t>Steak</t>
  </si>
  <si>
    <t>Potatoes</t>
  </si>
  <si>
    <t>Servings</t>
  </si>
  <si>
    <t>Daily Requirement</t>
  </si>
  <si>
    <t>(grams)</t>
  </si>
  <si>
    <t>Nutritional Info (grams/serving)</t>
  </si>
  <si>
    <t>Total Nutrition</t>
  </si>
  <si>
    <t>Carbohydrates</t>
  </si>
  <si>
    <t>Fat</t>
  </si>
  <si>
    <t>Total Cost</t>
  </si>
  <si>
    <t>Bread</t>
  </si>
  <si>
    <t>Peanut Butter</t>
  </si>
  <si>
    <t>Jelly</t>
  </si>
  <si>
    <t>Apples</t>
  </si>
  <si>
    <t>Milk</t>
  </si>
  <si>
    <t>Juice</t>
  </si>
  <si>
    <t>(slice)</t>
  </si>
  <si>
    <t>(tbsp)</t>
  </si>
  <si>
    <t>(cup)</t>
  </si>
  <si>
    <t>Nutritional Data</t>
  </si>
  <si>
    <t>Calories from Fat</t>
  </si>
  <si>
    <t>Fiber (g)</t>
  </si>
  <si>
    <t>Milk and Juice</t>
  </si>
  <si>
    <t>Unit Profit</t>
  </si>
  <si>
    <t>Hours</t>
  </si>
  <si>
    <t>Used</t>
  </si>
  <si>
    <t>Available</t>
  </si>
  <si>
    <t>Total Profit</t>
  </si>
  <si>
    <t>Units Produced</t>
  </si>
  <si>
    <t>Product A</t>
  </si>
  <si>
    <t>Product B</t>
  </si>
  <si>
    <t>Resource Q</t>
  </si>
  <si>
    <t>Resource R</t>
  </si>
  <si>
    <t>Resource S</t>
  </si>
  <si>
    <t>Resource Usage per Unit Produced</t>
  </si>
  <si>
    <t>Resource</t>
  </si>
  <si>
    <t>Work Hours</t>
  </si>
  <si>
    <t>&lt;=</t>
  </si>
  <si>
    <t>Work Hours Per Unit Produced</t>
  </si>
  <si>
    <t>Special Risk</t>
  </si>
  <si>
    <t>Mortgage</t>
  </si>
  <si>
    <t>Underwriting</t>
  </si>
  <si>
    <t>Administration</t>
  </si>
  <si>
    <t>Claims</t>
  </si>
  <si>
    <t>Work-Hours per Unit</t>
  </si>
  <si>
    <t>Work-Hours</t>
  </si>
  <si>
    <t>65" Sets</t>
  </si>
  <si>
    <t>55" Sets</t>
  </si>
  <si>
    <t>a)</t>
  </si>
  <si>
    <t>c)</t>
  </si>
  <si>
    <t xml:space="preserve">   c)</t>
  </si>
  <si>
    <t>Demand</t>
  </si>
  <si>
    <t>Production</t>
  </si>
  <si>
    <t>B3:C3</t>
  </si>
  <si>
    <t>UnitProfit</t>
  </si>
  <si>
    <t>Cruiser</t>
  </si>
  <si>
    <t>Thrillseeker</t>
  </si>
  <si>
    <t>F11</t>
  </si>
  <si>
    <t>TotalProfit</t>
  </si>
  <si>
    <t>Classy</t>
  </si>
  <si>
    <t>Family</t>
  </si>
  <si>
    <t>D6:D7</t>
  </si>
  <si>
    <t>ResourcesUsed</t>
  </si>
  <si>
    <t>F6:F7</t>
  </si>
  <si>
    <t>ResourcesAvailable</t>
  </si>
  <si>
    <t>Doors</t>
  </si>
  <si>
    <t>B11:C11</t>
  </si>
  <si>
    <t>Labor Hours</t>
  </si>
  <si>
    <t>C13</t>
  </si>
  <si>
    <t>Resource Requirements</t>
  </si>
  <si>
    <t>C11</t>
  </si>
  <si>
    <t>ClassyCruisers</t>
  </si>
  <si>
    <t>Resources</t>
  </si>
  <si>
    <t>Cells</t>
  </si>
  <si>
    <t>Range Name</t>
  </si>
  <si>
    <t>Link to Graph</t>
  </si>
  <si>
    <t>Do these decision variables need to be integer?</t>
  </si>
  <si>
    <t>=</t>
  </si>
  <si>
    <t>Discussion: Non-Binding Constraint</t>
  </si>
  <si>
    <t>Why is this constraint formulated here?</t>
  </si>
  <si>
    <t>Is constraint 1still binding? Is it Redundant?</t>
  </si>
  <si>
    <t>How about Constraint 3?</t>
  </si>
  <si>
    <t>Discussion: Non Binding vs Redundant.</t>
  </si>
  <si>
    <t>link to Graph</t>
  </si>
  <si>
    <t>2- Do these decision variables need to be integer?</t>
  </si>
  <si>
    <t>e)</t>
  </si>
  <si>
    <t>1- Discussion: Non-Binding or Redundant Constraints (Non-Neg?)</t>
  </si>
  <si>
    <t xml:space="preserve">A binding constraint is active at the optimal solution.
</t>
  </si>
  <si>
    <t>A nonbinding constraint has surplus at the optimal solution, but it still limits the feasible region.</t>
  </si>
  <si>
    <t>A redundant constraint does not change the feasible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</si>
</sst>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0.000"/>
  </numFmts>
  <fonts count="10" x14ac:knownFonts="1">
    <font>
      <sz val="9"/>
      <name val="Geneva"/>
    </font>
    <font>
      <sz val="9"/>
      <name val="Geneva"/>
      <family val="2"/>
    </font>
    <font>
      <sz val="10"/>
      <name val="Geneva"/>
      <family val="2"/>
    </font>
    <font>
      <sz val="10"/>
      <name val="Consolas"/>
      <family val="2"/>
    </font>
    <font>
      <b/>
      <sz val="10"/>
      <name val="Consolas"/>
      <family val="2"/>
    </font>
    <font>
      <u/>
      <sz val="9"/>
      <color theme="10"/>
      <name val="Geneva"/>
      <family val="2"/>
    </font>
    <font>
      <sz val="10"/>
      <color rgb="FFFF0000"/>
      <name val="Consolas"/>
      <family val="2"/>
    </font>
    <font>
      <b/>
      <sz val="10"/>
      <color rgb="FFFF0000"/>
      <name val="Consolas"/>
      <family val="2"/>
    </font>
    <font>
      <b/>
      <sz val="9"/>
      <color rgb="FFFF0000"/>
      <name val="Geneva"/>
      <family val="2"/>
    </font>
    <font>
      <b/>
      <sz val="11"/>
      <color rgb="FF000000"/>
      <name val="Consolas"/>
      <family val="2"/>
    </font>
  </fonts>
  <fills count="8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71">
    <xf numFmtId="0" fontId="0" fillId="0" borderId="0" xfId="0"/>
    <xf numFmtId="0" fontId="3" fillId="0" borderId="0" xfId="2" applyFont="1" applyAlignment="1">
      <alignment horizontal="right"/>
    </xf>
    <xf numFmtId="0" fontId="3" fillId="0" borderId="0" xfId="2" applyFont="1" applyAlignment="1">
      <alignment horizontal="center"/>
    </xf>
    <xf numFmtId="6" fontId="3" fillId="3" borderId="0" xfId="2" applyNumberFormat="1" applyFont="1" applyFill="1" applyAlignment="1">
      <alignment horizontal="center"/>
    </xf>
    <xf numFmtId="0" fontId="3" fillId="0" borderId="0" xfId="2" applyFont="1" applyAlignment="1">
      <alignment horizontal="centerContinuous"/>
    </xf>
    <xf numFmtId="0" fontId="3" fillId="3" borderId="0" xfId="2" applyFont="1" applyFill="1" applyAlignment="1">
      <alignment horizontal="center"/>
    </xf>
    <xf numFmtId="44" fontId="3" fillId="0" borderId="0" xfId="1" applyFont="1" applyFill="1" applyBorder="1" applyAlignment="1">
      <alignment horizontal="center"/>
    </xf>
    <xf numFmtId="166" fontId="3" fillId="4" borderId="3" xfId="2" applyNumberFormat="1" applyFont="1" applyFill="1" applyBorder="1" applyAlignment="1">
      <alignment horizontal="center"/>
    </xf>
    <xf numFmtId="166" fontId="3" fillId="4" borderId="2" xfId="2" applyNumberFormat="1" applyFont="1" applyFill="1" applyBorder="1" applyAlignment="1">
      <alignment horizontal="center"/>
    </xf>
    <xf numFmtId="165" fontId="3" fillId="5" borderId="1" xfId="1" applyNumberFormat="1" applyFont="1" applyFill="1" applyBorder="1" applyAlignment="1">
      <alignment horizontal="center"/>
    </xf>
    <xf numFmtId="0" fontId="4" fillId="0" borderId="0" xfId="2" applyFont="1" applyAlignment="1">
      <alignment horizontal="center"/>
    </xf>
    <xf numFmtId="0" fontId="3" fillId="4" borderId="3" xfId="2" applyFont="1" applyFill="1" applyBorder="1" applyAlignment="1">
      <alignment horizontal="center"/>
    </xf>
    <xf numFmtId="0" fontId="3" fillId="4" borderId="2" xfId="2" applyFont="1" applyFill="1" applyBorder="1" applyAlignment="1">
      <alignment horizontal="center"/>
    </xf>
    <xf numFmtId="164" fontId="3" fillId="5" borderId="1" xfId="1" applyNumberFormat="1" applyFont="1" applyFill="1" applyBorder="1" applyAlignment="1">
      <alignment horizontal="center"/>
    </xf>
    <xf numFmtId="3" fontId="3" fillId="0" borderId="0" xfId="2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3" borderId="0" xfId="2" applyNumberFormat="1" applyFont="1" applyFill="1" applyAlignment="1">
      <alignment horizontal="center"/>
    </xf>
    <xf numFmtId="1" fontId="3" fillId="4" borderId="3" xfId="2" applyNumberFormat="1" applyFont="1" applyFill="1" applyBorder="1" applyAlignment="1">
      <alignment horizontal="center"/>
    </xf>
    <xf numFmtId="1" fontId="3" fillId="4" borderId="2" xfId="2" applyNumberFormat="1" applyFont="1" applyFill="1" applyBorder="1" applyAlignment="1">
      <alignment horizontal="center"/>
    </xf>
    <xf numFmtId="164" fontId="3" fillId="3" borderId="0" xfId="2" applyNumberFormat="1" applyFont="1" applyFill="1" applyAlignment="1">
      <alignment horizontal="center"/>
    </xf>
    <xf numFmtId="2" fontId="3" fillId="0" borderId="0" xfId="2" applyNumberFormat="1" applyFont="1" applyAlignment="1">
      <alignment horizontal="center"/>
    </xf>
    <xf numFmtId="0" fontId="3" fillId="0" borderId="0" xfId="1" applyNumberFormat="1" applyFont="1" applyFill="1" applyBorder="1" applyAlignment="1">
      <alignment horizontal="center"/>
    </xf>
    <xf numFmtId="2" fontId="3" fillId="4" borderId="3" xfId="2" applyNumberFormat="1" applyFont="1" applyFill="1" applyBorder="1" applyAlignment="1">
      <alignment horizontal="center"/>
    </xf>
    <xf numFmtId="2" fontId="3" fillId="4" borderId="2" xfId="2" applyNumberFormat="1" applyFont="1" applyFill="1" applyBorder="1" applyAlignment="1">
      <alignment horizontal="center"/>
    </xf>
    <xf numFmtId="0" fontId="3" fillId="0" borderId="0" xfId="2" applyFont="1" applyAlignment="1">
      <alignment horizontal="left"/>
    </xf>
    <xf numFmtId="0" fontId="4" fillId="0" borderId="0" xfId="2" applyFont="1" applyAlignment="1">
      <alignment horizontal="left"/>
    </xf>
    <xf numFmtId="165" fontId="3" fillId="3" borderId="0" xfId="2" applyNumberFormat="1" applyFont="1" applyFill="1" applyAlignment="1">
      <alignment horizontal="center"/>
    </xf>
    <xf numFmtId="0" fontId="3" fillId="4" borderId="4" xfId="2" applyFont="1" applyFill="1" applyBorder="1" applyAlignment="1">
      <alignment horizontal="center"/>
    </xf>
    <xf numFmtId="166" fontId="3" fillId="4" borderId="4" xfId="2" applyNumberFormat="1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3" fontId="3" fillId="0" borderId="3" xfId="2" applyNumberFormat="1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2" fontId="3" fillId="0" borderId="2" xfId="2" applyNumberFormat="1" applyFont="1" applyBorder="1" applyAlignment="1">
      <alignment horizontal="center"/>
    </xf>
    <xf numFmtId="9" fontId="3" fillId="3" borderId="0" xfId="2" applyNumberFormat="1" applyFont="1" applyFill="1" applyAlignment="1">
      <alignment horizontal="center"/>
    </xf>
    <xf numFmtId="0" fontId="3" fillId="0" borderId="3" xfId="2" applyFont="1" applyBorder="1" applyAlignment="1">
      <alignment horizontal="center"/>
    </xf>
    <xf numFmtId="0" fontId="3" fillId="3" borderId="2" xfId="2" applyFont="1" applyFill="1" applyBorder="1" applyAlignment="1">
      <alignment horizontal="center"/>
    </xf>
    <xf numFmtId="9" fontId="3" fillId="0" borderId="0" xfId="3" applyFont="1" applyFill="1" applyBorder="1" applyAlignment="1">
      <alignment horizontal="center"/>
    </xf>
    <xf numFmtId="0" fontId="5" fillId="0" borderId="0" xfId="5" applyAlignment="1">
      <alignment horizontal="left"/>
    </xf>
    <xf numFmtId="165" fontId="3" fillId="0" borderId="0" xfId="1" applyNumberFormat="1" applyFont="1" applyFill="1" applyBorder="1" applyAlignment="1">
      <alignment horizontal="center"/>
    </xf>
    <xf numFmtId="0" fontId="6" fillId="0" borderId="0" xfId="2" applyFont="1" applyAlignment="1">
      <alignment horizontal="left"/>
    </xf>
    <xf numFmtId="0" fontId="7" fillId="0" borderId="0" xfId="2" applyFont="1" applyAlignment="1">
      <alignment horizontal="left"/>
    </xf>
    <xf numFmtId="0" fontId="3" fillId="0" borderId="0" xfId="4" applyFont="1" applyAlignment="1">
      <alignment horizontal="right"/>
    </xf>
    <xf numFmtId="0" fontId="3" fillId="0" borderId="0" xfId="4" applyFont="1" applyAlignment="1">
      <alignment horizontal="center"/>
    </xf>
    <xf numFmtId="164" fontId="3" fillId="3" borderId="0" xfId="4" applyNumberFormat="1" applyFont="1" applyFill="1" applyAlignment="1">
      <alignment horizontal="center"/>
    </xf>
    <xf numFmtId="0" fontId="4" fillId="7" borderId="10" xfId="4" applyFont="1" applyFill="1" applyBorder="1" applyAlignment="1">
      <alignment horizontal="left"/>
    </xf>
    <xf numFmtId="0" fontId="4" fillId="7" borderId="9" xfId="4" applyFont="1" applyFill="1" applyBorder="1" applyAlignment="1">
      <alignment horizontal="left"/>
    </xf>
    <xf numFmtId="0" fontId="3" fillId="7" borderId="8" xfId="4" applyFont="1" applyFill="1" applyBorder="1" applyAlignment="1">
      <alignment horizontal="left"/>
    </xf>
    <xf numFmtId="0" fontId="3" fillId="7" borderId="7" xfId="4" applyFont="1" applyFill="1" applyBorder="1" applyAlignment="1">
      <alignment horizontal="left"/>
    </xf>
    <xf numFmtId="0" fontId="3" fillId="3" borderId="0" xfId="4" applyFont="1" applyFill="1" applyAlignment="1">
      <alignment horizontal="center"/>
    </xf>
    <xf numFmtId="3" fontId="3" fillId="0" borderId="0" xfId="4" applyNumberFormat="1" applyFont="1" applyAlignment="1">
      <alignment horizontal="center"/>
    </xf>
    <xf numFmtId="3" fontId="6" fillId="3" borderId="0" xfId="4" applyNumberFormat="1" applyFont="1" applyFill="1" applyAlignment="1">
      <alignment horizontal="center"/>
    </xf>
    <xf numFmtId="3" fontId="3" fillId="3" borderId="0" xfId="4" applyNumberFormat="1" applyFont="1" applyFill="1" applyAlignment="1">
      <alignment horizontal="center"/>
    </xf>
    <xf numFmtId="0" fontId="3" fillId="7" borderId="6" xfId="4" applyFont="1" applyFill="1" applyBorder="1" applyAlignment="1">
      <alignment horizontal="left"/>
    </xf>
    <xf numFmtId="0" fontId="3" fillId="7" borderId="5" xfId="4" applyFont="1" applyFill="1" applyBorder="1" applyAlignment="1">
      <alignment horizontal="left"/>
    </xf>
    <xf numFmtId="3" fontId="3" fillId="4" borderId="3" xfId="4" applyNumberFormat="1" applyFont="1" applyFill="1" applyBorder="1" applyAlignment="1">
      <alignment horizontal="center"/>
    </xf>
    <xf numFmtId="3" fontId="3" fillId="4" borderId="2" xfId="4" applyNumberFormat="1" applyFont="1" applyFill="1" applyBorder="1" applyAlignment="1">
      <alignment horizontal="center"/>
    </xf>
    <xf numFmtId="164" fontId="3" fillId="5" borderId="1" xfId="4" applyNumberFormat="1" applyFont="1" applyFill="1" applyBorder="1" applyAlignment="1">
      <alignment horizontal="center"/>
    </xf>
    <xf numFmtId="3" fontId="3" fillId="6" borderId="0" xfId="4" applyNumberFormat="1" applyFont="1" applyFill="1" applyAlignment="1">
      <alignment horizontal="center"/>
    </xf>
    <xf numFmtId="0" fontId="3" fillId="0" borderId="0" xfId="4" applyFont="1"/>
    <xf numFmtId="3" fontId="6" fillId="6" borderId="0" xfId="4" applyNumberFormat="1" applyFont="1" applyFill="1" applyAlignment="1">
      <alignment horizontal="center"/>
    </xf>
    <xf numFmtId="164" fontId="6" fillId="3" borderId="0" xfId="4" applyNumberFormat="1" applyFont="1" applyFill="1" applyAlignment="1">
      <alignment horizontal="center"/>
    </xf>
    <xf numFmtId="3" fontId="3" fillId="4" borderId="10" xfId="4" applyNumberFormat="1" applyFont="1" applyFill="1" applyBorder="1" applyAlignment="1">
      <alignment horizontal="center"/>
    </xf>
    <xf numFmtId="3" fontId="3" fillId="4" borderId="9" xfId="4" applyNumberFormat="1" applyFont="1" applyFill="1" applyBorder="1" applyAlignment="1">
      <alignment horizontal="center"/>
    </xf>
    <xf numFmtId="0" fontId="6" fillId="3" borderId="0" xfId="4" applyFont="1" applyFill="1" applyAlignment="1">
      <alignment horizontal="center"/>
    </xf>
    <xf numFmtId="0" fontId="6" fillId="0" borderId="0" xfId="4" applyFont="1" applyAlignment="1">
      <alignment horizontal="center"/>
    </xf>
    <xf numFmtId="0" fontId="5" fillId="0" borderId="0" xfId="5" applyAlignment="1">
      <alignment horizontal="center"/>
    </xf>
    <xf numFmtId="0" fontId="8" fillId="0" borderId="0" xfId="0" applyFont="1"/>
    <xf numFmtId="0" fontId="3" fillId="0" borderId="0" xfId="4" applyFont="1" applyAlignment="1">
      <alignment horizontal="center"/>
    </xf>
    <xf numFmtId="0" fontId="3" fillId="0" borderId="0" xfId="2" applyFont="1" applyAlignment="1">
      <alignment horizontal="center"/>
    </xf>
    <xf numFmtId="0" fontId="9" fillId="0" borderId="0" xfId="0" applyFont="1"/>
    <xf numFmtId="0" fontId="7" fillId="0" borderId="0" xfId="0" applyFont="1"/>
  </cellXfs>
  <cellStyles count="6">
    <cellStyle name="Currency" xfId="1" builtinId="4"/>
    <cellStyle name="Hyperlink" xfId="5" builtinId="8"/>
    <cellStyle name="Normal" xfId="0" builtinId="0"/>
    <cellStyle name="Normal 2" xfId="4" xr:uid="{600ED030-AB39-7A49-9DB4-E4F4E4B40F6D}"/>
    <cellStyle name="Normal_Wyndor Glass" xfId="2" xr:uid="{00000000-0005-0000-0000-000003000000}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66146</xdr:colOff>
      <xdr:row>11</xdr:row>
      <xdr:rowOff>130014</xdr:rowOff>
    </xdr:from>
    <xdr:to>
      <xdr:col>6</xdr:col>
      <xdr:colOff>874427</xdr:colOff>
      <xdr:row>23</xdr:row>
      <xdr:rowOff>34700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499F6E-E290-613B-E398-4E2A827FC186}"/>
            </a:ext>
          </a:extLst>
        </xdr:cNvPr>
        <xdr:cNvSpPr txBox="1"/>
      </xdr:nvSpPr>
      <xdr:spPr>
        <a:xfrm>
          <a:off x="66146" y="2128703"/>
          <a:ext cx="5423308" cy="20699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b)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Let 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units of product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produced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units of product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produced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Maximize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$3,000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$2,000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2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 2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 2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3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+ 3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4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≥ 0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       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6</xdr:col>
      <xdr:colOff>872763</xdr:colOff>
      <xdr:row>0</xdr:row>
      <xdr:rowOff>152677</xdr:rowOff>
    </xdr:from>
    <xdr:to>
      <xdr:col>10</xdr:col>
      <xdr:colOff>181548</xdr:colOff>
      <xdr:row>22</xdr:row>
      <xdr:rowOff>109094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B64427-DC47-C519-B31A-3350F40F8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7790" y="152677"/>
          <a:ext cx="3049386" cy="3939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30095</xdr:colOff>
      <xdr:row>11</xdr:row>
      <xdr:rowOff>96303</xdr:rowOff>
    </xdr:from>
    <xdr:to>
      <xdr:col>6</xdr:col>
      <xdr:colOff>312986</xdr:colOff>
      <xdr:row>24</xdr:row>
      <xdr:rowOff>137711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6370F9-3555-8B81-5DEE-2F73B32A43EC}"/>
            </a:ext>
          </a:extLst>
        </xdr:cNvPr>
        <xdr:cNvSpPr txBox="1"/>
      </xdr:nvSpPr>
      <xdr:spPr>
        <a:xfrm>
          <a:off x="30095" y="2062508"/>
          <a:ext cx="4834999" cy="2328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b)</a:t>
          </a: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Let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number of 65” TV sets to be produced per month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Let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number of 55” TV sets to be produced per month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Maximize 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$270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$180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 	20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	≤ 3500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 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≤ 280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        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 70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and          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≥ 0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x</a:t>
          </a:r>
          <a:r>
            <a:rPr lang="en-US" sz="1100" b="0" i="0" u="none" strike="noStrike" baseline="-25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	≥ 0.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1</xdr:col>
      <xdr:colOff>69116</xdr:colOff>
      <xdr:row>26</xdr:row>
      <xdr:rowOff>126725</xdr:rowOff>
    </xdr:from>
    <xdr:to>
      <xdr:col>5</xdr:col>
      <xdr:colOff>73253</xdr:colOff>
      <xdr:row>44</xdr:row>
      <xdr:rowOff>174398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11F13-0CAA-9607-33BA-D9ED8BA2D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857" y="4861147"/>
          <a:ext cx="4021484" cy="3313387"/>
        </a:xfrm>
        <a:prstGeom prst="rect">
          <a:avLst/>
        </a:prstGeom>
      </xdr:spPr>
    </xdr:pic>
    <xdr:clientData/>
  </xdr:twoCellAnchor>
  <xdr:twoCellAnchor editAs="oneCell">
    <xdr:from>
      <xdr:col>7</xdr:col>
      <xdr:colOff>179712</xdr:colOff>
      <xdr:row>0</xdr:row>
      <xdr:rowOff>74867</xdr:rowOff>
    </xdr:from>
    <xdr:to>
      <xdr:col>12</xdr:col>
      <xdr:colOff>0</xdr:colOff>
      <xdr:row>23</xdr:row>
      <xdr:rowOff>151017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93F8CF-3BA1-374F-353B-C6D453BA4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2569" y="74867"/>
          <a:ext cx="3301989" cy="4266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0</xdr:row>
      <xdr:rowOff>101600</xdr:rowOff>
    </xdr:from>
    <xdr:to>
      <xdr:col>6</xdr:col>
      <xdr:colOff>800100</xdr:colOff>
      <xdr:row>17</xdr:row>
      <xdr:rowOff>83653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3D7235-EB89-E664-4DBA-29B070000E34}"/>
            </a:ext>
          </a:extLst>
        </xdr:cNvPr>
        <xdr:cNvSpPr txBox="1"/>
      </xdr:nvSpPr>
      <xdr:spPr>
        <a:xfrm>
          <a:off x="203200" y="101600"/>
          <a:ext cx="5410732" cy="2955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0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a) 	</a:t>
          </a:r>
        </a:p>
        <a:p>
          <a:pPr rtl="0"/>
          <a:r>
            <a:rPr lang="en-US" sz="10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decisions: what quotas to establish for the two product lines.  </a:t>
          </a:r>
        </a:p>
        <a:p>
          <a:pPr rtl="0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</a:t>
          </a:r>
          <a:r>
            <a:rPr lang="en-US" sz="10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constraints: the amounts of work hours available in underwriting, administration, and claims.</a:t>
          </a:r>
          <a:r>
            <a:rPr lang="en-US" sz="10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In addition, negative levels are not possible.  </a:t>
          </a:r>
        </a:p>
        <a:p>
          <a:pPr rtl="0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The overall measure of performance for the decisions is the profit to be made.</a:t>
          </a:r>
          <a:endParaRPr lang="en-US" sz="1000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endParaRPr lang="en-US" sz="10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0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b) </a:t>
          </a:r>
        </a:p>
        <a:p>
          <a:pPr rtl="0"/>
          <a:endParaRPr lang="en-US" sz="1000" b="1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Max 		Profit = $5 (# special risk) + $2 (# mortgage)</a:t>
          </a:r>
          <a:endParaRPr lang="en-US" sz="1000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Subject to: </a:t>
          </a: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underwriting: 	3 (# special risk) + 2 (# mortgage) 	≤ 2400</a:t>
          </a: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administration: 	1 (# mortgage) 		≤ 800</a:t>
          </a: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claims: 		2 (# special risk)		≤ 1200</a:t>
          </a: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Nonnegativity: 	  (# special risk) 		≥ 0 </a:t>
          </a:r>
        </a:p>
        <a:p>
          <a:pPr rtl="0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  (# mortgage) 		≥ 0</a:t>
          </a: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258563</xdr:colOff>
      <xdr:row>31</xdr:row>
      <xdr:rowOff>91257</xdr:rowOff>
    </xdr:from>
    <xdr:to>
      <xdr:col>6</xdr:col>
      <xdr:colOff>608384</xdr:colOff>
      <xdr:row>46</xdr:row>
      <xdr:rowOff>91258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17D2C9-3E0D-E1BD-1618-3A68D9FD77B1}"/>
            </a:ext>
          </a:extLst>
        </xdr:cNvPr>
        <xdr:cNvSpPr txBox="1"/>
      </xdr:nvSpPr>
      <xdr:spPr>
        <a:xfrm>
          <a:off x="258563" y="5543892"/>
          <a:ext cx="5163653" cy="26236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latin typeface="Consolas" panose="020B0609020204030204" pitchFamily="49" charset="0"/>
              <a:cs typeface="Consolas" panose="020B0609020204030204" pitchFamily="49" charset="0"/>
            </a:rPr>
            <a:t>d)</a:t>
          </a: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x</a:t>
          </a:r>
          <a:r>
            <a:rPr lang="en-US" sz="1000" baseline="-25000">
              <a:latin typeface="Consolas" panose="020B0609020204030204" pitchFamily="49" charset="0"/>
              <a:cs typeface="Consolas" panose="020B0609020204030204" pitchFamily="49" charset="0"/>
            </a:rPr>
            <a:t>1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​ = number of special risk insurance units</a:t>
          </a:r>
          <a:b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x</a:t>
          </a:r>
          <a:r>
            <a:rPr lang="en-US" sz="1000" baseline="-25000">
              <a:latin typeface="Consolas" panose="020B0609020204030204" pitchFamily="49" charset="0"/>
              <a:cs typeface="Consolas" panose="020B0609020204030204" pitchFamily="49" charset="0"/>
            </a:rPr>
            <a:t>2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  = number of mortgage units</a:t>
          </a: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Objective:</a:t>
          </a:r>
        </a:p>
        <a:p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Maximize 	Profit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= 5x</a:t>
          </a:r>
          <a:r>
            <a:rPr lang="en-US" sz="1000" baseline="-25000">
              <a:solidFill>
                <a:schemeClr val="dk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 + 2x</a:t>
          </a:r>
          <a:r>
            <a:rPr lang="en-US" sz="1000" baseline="-25000">
              <a:latin typeface="Consolas" panose="020B0609020204030204" pitchFamily="49" charset="0"/>
              <a:cs typeface="Consolas" panose="020B0609020204030204" pitchFamily="49" charset="0"/>
            </a:rPr>
            <a:t>2</a:t>
          </a: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Constraints:</a:t>
          </a:r>
        </a:p>
        <a:p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	3x</a:t>
          </a:r>
          <a:r>
            <a:rPr lang="en-US" sz="1000" baseline="-25000">
              <a:latin typeface="Consolas" panose="020B0609020204030204" pitchFamily="49" charset="0"/>
              <a:cs typeface="Consolas" panose="020B0609020204030204" pitchFamily="49" charset="0"/>
            </a:rPr>
            <a:t>1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+2x</a:t>
          </a:r>
          <a:r>
            <a:rPr lang="en-US" sz="1000" baseline="-25000">
              <a:latin typeface="Consolas" panose="020B0609020204030204" pitchFamily="49" charset="0"/>
              <a:cs typeface="Consolas" panose="020B0609020204030204" pitchFamily="49" charset="0"/>
            </a:rPr>
            <a:t>2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≤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2400</a:t>
          </a:r>
        </a:p>
        <a:p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	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    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x</a:t>
          </a:r>
          <a:r>
            <a:rPr lang="en-US" sz="1000" baseline="-25000">
              <a:latin typeface="Consolas" panose="020B0609020204030204" pitchFamily="49" charset="0"/>
              <a:cs typeface="Consolas" panose="020B0609020204030204" pitchFamily="49" charset="0"/>
            </a:rPr>
            <a:t>2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≤ 800</a:t>
          </a:r>
        </a:p>
        <a:p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	2x</a:t>
          </a:r>
          <a:r>
            <a:rPr lang="en-US" sz="1000" baseline="-25000">
              <a:latin typeface="Consolas" panose="020B0609020204030204" pitchFamily="49" charset="0"/>
              <a:cs typeface="Consolas" panose="020B0609020204030204" pitchFamily="49" charset="0"/>
            </a:rPr>
            <a:t>1       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≤ 1200</a:t>
          </a:r>
        </a:p>
        <a:p>
          <a:endParaRPr lang="en-US" sz="10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Nonnegativity: </a:t>
          </a:r>
        </a:p>
        <a:p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	x</a:t>
          </a:r>
          <a:r>
            <a:rPr lang="en-US" sz="1000" baseline="-25000">
              <a:latin typeface="Consolas" panose="020B0609020204030204" pitchFamily="49" charset="0"/>
              <a:cs typeface="Consolas" panose="020B0609020204030204" pitchFamily="49" charset="0"/>
            </a:rPr>
            <a:t>1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     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≥0</a:t>
          </a:r>
        </a:p>
        <a:p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	x</a:t>
          </a:r>
          <a:r>
            <a:rPr lang="en-US" sz="1000" baseline="-25000">
              <a:latin typeface="Consolas" panose="020B0609020204030204" pitchFamily="49" charset="0"/>
              <a:cs typeface="Consolas" panose="020B0609020204030204" pitchFamily="49" charset="0"/>
            </a:rPr>
            <a:t>2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     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≥0</a:t>
          </a: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6</xdr:col>
      <xdr:colOff>676618</xdr:colOff>
      <xdr:row>22</xdr:row>
      <xdr:rowOff>83651</xdr:rowOff>
    </xdr:from>
    <xdr:to>
      <xdr:col>10</xdr:col>
      <xdr:colOff>166088</xdr:colOff>
      <xdr:row>46</xdr:row>
      <xdr:rowOff>108595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9C87E5-145C-F4BF-C1B6-D7A6C1095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0450" y="3931675"/>
          <a:ext cx="3291866" cy="42532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143935</xdr:colOff>
      <xdr:row>0</xdr:row>
      <xdr:rowOff>93134</xdr:rowOff>
    </xdr:from>
    <xdr:to>
      <xdr:col>6</xdr:col>
      <xdr:colOff>20321</xdr:colOff>
      <xdr:row>17</xdr:row>
      <xdr:rowOff>114587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24FF5F-C641-D378-CDB5-032051D93945}"/>
            </a:ext>
          </a:extLst>
        </xdr:cNvPr>
        <xdr:cNvSpPr txBox="1"/>
      </xdr:nvSpPr>
      <xdr:spPr>
        <a:xfrm>
          <a:off x="143935" y="93134"/>
          <a:ext cx="5806236" cy="31152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a)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decisions: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how many servings of steak and potatoes are needed. 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constraints: amounts of carbohydrates, protein, and fat that are needed. 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In addition, negative levels are not possible. 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overall measure of performance for the decisions is the cost.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Min Cost = 	4 (# steak) + 2 (# potatoes)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to:</a:t>
          </a: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carbohydrates: 	5 (# steak) + 15 (# potatoes) ≥ 50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protein: 		20 (# steak) + 5 (# potatoes) ≥ 40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fat: 		15 (# steak) + 2 (# potatoes) ≤ 60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Nonnegativity: 	(# steak) ≥0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(# potatoes) ≥ 0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Page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88 (Types of Constraints)</a:t>
          </a: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0</xdr:col>
      <xdr:colOff>118545</xdr:colOff>
      <xdr:row>33</xdr:row>
      <xdr:rowOff>155950</xdr:rowOff>
    </xdr:from>
    <xdr:to>
      <xdr:col>5</xdr:col>
      <xdr:colOff>450794</xdr:colOff>
      <xdr:row>43</xdr:row>
      <xdr:rowOff>19098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C57DBA-638E-4F0D-6188-60D22D6CDC05}"/>
            </a:ext>
          </a:extLst>
        </xdr:cNvPr>
        <xdr:cNvSpPr txBox="1"/>
      </xdr:nvSpPr>
      <xdr:spPr>
        <a:xfrm>
          <a:off x="118545" y="6181288"/>
          <a:ext cx="5020745" cy="16774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d)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Let 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servings of steak in diet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servings of potatoes in the diet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Minimize 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$4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$2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,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5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+ 15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50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20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+ 5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40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15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60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and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</a:t>
          </a: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7</xdr:col>
      <xdr:colOff>66842</xdr:colOff>
      <xdr:row>1</xdr:row>
      <xdr:rowOff>124136</xdr:rowOff>
    </xdr:from>
    <xdr:to>
      <xdr:col>11</xdr:col>
      <xdr:colOff>308848</xdr:colOff>
      <xdr:row>19</xdr:row>
      <xdr:rowOff>60675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066DFD-8190-E637-442F-2A863088A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7368" y="315113"/>
          <a:ext cx="4061555" cy="3211803"/>
        </a:xfrm>
        <a:prstGeom prst="rect">
          <a:avLst/>
        </a:prstGeom>
      </xdr:spPr>
    </xdr:pic>
    <xdr:clientData/>
  </xdr:twoCellAnchor>
  <xdr:twoCellAnchor editAs="oneCell">
    <xdr:from>
      <xdr:col>6</xdr:col>
      <xdr:colOff>442977</xdr:colOff>
      <xdr:row>20</xdr:row>
      <xdr:rowOff>143234</xdr:rowOff>
    </xdr:from>
    <xdr:to>
      <xdr:col>10</xdr:col>
      <xdr:colOff>650851</xdr:colOff>
      <xdr:row>46</xdr:row>
      <xdr:rowOff>178754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769CF6-CF8E-7936-757C-AC5DB658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827" y="3790903"/>
          <a:ext cx="3693212" cy="47717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105714</xdr:colOff>
      <xdr:row>21</xdr:row>
      <xdr:rowOff>40425</xdr:rowOff>
    </xdr:from>
    <xdr:to>
      <xdr:col>10</xdr:col>
      <xdr:colOff>245533</xdr:colOff>
      <xdr:row>44</xdr:row>
      <xdr:rowOff>76970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422369-D1ED-E528-7373-73D87361CF45}"/>
            </a:ext>
          </a:extLst>
        </xdr:cNvPr>
        <xdr:cNvSpPr txBox="1"/>
      </xdr:nvSpPr>
      <xdr:spPr>
        <a:xfrm>
          <a:off x="105714" y="3808092"/>
          <a:ext cx="8217019" cy="41259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b)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Let 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= slices of bread,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= Tbsp. of peanut butter,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= Tbsp. of jelly,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= number of apples,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= cups of milk,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cups of cranberry juice.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Minimize 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Cost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= $0.06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$0.05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$0.08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$0.35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$0.20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$0.40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subject to 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80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+ 70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+ 90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+ 120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+110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300 (Min Calories)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80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+ 70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+ 90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+ 120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+110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500 (Max Calories)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15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+ 80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+ 60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≤ 0.3(80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+ 100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+ 70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+ 90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+ 120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+110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) (Fat Cal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 b="0" i="0" u="sng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&lt;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30% Total Cal</a:t>
          </a:r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endParaRPr lang="en-US" sz="11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r>
            <a:rPr lang="en-US" sz="1100" b="0" i="1" u="none" strike="noStrike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15B + 80P + 60M - 0.3(80B + 100P + 70J + 90A + 120M +110C)</a:t>
          </a:r>
          <a:r>
            <a:rPr lang="en-US" sz="1100" b="0" i="1" u="none" strike="noStrike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 b="0" i="1" u="sng" strike="noStrike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&lt;</a:t>
          </a:r>
          <a:r>
            <a:rPr lang="en-US" sz="1100" b="0" i="1" u="none" strike="noStrike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0 # if modeling in R</a:t>
          </a:r>
          <a:endParaRPr lang="en-US" sz="1100" b="0" i="1" u="none" strike="noStrike">
            <a:solidFill>
              <a:srgbClr val="FF0000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/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4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+ 6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+ 2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+ 80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60 (Vitamin C)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4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+ 3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+ 10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10  (Fiber)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2 (2 Breads)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1 (1 tbsp pb)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1 (1 tbsp J)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+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1 (At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least one cup of liquid)</a:t>
          </a:r>
          <a:b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and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≥ 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 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J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M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0,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≥ 0.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10</xdr:col>
      <xdr:colOff>275828</xdr:colOff>
      <xdr:row>20</xdr:row>
      <xdr:rowOff>55879</xdr:rowOff>
    </xdr:from>
    <xdr:to>
      <xdr:col>15</xdr:col>
      <xdr:colOff>160867</xdr:colOff>
      <xdr:row>44</xdr:row>
      <xdr:rowOff>140546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1187CE-D484-85D1-8714-71A2D139F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2868" y="3733799"/>
          <a:ext cx="3339439" cy="44737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70309</xdr:colOff>
      <xdr:row>0</xdr:row>
      <xdr:rowOff>70164</xdr:rowOff>
    </xdr:from>
    <xdr:to>
      <xdr:col>9</xdr:col>
      <xdr:colOff>583216</xdr:colOff>
      <xdr:row>22</xdr:row>
      <xdr:rowOff>154643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3E9C3F-48CB-D0A9-FB62-B456E373B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6994" y="70164"/>
          <a:ext cx="3073957" cy="39716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146050</xdr:rowOff>
    </xdr:from>
    <xdr:to>
      <xdr:col>9</xdr:col>
      <xdr:colOff>107950</xdr:colOff>
      <xdr:row>5</xdr:row>
      <xdr:rowOff>12699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34D041-2C78-F549-BD65-240B0ABBB21C}"/>
            </a:ext>
          </a:extLst>
        </xdr:cNvPr>
        <xdr:cNvSpPr txBox="1"/>
      </xdr:nvSpPr>
      <xdr:spPr>
        <a:xfrm>
          <a:off x="158750" y="146050"/>
          <a:ext cx="7378700" cy="692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fontAlgn="base"/>
          <a:r>
            <a:rPr lang="en-US" sz="11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b)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In part (a) above, we observed that the Cruiser demand constraint was </a:t>
          </a:r>
          <a:r>
            <a:rPr lang="en-US" sz="1100" b="0" i="0" u="sng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not binding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.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Therefore, raising the demand for the Cruiser will not change the optimal solution. The marketing campaign should not be undertaken.</a:t>
          </a: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0</xdr:col>
      <xdr:colOff>169873</xdr:colOff>
      <xdr:row>5</xdr:row>
      <xdr:rowOff>80891</xdr:rowOff>
    </xdr:from>
    <xdr:to>
      <xdr:col>5</xdr:col>
      <xdr:colOff>806895</xdr:colOff>
      <xdr:row>28</xdr:row>
      <xdr:rowOff>157172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B24659-8451-5A40-5020-DA2CA7C24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873" y="889808"/>
          <a:ext cx="4762500" cy="3797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229305</xdr:colOff>
      <xdr:row>1</xdr:row>
      <xdr:rowOff>76435</xdr:rowOff>
    </xdr:from>
    <xdr:to>
      <xdr:col>12</xdr:col>
      <xdr:colOff>59774</xdr:colOff>
      <xdr:row>22</xdr:row>
      <xdr:rowOff>176189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550C1E-8027-52F6-D7F3-E68EE71F4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5833" y="252824"/>
          <a:ext cx="4875191" cy="3839198"/>
        </a:xfrm>
        <a:prstGeom prst="rect">
          <a:avLst/>
        </a:prstGeom>
      </xdr:spPr>
    </xdr:pic>
    <xdr:clientData/>
  </xdr:twoCellAnchor>
  <xdr:twoCellAnchor editAs="oneCell">
    <xdr:from>
      <xdr:col>1</xdr:col>
      <xdr:colOff>820630</xdr:colOff>
      <xdr:row>13</xdr:row>
      <xdr:rowOff>97014</xdr:rowOff>
    </xdr:from>
    <xdr:to>
      <xdr:col>5</xdr:col>
      <xdr:colOff>907343</xdr:colOff>
      <xdr:row>37</xdr:row>
      <xdr:rowOff>43744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628568-CDF8-7936-54F4-A4BE812C2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1394" y="2460625"/>
          <a:ext cx="3235255" cy="41800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88900</xdr:rowOff>
    </xdr:from>
    <xdr:to>
      <xdr:col>7</xdr:col>
      <xdr:colOff>260350</xdr:colOff>
      <xdr:row>8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0E81CA-6C8A-D342-8A9D-D559E36E8048}"/>
            </a:ext>
          </a:extLst>
        </xdr:cNvPr>
        <xdr:cNvSpPr txBox="1"/>
      </xdr:nvSpPr>
      <xdr:spPr>
        <a:xfrm>
          <a:off x="38100" y="88900"/>
          <a:ext cx="6000750" cy="1289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fontAlgn="base"/>
          <a:r>
            <a:rPr lang="en-US" sz="1000" b="1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d) </a:t>
          </a:r>
        </a:p>
        <a:p>
          <a:pPr rtl="0" fontAlgn="base"/>
          <a:endParaRPr lang="en-US" sz="1000" b="1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 fontAlgn="base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Using overtime labor increases the profit (from part b</a:t>
          </a:r>
          <a:r>
            <a:rPr lang="en-US" sz="10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to part c)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by </a:t>
          </a:r>
        </a:p>
        <a:p>
          <a:pPr rtl="0" fontAlgn="base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$30,600,000 – $26,640,000 = $3,960,000.  </a:t>
          </a:r>
        </a:p>
        <a:p>
          <a:pPr rtl="0" fontAlgn="base"/>
          <a:endParaRPr lang="en-US" sz="1000" b="0" i="0" u="none" strike="noStrike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pPr rtl="0" fontAlgn="base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Rachel should therefore be willing to pay at most $3,960,000 extra for overtime labor beyond regular time rates.</a:t>
          </a: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225952</xdr:colOff>
      <xdr:row>1</xdr:row>
      <xdr:rowOff>39401</xdr:rowOff>
    </xdr:from>
    <xdr:to>
      <xdr:col>11</xdr:col>
      <xdr:colOff>158367</xdr:colOff>
      <xdr:row>19</xdr:row>
      <xdr:rowOff>120208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7D762-E95F-6BE6-71CF-9922BF96D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7915" y="218603"/>
          <a:ext cx="4147569" cy="3322034"/>
        </a:xfrm>
        <a:prstGeom prst="rect">
          <a:avLst/>
        </a:prstGeom>
      </xdr:spPr>
    </xdr:pic>
    <xdr:clientData/>
  </xdr:twoCellAnchor>
  <xdr:twoCellAnchor editAs="oneCell">
    <xdr:from>
      <xdr:col>1</xdr:col>
      <xdr:colOff>739064</xdr:colOff>
      <xdr:row>13</xdr:row>
      <xdr:rowOff>93497</xdr:rowOff>
    </xdr:from>
    <xdr:to>
      <xdr:col>6</xdr:col>
      <xdr:colOff>270830</xdr:colOff>
      <xdr:row>39</xdr:row>
      <xdr:rowOff>53916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9C9D7A-F945-DC2F-BDFE-08865BB3F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7285" y="2438712"/>
          <a:ext cx="3575508" cy="46196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44450</xdr:rowOff>
    </xdr:from>
    <xdr:to>
      <xdr:col>9</xdr:col>
      <xdr:colOff>6350</xdr:colOff>
      <xdr:row>15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339D0F-53E9-734D-954A-EA57508CDFEB}"/>
            </a:ext>
          </a:extLst>
        </xdr:cNvPr>
        <xdr:cNvSpPr txBox="1"/>
      </xdr:nvSpPr>
      <xdr:spPr>
        <a:xfrm>
          <a:off x="57150" y="44450"/>
          <a:ext cx="7378700" cy="243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f)</a:t>
          </a:r>
        </a:p>
        <a:p>
          <a:pPr rtl="0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The advertising campaign costs $500,000.  </a:t>
          </a:r>
        </a:p>
        <a:p>
          <a:pPr rtl="0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In the solution to part (e), we used the maximum overtime labor available, and the maximum use of overtime labor costs $1,600,000.  </a:t>
          </a:r>
        </a:p>
        <a:p>
          <a:pPr rtl="0"/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Thus, our solution in part (e) required an extra $500,000 + $1,600,000 = $2,100,000.  We perform the following cost/benefit analysis:</a:t>
          </a: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Profit in part (e): 		$32,400,000</a:t>
          </a: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 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</a:t>
          </a:r>
          <a:r>
            <a:rPr lang="en-US" sz="1000" b="0" i="0" u="none" strike="noStrike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Advertising and overtime costs: 	</a:t>
          </a:r>
          <a:r>
            <a:rPr lang="en-US" sz="1000" b="0" i="0" u="sng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$ 2,100,000</a:t>
          </a:r>
          <a:br>
            <a:rPr lang="en-US" sz="1000" b="0" i="0" u="sng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="0" i="0" u="non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		</a:t>
          </a: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$30,300,000</a:t>
          </a: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We compare the $30,300,000 profit with the $26,640,000 profit obtained in part (a) and conclude that the decision to run the advertising campaign and use overtime labor is a very wise, profitable decision.</a:t>
          </a:r>
          <a:endParaRPr lang="en-US" sz="1000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169333</xdr:colOff>
      <xdr:row>1</xdr:row>
      <xdr:rowOff>135466</xdr:rowOff>
    </xdr:from>
    <xdr:to>
      <xdr:col>11</xdr:col>
      <xdr:colOff>208203</xdr:colOff>
      <xdr:row>20</xdr:row>
      <xdr:rowOff>149318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AF45F-84B4-5CA1-94F3-410017114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8485" y="312496"/>
          <a:ext cx="4279900" cy="3408216"/>
        </a:xfrm>
        <a:prstGeom prst="rect">
          <a:avLst/>
        </a:prstGeom>
      </xdr:spPr>
    </xdr:pic>
    <xdr:clientData/>
  </xdr:twoCellAnchor>
  <xdr:twoCellAnchor editAs="oneCell">
    <xdr:from>
      <xdr:col>1</xdr:col>
      <xdr:colOff>514378</xdr:colOff>
      <xdr:row>13</xdr:row>
      <xdr:rowOff>53878</xdr:rowOff>
    </xdr:from>
    <xdr:to>
      <xdr:col>6</xdr:col>
      <xdr:colOff>190883</xdr:colOff>
      <xdr:row>40</xdr:row>
      <xdr:rowOff>96981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C10437-D613-BF9A-56C2-694280C7C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7226" y="2386060"/>
          <a:ext cx="3732809" cy="482292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250958</xdr:colOff>
      <xdr:row>1</xdr:row>
      <xdr:rowOff>38024</xdr:rowOff>
    </xdr:from>
    <xdr:to>
      <xdr:col>11</xdr:col>
      <xdr:colOff>769985</xdr:colOff>
      <xdr:row>22</xdr:row>
      <xdr:rowOff>101372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D40C3-B361-A29D-D09C-4FD8EAFCD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4072" y="212934"/>
          <a:ext cx="4762500" cy="3797300"/>
        </a:xfrm>
        <a:prstGeom prst="rect">
          <a:avLst/>
        </a:prstGeom>
      </xdr:spPr>
    </xdr:pic>
    <xdr:clientData/>
  </xdr:twoCellAnchor>
  <xdr:twoCellAnchor editAs="oneCell">
    <xdr:from>
      <xdr:col>0</xdr:col>
      <xdr:colOff>796562</xdr:colOff>
      <xdr:row>15</xdr:row>
      <xdr:rowOff>8881</xdr:rowOff>
    </xdr:from>
    <xdr:to>
      <xdr:col>6</xdr:col>
      <xdr:colOff>29839</xdr:colOff>
      <xdr:row>45</xdr:row>
      <xdr:rowOff>80996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6C3F07-3AA1-D68E-2914-3A8DD076B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6562" y="2708741"/>
          <a:ext cx="4180060" cy="540078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13</xdr:row>
      <xdr:rowOff>95249</xdr:rowOff>
    </xdr:from>
    <xdr:to>
      <xdr:col>5</xdr:col>
      <xdr:colOff>848794</xdr:colOff>
      <xdr:row>18</xdr:row>
      <xdr:rowOff>51054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EC08AD-FEA8-5741-98C6-CBB056C79745}"/>
            </a:ext>
          </a:extLst>
        </xdr:cNvPr>
        <xdr:cNvSpPr txBox="1"/>
      </xdr:nvSpPr>
      <xdr:spPr>
        <a:xfrm>
          <a:off x="184150" y="2469319"/>
          <a:ext cx="4685247" cy="8492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0" i="0" u="none" strike="noStrike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new profit is $25,650,000, which is $26,640,000 – $25,650,000 = $990,000 less than the profit obtained in part (a). This decrease in profit is less than $2,000,000, so Rachel should meet the full demand for the Cruiser.</a:t>
          </a:r>
          <a:endParaRPr lang="en-US" b="0">
            <a:effectLst/>
            <a:latin typeface="Consolas" panose="020B0609020204030204" pitchFamily="49" charset="0"/>
            <a:cs typeface="Consolas" panose="020B0609020204030204" pitchFamily="49" charset="0"/>
          </a:endParaRPr>
        </a:p>
        <a:p>
          <a:br>
            <a:rPr lang="en-US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 editAs="oneCell">
    <xdr:from>
      <xdr:col>6</xdr:col>
      <xdr:colOff>60542</xdr:colOff>
      <xdr:row>0</xdr:row>
      <xdr:rowOff>88900</xdr:rowOff>
    </xdr:from>
    <xdr:to>
      <xdr:col>9</xdr:col>
      <xdr:colOff>25399</xdr:colOff>
      <xdr:row>18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302ED9-5905-F129-BD74-97797BB30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0842" y="88900"/>
          <a:ext cx="2555657" cy="3302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117978</xdr:colOff>
      <xdr:row>0</xdr:row>
      <xdr:rowOff>78433</xdr:rowOff>
    </xdr:from>
    <xdr:to>
      <xdr:col>11</xdr:col>
      <xdr:colOff>631962</xdr:colOff>
      <xdr:row>21</xdr:row>
      <xdr:rowOff>86900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87D06-F9E4-C4FE-E0E0-B4F8D9F8D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6079" y="78433"/>
          <a:ext cx="4749682" cy="3790087"/>
        </a:xfrm>
        <a:prstGeom prst="rect">
          <a:avLst/>
        </a:prstGeom>
      </xdr:spPr>
    </xdr:pic>
    <xdr:clientData/>
  </xdr:twoCellAnchor>
  <xdr:twoCellAnchor editAs="oneCell">
    <xdr:from>
      <xdr:col>1</xdr:col>
      <xdr:colOff>467232</xdr:colOff>
      <xdr:row>13</xdr:row>
      <xdr:rowOff>160866</xdr:rowOff>
    </xdr:from>
    <xdr:to>
      <xdr:col>5</xdr:col>
      <xdr:colOff>888999</xdr:colOff>
      <xdr:row>39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ABB3E3-95A9-D3A8-1FE5-BF9868B8E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6232" y="2539999"/>
          <a:ext cx="3571367" cy="4614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pmcalculators.com/graphical-method-calculator/?problem=('r!%5b-24161'~641.9co!-274180.~o!'max'~s!-*~*~*9rr!-350420470.)*&#8804;'-%5b'.'%5d40'~60.,-9%5d~%01964.-*_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pmcalculators.com/graphical-method-calculator/?problem=('r!%5b*531720371532-%5d~co!*432-~o!'min3s!*..&#8804;-~rr!*50340360-)*%5b'-'%5d.&#8805;33'~75-,*%0173.-*_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pmcalculators.com/graphical-method-calculator/?problem=('r!%5b-6721/9479071.Bco!-36A5400.~o!'max7s!-*~*~*Brr!-480A200A3500.)*&#8804;'-%5b'.'%5d7'~92.,-A007B%5d~%01BA97.-*_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www.pmcalculators.com/graphical-method-calculator/?problem=('r!%5b-6721/9479071.Aco!-3687548.~o!'max7s!-*~*~*Arr!-68872887428.)*&#8804;'-%5b'.'%5d7'~80092.,-A%5d~%01A987.-*_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www.pmcalculators.com/graphical-method-calculator/?problem=('r!%5b-6721/9479071.Bco!-28A5400.~o!'max7s!-*~*~*Brr!-480A200A3500.)*&#8804;'-%5b'.'%5d7'~92.,-A007B%5d~%01BA97.-*_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s://www.pmcalculators.com/graphical-method-calculator/?problem=('r!%5b-15/2721/9479071.Bco!-36A5400.~o!'max7s!-*~*~*Brr!-480A200A3500.)*&#8804;'-%5b'.'%5d7'~92.,-A007B%5d~%01BA97.-*_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https://www.pmcalculators.com/graphical-method-calculator/?problem=('r!%5b-15/2321/9439031.Aco!-2873547.~o!'max3s!-*~*~*Arr!-67732773427.)*&#8804;'-%5b'.'%5d3'~70092.,-A%5d~%01A973.-*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1"/>
  <sheetViews>
    <sheetView tabSelected="1" zoomScale="183" workbookViewId="0">
      <selection activeCell="B26" sqref="B26"/>
    </sheetView>
  </sheetViews>
  <sheetFormatPr baseColWidth="10" defaultColWidth="12.5" defaultRowHeight="14" x14ac:dyDescent="0.2"/>
  <cols>
    <col min="1" max="1" width="3.83203125" style="2" customWidth="1"/>
    <col min="2" max="2" width="14.33203125" style="1" customWidth="1"/>
    <col min="3" max="3" width="15" style="2" customWidth="1"/>
    <col min="4" max="4" width="15.1640625" style="2" customWidth="1"/>
    <col min="5" max="5" width="9" style="2" customWidth="1"/>
    <col min="6" max="6" width="3.1640625" style="2" customWidth="1"/>
    <col min="7" max="7" width="11.6640625" style="2" customWidth="1"/>
    <col min="8" max="16384" width="12.5" style="2"/>
  </cols>
  <sheetData>
    <row r="1" spans="1:7" x14ac:dyDescent="0.2">
      <c r="A1" s="10" t="s">
        <v>61</v>
      </c>
    </row>
    <row r="2" spans="1:7" x14ac:dyDescent="0.2">
      <c r="C2" s="2" t="s">
        <v>42</v>
      </c>
      <c r="D2" s="2" t="s">
        <v>43</v>
      </c>
    </row>
    <row r="3" spans="1:7" x14ac:dyDescent="0.2">
      <c r="B3" s="1" t="s">
        <v>36</v>
      </c>
      <c r="C3" s="3">
        <v>3000</v>
      </c>
      <c r="D3" s="3">
        <v>2000</v>
      </c>
    </row>
    <row r="4" spans="1:7" x14ac:dyDescent="0.2">
      <c r="D4" s="4"/>
      <c r="E4" s="2" t="s">
        <v>48</v>
      </c>
      <c r="G4" s="2" t="s">
        <v>48</v>
      </c>
    </row>
    <row r="5" spans="1:7" x14ac:dyDescent="0.2">
      <c r="C5" s="68" t="s">
        <v>47</v>
      </c>
      <c r="D5" s="68"/>
      <c r="E5" s="2" t="s">
        <v>38</v>
      </c>
      <c r="G5" s="2" t="s">
        <v>39</v>
      </c>
    </row>
    <row r="6" spans="1:7" x14ac:dyDescent="0.2">
      <c r="B6" s="1" t="s">
        <v>44</v>
      </c>
      <c r="C6" s="5">
        <v>2</v>
      </c>
      <c r="D6" s="5">
        <v>1</v>
      </c>
      <c r="E6" s="2">
        <f>SUMPRODUCT(C6:D6,$C$11:$D$11)</f>
        <v>2</v>
      </c>
      <c r="F6" s="2" t="s">
        <v>50</v>
      </c>
      <c r="G6" s="5">
        <v>2</v>
      </c>
    </row>
    <row r="7" spans="1:7" x14ac:dyDescent="0.2">
      <c r="B7" s="1" t="s">
        <v>45</v>
      </c>
      <c r="C7" s="5">
        <v>1</v>
      </c>
      <c r="D7" s="5">
        <v>2</v>
      </c>
      <c r="E7" s="2">
        <f>SUMPRODUCT(C7:D7,$C$11:$D$11)</f>
        <v>2</v>
      </c>
      <c r="F7" s="2" t="s">
        <v>50</v>
      </c>
      <c r="G7" s="5">
        <v>2</v>
      </c>
    </row>
    <row r="8" spans="1:7" x14ac:dyDescent="0.2">
      <c r="B8" s="1" t="s">
        <v>46</v>
      </c>
      <c r="C8" s="5">
        <v>3</v>
      </c>
      <c r="D8" s="5">
        <v>3</v>
      </c>
      <c r="E8" s="2">
        <f>SUMPRODUCT(C8:D8,$C$11:$D$11)</f>
        <v>4</v>
      </c>
      <c r="F8" s="2" t="s">
        <v>50</v>
      </c>
      <c r="G8" s="5">
        <v>4</v>
      </c>
    </row>
    <row r="9" spans="1:7" x14ac:dyDescent="0.2">
      <c r="F9" s="6"/>
    </row>
    <row r="10" spans="1:7" ht="15" thickBot="1" x14ac:dyDescent="0.25">
      <c r="C10" s="2" t="s">
        <v>42</v>
      </c>
      <c r="D10" s="2" t="s">
        <v>43</v>
      </c>
      <c r="G10" s="2" t="s">
        <v>40</v>
      </c>
    </row>
    <row r="11" spans="1:7" ht="15" thickBot="1" x14ac:dyDescent="0.25">
      <c r="B11" s="1" t="s">
        <v>41</v>
      </c>
      <c r="C11" s="7">
        <v>0.66666666666666674</v>
      </c>
      <c r="D11" s="8">
        <v>0.66666666666666663</v>
      </c>
      <c r="G11" s="9">
        <f>SUMPRODUCT(C3:D3,C11:D11)</f>
        <v>3333.3333333333335</v>
      </c>
    </row>
  </sheetData>
  <mergeCells count="1">
    <mergeCell ref="C5:D5"/>
  </mergeCells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53"/>
  <sheetViews>
    <sheetView zoomScale="147" zoomScaleNormal="150" workbookViewId="0">
      <selection activeCell="G32" sqref="G32"/>
    </sheetView>
  </sheetViews>
  <sheetFormatPr baseColWidth="10" defaultColWidth="12.5" defaultRowHeight="14" x14ac:dyDescent="0.2"/>
  <cols>
    <col min="1" max="1" width="3.83203125" style="2" customWidth="1"/>
    <col min="2" max="2" width="14.6640625" style="1" customWidth="1"/>
    <col min="3" max="4" width="14.83203125" style="2" customWidth="1"/>
    <col min="5" max="5" width="8.33203125" style="2" customWidth="1"/>
    <col min="6" max="6" width="3.1640625" style="2" customWidth="1"/>
    <col min="7" max="7" width="11.6640625" style="2" customWidth="1"/>
    <col min="8" max="8" width="3.6640625" style="2" customWidth="1"/>
    <col min="9" max="9" width="4.6640625" style="2" customWidth="1"/>
    <col min="10" max="16384" width="12.5" style="2"/>
  </cols>
  <sheetData>
    <row r="1" spans="1:7" x14ac:dyDescent="0.2">
      <c r="A1" s="10" t="s">
        <v>61</v>
      </c>
    </row>
    <row r="2" spans="1:7" x14ac:dyDescent="0.2">
      <c r="C2" s="2" t="s">
        <v>59</v>
      </c>
      <c r="D2" s="2" t="s">
        <v>60</v>
      </c>
    </row>
    <row r="3" spans="1:7" x14ac:dyDescent="0.2">
      <c r="B3" s="1" t="s">
        <v>36</v>
      </c>
      <c r="C3" s="3">
        <v>270</v>
      </c>
      <c r="D3" s="3">
        <v>180</v>
      </c>
    </row>
    <row r="4" spans="1:7" x14ac:dyDescent="0.2">
      <c r="D4" s="4"/>
      <c r="E4" s="2" t="s">
        <v>37</v>
      </c>
      <c r="G4" s="2" t="s">
        <v>37</v>
      </c>
    </row>
    <row r="5" spans="1:7" x14ac:dyDescent="0.2">
      <c r="C5" s="68" t="s">
        <v>51</v>
      </c>
      <c r="D5" s="68"/>
      <c r="E5" s="2" t="s">
        <v>38</v>
      </c>
      <c r="G5" s="2" t="s">
        <v>39</v>
      </c>
    </row>
    <row r="6" spans="1:7" x14ac:dyDescent="0.2">
      <c r="B6" s="1" t="s">
        <v>49</v>
      </c>
      <c r="C6" s="5">
        <v>20</v>
      </c>
      <c r="D6" s="5">
        <v>10</v>
      </c>
      <c r="E6" s="2">
        <f>SUMPRODUCT(C6:D6,$C$9:$D$9)</f>
        <v>3500</v>
      </c>
      <c r="F6" s="2" t="s">
        <v>50</v>
      </c>
      <c r="G6" s="5">
        <v>3500</v>
      </c>
    </row>
    <row r="7" spans="1:7" x14ac:dyDescent="0.2">
      <c r="F7" s="6"/>
    </row>
    <row r="8" spans="1:7" ht="15" thickBot="1" x14ac:dyDescent="0.25">
      <c r="G8" s="2" t="s">
        <v>40</v>
      </c>
    </row>
    <row r="9" spans="1:7" ht="15" thickBot="1" x14ac:dyDescent="0.25">
      <c r="B9" s="1" t="s">
        <v>41</v>
      </c>
      <c r="C9" s="11">
        <v>140</v>
      </c>
      <c r="D9" s="12">
        <v>70</v>
      </c>
      <c r="G9" s="13">
        <f>SUMPRODUCT(C3:D3,C9:D9)</f>
        <v>50400</v>
      </c>
    </row>
    <row r="10" spans="1:7" x14ac:dyDescent="0.2">
      <c r="C10" s="2" t="s">
        <v>50</v>
      </c>
      <c r="D10" s="2" t="s">
        <v>50</v>
      </c>
    </row>
    <row r="11" spans="1:7" x14ac:dyDescent="0.2">
      <c r="C11" s="5">
        <v>280</v>
      </c>
      <c r="D11" s="5">
        <v>70</v>
      </c>
    </row>
    <row r="24" spans="1:14" x14ac:dyDescent="0.2">
      <c r="B24"/>
    </row>
    <row r="27" spans="1:14" x14ac:dyDescent="0.2">
      <c r="A27" s="10" t="s">
        <v>62</v>
      </c>
      <c r="B27" s="2"/>
      <c r="K27" s="40"/>
      <c r="L27" s="40"/>
      <c r="M27" s="40"/>
      <c r="N27" s="40"/>
    </row>
    <row r="28" spans="1:14" x14ac:dyDescent="0.2">
      <c r="B28" s="2"/>
    </row>
    <row r="29" spans="1:14" x14ac:dyDescent="0.2">
      <c r="B29" s="2"/>
    </row>
    <row r="30" spans="1:14" x14ac:dyDescent="0.2">
      <c r="B30" s="2"/>
    </row>
    <row r="31" spans="1:14" x14ac:dyDescent="0.2">
      <c r="B31" s="2"/>
    </row>
    <row r="32" spans="1:14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37" t="s">
        <v>88</v>
      </c>
    </row>
    <row r="48" spans="2:2" x14ac:dyDescent="0.2">
      <c r="B48" s="2"/>
    </row>
    <row r="49" spans="2:2" x14ac:dyDescent="0.2">
      <c r="B49" s="40" t="s">
        <v>99</v>
      </c>
    </row>
    <row r="50" spans="2:2" x14ac:dyDescent="0.2">
      <c r="B50" s="40" t="s">
        <v>100</v>
      </c>
    </row>
    <row r="51" spans="2:2" x14ac:dyDescent="0.2">
      <c r="B51" s="40" t="s">
        <v>101</v>
      </c>
    </row>
    <row r="52" spans="2:2" x14ac:dyDescent="0.2">
      <c r="B52" s="70" t="s">
        <v>102</v>
      </c>
    </row>
    <row r="53" spans="2:2" x14ac:dyDescent="0.2">
      <c r="B53" s="40" t="s">
        <v>97</v>
      </c>
    </row>
  </sheetData>
  <mergeCells count="1">
    <mergeCell ref="C5:D5"/>
  </mergeCells>
  <phoneticPr fontId="0"/>
  <hyperlinks>
    <hyperlink ref="B47" r:id="rId1" xr:uid="{32CDDE13-90AC-3043-98BA-AE0C5E55F98D}"/>
  </hyperlinks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9:F31"/>
  <sheetViews>
    <sheetView zoomScale="167" workbookViewId="0">
      <selection activeCell="I23" sqref="I23"/>
    </sheetView>
  </sheetViews>
  <sheetFormatPr baseColWidth="10" defaultColWidth="12.5" defaultRowHeight="14" x14ac:dyDescent="0.2"/>
  <cols>
    <col min="1" max="1" width="13.33203125" style="1" customWidth="1"/>
    <col min="2" max="3" width="12.5" style="2" customWidth="1"/>
    <col min="4" max="4" width="10" style="2" bestFit="1" customWidth="1"/>
    <col min="5" max="5" width="3.1640625" style="2" customWidth="1"/>
    <col min="6" max="6" width="11.6640625" style="2" customWidth="1"/>
    <col min="7" max="16384" width="12.5" style="2"/>
  </cols>
  <sheetData>
    <row r="19" spans="1:6" x14ac:dyDescent="0.2">
      <c r="A19" s="10" t="s">
        <v>62</v>
      </c>
    </row>
    <row r="20" spans="1:6" x14ac:dyDescent="0.2">
      <c r="A20" s="2"/>
      <c r="B20" s="2" t="s">
        <v>52</v>
      </c>
      <c r="C20" s="2" t="s">
        <v>53</v>
      </c>
    </row>
    <row r="21" spans="1:6" x14ac:dyDescent="0.2">
      <c r="A21" s="1" t="s">
        <v>36</v>
      </c>
      <c r="B21" s="3">
        <v>5</v>
      </c>
      <c r="C21" s="3">
        <v>2</v>
      </c>
    </row>
    <row r="22" spans="1:6" x14ac:dyDescent="0.2">
      <c r="C22" s="4"/>
      <c r="D22" s="2" t="s">
        <v>58</v>
      </c>
      <c r="F22" s="2" t="s">
        <v>58</v>
      </c>
    </row>
    <row r="23" spans="1:6" x14ac:dyDescent="0.2">
      <c r="B23" s="68" t="s">
        <v>57</v>
      </c>
      <c r="C23" s="68"/>
      <c r="D23" s="2" t="s">
        <v>38</v>
      </c>
      <c r="F23" s="2" t="s">
        <v>39</v>
      </c>
    </row>
    <row r="24" spans="1:6" x14ac:dyDescent="0.2">
      <c r="A24" s="1" t="s">
        <v>54</v>
      </c>
      <c r="B24" s="5">
        <v>3</v>
      </c>
      <c r="C24" s="5">
        <v>2</v>
      </c>
      <c r="D24" s="14">
        <f>SUMPRODUCT(B24:C24,$B$29:$C$29)</f>
        <v>2400</v>
      </c>
      <c r="E24" s="15" t="s">
        <v>50</v>
      </c>
      <c r="F24" s="16">
        <v>2400</v>
      </c>
    </row>
    <row r="25" spans="1:6" x14ac:dyDescent="0.2">
      <c r="A25" s="1" t="s">
        <v>55</v>
      </c>
      <c r="B25" s="5">
        <v>0</v>
      </c>
      <c r="C25" s="5">
        <v>1</v>
      </c>
      <c r="D25" s="14">
        <f>SUMPRODUCT(B25:C25,$B$29:$C$29)</f>
        <v>300</v>
      </c>
      <c r="E25" s="15" t="s">
        <v>50</v>
      </c>
      <c r="F25" s="16">
        <v>800</v>
      </c>
    </row>
    <row r="26" spans="1:6" x14ac:dyDescent="0.2">
      <c r="A26" s="1" t="s">
        <v>56</v>
      </c>
      <c r="B26" s="5">
        <v>2</v>
      </c>
      <c r="C26" s="5">
        <v>0</v>
      </c>
      <c r="D26" s="14">
        <f>SUMPRODUCT(B26:C26,$B$29:$C$29)</f>
        <v>1200</v>
      </c>
      <c r="E26" s="15" t="s">
        <v>50</v>
      </c>
      <c r="F26" s="16">
        <v>1200</v>
      </c>
    </row>
    <row r="27" spans="1:6" x14ac:dyDescent="0.2">
      <c r="E27" s="6"/>
    </row>
    <row r="28" spans="1:6" ht="15" thickBot="1" x14ac:dyDescent="0.25">
      <c r="B28" s="2" t="s">
        <v>52</v>
      </c>
      <c r="C28" s="2" t="s">
        <v>53</v>
      </c>
      <c r="F28" s="2" t="s">
        <v>40</v>
      </c>
    </row>
    <row r="29" spans="1:6" ht="15" thickBot="1" x14ac:dyDescent="0.25">
      <c r="A29" s="1" t="s">
        <v>0</v>
      </c>
      <c r="B29" s="17">
        <v>600</v>
      </c>
      <c r="C29" s="18">
        <v>300</v>
      </c>
      <c r="F29" s="13">
        <f>SUMPRODUCT(B21:C21,B29:C29)</f>
        <v>3600</v>
      </c>
    </row>
    <row r="31" spans="1:6" x14ac:dyDescent="0.2">
      <c r="B31" s="40" t="s">
        <v>89</v>
      </c>
    </row>
  </sheetData>
  <mergeCells count="1">
    <mergeCell ref="B23:C23"/>
  </mergeCells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32"/>
  <sheetViews>
    <sheetView zoomScale="133" workbookViewId="0">
      <selection activeCell="F47" sqref="F47"/>
    </sheetView>
  </sheetViews>
  <sheetFormatPr baseColWidth="10" defaultColWidth="12.5" defaultRowHeight="14" x14ac:dyDescent="0.2"/>
  <cols>
    <col min="1" max="1" width="13.33203125" style="1" customWidth="1"/>
    <col min="2" max="3" width="16.33203125" style="2" customWidth="1"/>
    <col min="4" max="4" width="12.5" style="2" bestFit="1" customWidth="1"/>
    <col min="5" max="5" width="3.1640625" style="2" customWidth="1"/>
    <col min="6" max="6" width="16.33203125" style="2" bestFit="1" customWidth="1"/>
    <col min="7" max="7" width="8.1640625" style="2" customWidth="1"/>
    <col min="8" max="16384" width="12.5" style="2"/>
  </cols>
  <sheetData>
    <row r="1" spans="8:8" ht="15" x14ac:dyDescent="0.2">
      <c r="H1" s="69" t="s">
        <v>98</v>
      </c>
    </row>
    <row r="13" spans="8:8" ht="15" customHeight="1" x14ac:dyDescent="0.2"/>
    <row r="19" spans="1:8" x14ac:dyDescent="0.2">
      <c r="A19" s="25" t="s">
        <v>63</v>
      </c>
    </row>
    <row r="20" spans="1:8" x14ac:dyDescent="0.2">
      <c r="A20" s="2"/>
      <c r="B20" s="2" t="s">
        <v>13</v>
      </c>
      <c r="C20" s="2" t="s">
        <v>14</v>
      </c>
    </row>
    <row r="21" spans="1:8" x14ac:dyDescent="0.2">
      <c r="A21" s="1" t="s">
        <v>2</v>
      </c>
      <c r="B21" s="19">
        <v>4</v>
      </c>
      <c r="C21" s="19">
        <v>2</v>
      </c>
      <c r="H21" s="37" t="s">
        <v>88</v>
      </c>
    </row>
    <row r="22" spans="1:8" x14ac:dyDescent="0.2">
      <c r="C22" s="4"/>
      <c r="D22" s="2" t="s">
        <v>19</v>
      </c>
      <c r="F22" s="2" t="s">
        <v>16</v>
      </c>
    </row>
    <row r="23" spans="1:8" x14ac:dyDescent="0.2">
      <c r="B23" s="68" t="s">
        <v>18</v>
      </c>
      <c r="C23" s="68"/>
      <c r="D23" s="2" t="s">
        <v>17</v>
      </c>
      <c r="F23" s="2" t="s">
        <v>17</v>
      </c>
    </row>
    <row r="24" spans="1:8" x14ac:dyDescent="0.2">
      <c r="A24" s="1" t="s">
        <v>20</v>
      </c>
      <c r="B24" s="5">
        <v>5</v>
      </c>
      <c r="C24" s="5">
        <v>15</v>
      </c>
      <c r="D24" s="2">
        <f>SUMPRODUCT(B24:C24,$B$29:$C$29)</f>
        <v>50</v>
      </c>
      <c r="E24" s="15" t="s">
        <v>1</v>
      </c>
      <c r="F24" s="5">
        <v>50</v>
      </c>
    </row>
    <row r="25" spans="1:8" x14ac:dyDescent="0.2">
      <c r="A25" s="1" t="s">
        <v>5</v>
      </c>
      <c r="B25" s="5">
        <v>20</v>
      </c>
      <c r="C25" s="5">
        <v>5</v>
      </c>
      <c r="D25" s="2">
        <f>SUMPRODUCT(B25:C25,$B$29:$C$29)</f>
        <v>40</v>
      </c>
      <c r="E25" s="15" t="s">
        <v>1</v>
      </c>
      <c r="F25" s="5">
        <v>40</v>
      </c>
    </row>
    <row r="26" spans="1:8" x14ac:dyDescent="0.2">
      <c r="A26" s="1" t="s">
        <v>21</v>
      </c>
      <c r="B26" s="5">
        <v>15</v>
      </c>
      <c r="C26" s="5">
        <v>2</v>
      </c>
      <c r="D26" s="20">
        <f>SUMPRODUCT(B26:C26,$B$29:$C$29)</f>
        <v>24.909090909090907</v>
      </c>
      <c r="E26" s="15" t="s">
        <v>50</v>
      </c>
      <c r="F26" s="16">
        <v>60</v>
      </c>
      <c r="G26" s="14"/>
    </row>
    <row r="27" spans="1:8" x14ac:dyDescent="0.2">
      <c r="E27" s="21"/>
    </row>
    <row r="28" spans="1:8" ht="15" thickBot="1" x14ac:dyDescent="0.25">
      <c r="B28" s="2" t="s">
        <v>13</v>
      </c>
      <c r="C28" s="2" t="s">
        <v>14</v>
      </c>
      <c r="F28" s="2" t="s">
        <v>22</v>
      </c>
    </row>
    <row r="29" spans="1:8" ht="15" thickBot="1" x14ac:dyDescent="0.25">
      <c r="A29" s="1" t="s">
        <v>15</v>
      </c>
      <c r="B29" s="22">
        <v>1.2727272727272727</v>
      </c>
      <c r="C29" s="23">
        <v>2.9090909090909092</v>
      </c>
      <c r="F29" s="9">
        <f>SUMPRODUCT(B21:C21,B29:C29)</f>
        <v>10.90909090909091</v>
      </c>
      <c r="G29" s="38"/>
    </row>
    <row r="32" spans="1:8" x14ac:dyDescent="0.2">
      <c r="B32" s="40" t="s">
        <v>91</v>
      </c>
    </row>
  </sheetData>
  <mergeCells count="1">
    <mergeCell ref="B23:C23"/>
  </mergeCells>
  <phoneticPr fontId="0"/>
  <hyperlinks>
    <hyperlink ref="H21" r:id="rId1" xr:uid="{BC098580-05D3-7D44-B369-3ADA66D987CF}"/>
  </hyperlinks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M20"/>
  <sheetViews>
    <sheetView zoomScale="125" zoomScaleNormal="125" workbookViewId="0">
      <selection activeCell="G51" sqref="G51"/>
    </sheetView>
  </sheetViews>
  <sheetFormatPr baseColWidth="10" defaultColWidth="12.5" defaultRowHeight="14" x14ac:dyDescent="0.2"/>
  <cols>
    <col min="1" max="1" width="4.33203125" style="2" customWidth="1"/>
    <col min="2" max="2" width="16.6640625" style="1" bestFit="1" customWidth="1"/>
    <col min="3" max="3" width="7.5" style="2" bestFit="1" customWidth="1"/>
    <col min="4" max="4" width="13" style="2" bestFit="1" customWidth="1"/>
    <col min="5" max="5" width="15.83203125" style="2" bestFit="1" customWidth="1"/>
    <col min="6" max="6" width="6.5" style="2" bestFit="1" customWidth="1"/>
    <col min="7" max="7" width="17" style="2" bestFit="1" customWidth="1"/>
    <col min="8" max="8" width="9.1640625" style="2" customWidth="1"/>
    <col min="9" max="9" width="12.83203125" style="2" bestFit="1" customWidth="1"/>
    <col min="10" max="10" width="2.83203125" style="2" bestFit="1" customWidth="1"/>
    <col min="11" max="11" width="10.1640625" style="2" bestFit="1" customWidth="1"/>
    <col min="12" max="12" width="2.83203125" style="2" bestFit="1" customWidth="1"/>
    <col min="13" max="13" width="7.33203125" style="2" bestFit="1" customWidth="1"/>
    <col min="14" max="16384" width="12.5" style="2"/>
  </cols>
  <sheetData>
    <row r="1" spans="1:13" x14ac:dyDescent="0.2">
      <c r="A1" s="10" t="s">
        <v>61</v>
      </c>
    </row>
    <row r="2" spans="1:13" x14ac:dyDescent="0.2">
      <c r="C2" s="2" t="s">
        <v>23</v>
      </c>
      <c r="D2" s="2" t="s">
        <v>24</v>
      </c>
      <c r="E2" s="2" t="s">
        <v>25</v>
      </c>
      <c r="G2" s="2" t="s">
        <v>27</v>
      </c>
      <c r="H2" s="2" t="s">
        <v>28</v>
      </c>
    </row>
    <row r="3" spans="1:13" x14ac:dyDescent="0.2">
      <c r="C3" s="2" t="s">
        <v>29</v>
      </c>
      <c r="D3" s="2" t="s">
        <v>30</v>
      </c>
      <c r="E3" s="2" t="s">
        <v>30</v>
      </c>
      <c r="F3" s="2" t="s">
        <v>26</v>
      </c>
      <c r="G3" s="2" t="s">
        <v>31</v>
      </c>
      <c r="H3" s="2" t="s">
        <v>31</v>
      </c>
    </row>
    <row r="4" spans="1:13" x14ac:dyDescent="0.2">
      <c r="B4" s="1" t="s">
        <v>2</v>
      </c>
      <c r="C4" s="26">
        <v>0.06</v>
      </c>
      <c r="D4" s="26">
        <v>0.05</v>
      </c>
      <c r="E4" s="26">
        <v>0.08</v>
      </c>
      <c r="F4" s="26">
        <v>0.35</v>
      </c>
      <c r="G4" s="26">
        <v>0.2</v>
      </c>
      <c r="H4" s="26">
        <v>0.4</v>
      </c>
    </row>
    <row r="5" spans="1:13" x14ac:dyDescent="0.2">
      <c r="H5" s="4"/>
    </row>
    <row r="6" spans="1:13" x14ac:dyDescent="0.2">
      <c r="E6" s="2" t="s">
        <v>32</v>
      </c>
      <c r="I6" s="2" t="s">
        <v>7</v>
      </c>
    </row>
    <row r="7" spans="1:13" x14ac:dyDescent="0.2">
      <c r="B7" s="1" t="s">
        <v>33</v>
      </c>
      <c r="C7" s="5">
        <v>15</v>
      </c>
      <c r="D7" s="5">
        <v>80</v>
      </c>
      <c r="E7" s="5">
        <v>0</v>
      </c>
      <c r="F7" s="5">
        <v>0</v>
      </c>
      <c r="G7" s="5">
        <v>60</v>
      </c>
      <c r="H7" s="5">
        <v>0</v>
      </c>
      <c r="I7" s="20">
        <f>SUMPRODUCT(C7:H7,$C$14:$H$14)</f>
        <v>0</v>
      </c>
      <c r="K7" s="2" t="s">
        <v>6</v>
      </c>
      <c r="M7" s="2" t="s">
        <v>11</v>
      </c>
    </row>
    <row r="8" spans="1:13" x14ac:dyDescent="0.2">
      <c r="B8" s="1" t="s">
        <v>3</v>
      </c>
      <c r="C8" s="5">
        <v>80</v>
      </c>
      <c r="D8" s="5">
        <v>100</v>
      </c>
      <c r="E8" s="5">
        <v>70</v>
      </c>
      <c r="F8" s="5">
        <v>90</v>
      </c>
      <c r="G8" s="5">
        <v>120</v>
      </c>
      <c r="H8" s="5">
        <v>110</v>
      </c>
      <c r="I8" s="20">
        <f>SUMPRODUCT(C8:H8,$C$14:$H$14)</f>
        <v>0</v>
      </c>
      <c r="J8" s="14" t="s">
        <v>1</v>
      </c>
      <c r="K8" s="16">
        <v>300</v>
      </c>
      <c r="L8" s="2" t="s">
        <v>50</v>
      </c>
      <c r="M8" s="5">
        <v>500</v>
      </c>
    </row>
    <row r="9" spans="1:13" x14ac:dyDescent="0.2">
      <c r="B9" s="1" t="s">
        <v>9</v>
      </c>
      <c r="C9" s="5">
        <v>0</v>
      </c>
      <c r="D9" s="5">
        <v>0</v>
      </c>
      <c r="E9" s="5">
        <v>4</v>
      </c>
      <c r="F9" s="5">
        <v>6</v>
      </c>
      <c r="G9" s="5">
        <v>2</v>
      </c>
      <c r="H9" s="5">
        <v>80</v>
      </c>
      <c r="I9" s="2">
        <f>SUMPRODUCT(C9:H9,$C$14:$H$14)</f>
        <v>0</v>
      </c>
      <c r="J9" s="14" t="s">
        <v>1</v>
      </c>
      <c r="K9" s="16">
        <v>60</v>
      </c>
    </row>
    <row r="10" spans="1:13" x14ac:dyDescent="0.2">
      <c r="B10" s="1" t="s">
        <v>34</v>
      </c>
      <c r="C10" s="5">
        <v>4</v>
      </c>
      <c r="D10" s="5">
        <v>0</v>
      </c>
      <c r="E10" s="5">
        <v>3</v>
      </c>
      <c r="F10" s="5">
        <v>10</v>
      </c>
      <c r="G10" s="5">
        <v>0</v>
      </c>
      <c r="H10" s="5">
        <v>1</v>
      </c>
      <c r="I10" s="20">
        <f>SUMPRODUCT(C10:H10,$C$14:$H$14)</f>
        <v>0</v>
      </c>
      <c r="J10" s="2" t="s">
        <v>1</v>
      </c>
      <c r="K10" s="16">
        <v>10</v>
      </c>
    </row>
    <row r="11" spans="1:13" x14ac:dyDescent="0.2">
      <c r="J11" s="21"/>
    </row>
    <row r="12" spans="1:13" x14ac:dyDescent="0.2">
      <c r="C12" s="2" t="s">
        <v>23</v>
      </c>
      <c r="D12" s="2" t="s">
        <v>24</v>
      </c>
      <c r="E12" s="2" t="s">
        <v>25</v>
      </c>
      <c r="G12" s="2" t="s">
        <v>27</v>
      </c>
      <c r="H12" s="2" t="s">
        <v>28</v>
      </c>
      <c r="J12" s="21"/>
    </row>
    <row r="13" spans="1:13" ht="15" thickBot="1" x14ac:dyDescent="0.25">
      <c r="C13" s="2" t="s">
        <v>29</v>
      </c>
      <c r="D13" s="2" t="s">
        <v>30</v>
      </c>
      <c r="E13" s="2" t="s">
        <v>30</v>
      </c>
      <c r="F13" s="2" t="s">
        <v>26</v>
      </c>
      <c r="G13" s="2" t="s">
        <v>31</v>
      </c>
      <c r="H13" s="2" t="s">
        <v>31</v>
      </c>
      <c r="K13" s="2" t="s">
        <v>22</v>
      </c>
    </row>
    <row r="14" spans="1:13" ht="15" thickBot="1" x14ac:dyDescent="0.25">
      <c r="B14" s="1" t="s">
        <v>8</v>
      </c>
      <c r="C14" s="11">
        <v>0</v>
      </c>
      <c r="D14" s="27">
        <v>0</v>
      </c>
      <c r="E14" s="27">
        <v>0</v>
      </c>
      <c r="F14" s="27">
        <v>0</v>
      </c>
      <c r="G14" s="28">
        <v>0</v>
      </c>
      <c r="H14" s="8">
        <v>0</v>
      </c>
      <c r="K14" s="29">
        <f>SUMPRODUCT(C4:H4,C14:H14)</f>
        <v>0</v>
      </c>
    </row>
    <row r="15" spans="1:13" x14ac:dyDescent="0.2">
      <c r="C15" s="2" t="s">
        <v>1</v>
      </c>
      <c r="D15" s="2" t="s">
        <v>1</v>
      </c>
      <c r="E15" s="2" t="s">
        <v>1</v>
      </c>
    </row>
    <row r="16" spans="1:13" x14ac:dyDescent="0.2">
      <c r="B16" s="1" t="s">
        <v>10</v>
      </c>
      <c r="C16" s="5">
        <v>2</v>
      </c>
      <c r="D16" s="5">
        <v>1</v>
      </c>
      <c r="E16" s="5">
        <v>1</v>
      </c>
    </row>
    <row r="18" spans="2:9" x14ac:dyDescent="0.2">
      <c r="B18" s="1" t="s">
        <v>4</v>
      </c>
      <c r="C18" s="30">
        <f>I7</f>
        <v>0</v>
      </c>
      <c r="D18" s="31" t="s">
        <v>50</v>
      </c>
      <c r="E18" s="32">
        <f>F18*I8</f>
        <v>0</v>
      </c>
      <c r="F18" s="33">
        <v>0.3</v>
      </c>
      <c r="G18" s="24" t="s">
        <v>12</v>
      </c>
      <c r="I18" s="39" t="s">
        <v>92</v>
      </c>
    </row>
    <row r="19" spans="2:9" x14ac:dyDescent="0.2">
      <c r="I19" s="40" t="s">
        <v>89</v>
      </c>
    </row>
    <row r="20" spans="2:9" x14ac:dyDescent="0.2">
      <c r="B20" s="1" t="s">
        <v>35</v>
      </c>
      <c r="C20" s="34">
        <f>G14+H14</f>
        <v>0</v>
      </c>
      <c r="D20" s="31" t="s">
        <v>1</v>
      </c>
      <c r="E20" s="35">
        <v>1</v>
      </c>
      <c r="F20" s="36"/>
      <c r="G20" s="36"/>
      <c r="H20" s="24"/>
    </row>
  </sheetData>
  <phoneticPr fontId="0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02E9-CE2B-6940-87B9-B8A6B96D76AF}">
  <sheetPr>
    <pageSetUpPr fitToPage="1"/>
  </sheetPr>
  <dimension ref="A1:I13"/>
  <sheetViews>
    <sheetView zoomScale="181" zoomScaleNormal="200" workbookViewId="0">
      <selection activeCell="D20" sqref="D20"/>
    </sheetView>
  </sheetViews>
  <sheetFormatPr baseColWidth="10" defaultColWidth="10.83203125" defaultRowHeight="14" x14ac:dyDescent="0.2"/>
  <cols>
    <col min="1" max="1" width="11.6640625" style="41" customWidth="1"/>
    <col min="2" max="2" width="13.5" style="42" customWidth="1"/>
    <col min="3" max="3" width="13.83203125" style="42" customWidth="1"/>
    <col min="4" max="4" width="10.83203125" style="42" customWidth="1"/>
    <col min="5" max="5" width="3" style="42" bestFit="1" customWidth="1"/>
    <col min="6" max="6" width="12" style="42" customWidth="1"/>
    <col min="7" max="7" width="5.83203125" style="42" customWidth="1"/>
    <col min="8" max="8" width="19" style="42" bestFit="1" customWidth="1"/>
    <col min="9" max="9" width="8.83203125" style="42" customWidth="1"/>
    <col min="10" max="16384" width="10.83203125" style="42"/>
  </cols>
  <sheetData>
    <row r="1" spans="1:9" x14ac:dyDescent="0.2">
      <c r="A1" s="58"/>
      <c r="B1" s="42" t="s">
        <v>73</v>
      </c>
      <c r="C1" s="42" t="s">
        <v>72</v>
      </c>
    </row>
    <row r="2" spans="1:9" x14ac:dyDescent="0.2">
      <c r="B2" s="42" t="s">
        <v>69</v>
      </c>
      <c r="C2" s="42" t="s">
        <v>68</v>
      </c>
    </row>
    <row r="3" spans="1:9" x14ac:dyDescent="0.2">
      <c r="A3" s="41" t="s">
        <v>36</v>
      </c>
      <c r="B3" s="43">
        <v>3600</v>
      </c>
      <c r="C3" s="43">
        <v>5400</v>
      </c>
      <c r="H3"/>
      <c r="I3"/>
    </row>
    <row r="4" spans="1:9" x14ac:dyDescent="0.2">
      <c r="D4" s="42" t="s">
        <v>85</v>
      </c>
      <c r="F4" s="42" t="s">
        <v>85</v>
      </c>
      <c r="H4"/>
      <c r="I4"/>
    </row>
    <row r="5" spans="1:9" x14ac:dyDescent="0.2">
      <c r="B5" s="67" t="s">
        <v>82</v>
      </c>
      <c r="C5" s="67"/>
      <c r="D5" s="42" t="s">
        <v>38</v>
      </c>
      <c r="F5" s="42" t="s">
        <v>39</v>
      </c>
      <c r="H5"/>
      <c r="I5"/>
    </row>
    <row r="6" spans="1:9" x14ac:dyDescent="0.2">
      <c r="A6" s="41" t="s">
        <v>80</v>
      </c>
      <c r="B6" s="48">
        <v>6</v>
      </c>
      <c r="C6" s="48">
        <v>10.5</v>
      </c>
      <c r="D6" s="49">
        <f>SUMPRODUCT(B6:C6,B11:C11)</f>
        <v>48000</v>
      </c>
      <c r="E6" s="42" t="s">
        <v>50</v>
      </c>
      <c r="F6" s="51">
        <v>48000</v>
      </c>
      <c r="H6"/>
      <c r="I6"/>
    </row>
    <row r="7" spans="1:9" x14ac:dyDescent="0.2">
      <c r="A7" s="41" t="s">
        <v>78</v>
      </c>
      <c r="B7" s="48">
        <v>4</v>
      </c>
      <c r="C7" s="48">
        <v>2</v>
      </c>
      <c r="D7" s="49">
        <f>SUMPRODUCT(B7:C7,B11:C11)</f>
        <v>20000</v>
      </c>
      <c r="E7" s="42" t="s">
        <v>50</v>
      </c>
      <c r="F7" s="51">
        <v>20000</v>
      </c>
      <c r="H7"/>
      <c r="I7"/>
    </row>
    <row r="8" spans="1:9" x14ac:dyDescent="0.2">
      <c r="H8"/>
      <c r="I8"/>
    </row>
    <row r="9" spans="1:9" x14ac:dyDescent="0.2">
      <c r="B9" s="42" t="s">
        <v>73</v>
      </c>
      <c r="C9" s="42" t="s">
        <v>72</v>
      </c>
      <c r="H9"/>
      <c r="I9"/>
    </row>
    <row r="10" spans="1:9" ht="15" thickBot="1" x14ac:dyDescent="0.25">
      <c r="B10" s="42" t="s">
        <v>69</v>
      </c>
      <c r="C10" s="42" t="s">
        <v>68</v>
      </c>
      <c r="F10" s="42" t="s">
        <v>40</v>
      </c>
      <c r="H10"/>
      <c r="I10"/>
    </row>
    <row r="11" spans="1:9" ht="15" thickBot="1" x14ac:dyDescent="0.25">
      <c r="A11" s="41" t="s">
        <v>65</v>
      </c>
      <c r="B11" s="54">
        <v>3800</v>
      </c>
      <c r="C11" s="55">
        <v>2400</v>
      </c>
      <c r="F11" s="56">
        <f>SUMPRODUCT(B3:C3,B11:C11)</f>
        <v>26640000</v>
      </c>
    </row>
    <row r="12" spans="1:9" x14ac:dyDescent="0.2">
      <c r="C12" s="42" t="s">
        <v>50</v>
      </c>
    </row>
    <row r="13" spans="1:9" x14ac:dyDescent="0.2">
      <c r="A13" s="41" t="s">
        <v>64</v>
      </c>
      <c r="C13" s="51">
        <v>3500</v>
      </c>
    </row>
  </sheetData>
  <mergeCells count="1">
    <mergeCell ref="B5:C5"/>
  </mergeCells>
  <printOptions headings="1" gridLines="1"/>
  <pageMargins left="0.75" right="0.75" top="1" bottom="1" header="0.5" footer="0.5"/>
  <pageSetup paperSize="0" scale="77" orientation="portrait" horizontalDpi="4294967292" verticalDpi="4294967292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D6BA-AFFB-8F40-BA63-574B689480BA}">
  <dimension ref="G7:G9"/>
  <sheetViews>
    <sheetView zoomScale="157" zoomScaleNormal="200" workbookViewId="0">
      <selection activeCell="G14" sqref="G14"/>
    </sheetView>
  </sheetViews>
  <sheetFormatPr baseColWidth="10" defaultRowHeight="13" x14ac:dyDescent="0.2"/>
  <sheetData>
    <row r="7" spans="7:7" x14ac:dyDescent="0.2">
      <c r="G7" s="65" t="s">
        <v>88</v>
      </c>
    </row>
    <row r="9" spans="7:7" x14ac:dyDescent="0.2">
      <c r="G9" s="66" t="s">
        <v>95</v>
      </c>
    </row>
  </sheetData>
  <hyperlinks>
    <hyperlink ref="G7" r:id="rId1" xr:uid="{CC48A75A-9730-8144-AB5B-4F2C673FA0B3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4109-2674-2949-A7C9-943356BF76C8}">
  <sheetPr>
    <pageSetUpPr fitToPage="1"/>
  </sheetPr>
  <dimension ref="A1:I26"/>
  <sheetViews>
    <sheetView zoomScale="144" zoomScaleNormal="200" workbookViewId="0">
      <selection activeCell="G41" sqref="G41"/>
    </sheetView>
  </sheetViews>
  <sheetFormatPr baseColWidth="10" defaultColWidth="10.83203125" defaultRowHeight="14" x14ac:dyDescent="0.2"/>
  <cols>
    <col min="1" max="1" width="11.6640625" style="41" customWidth="1"/>
    <col min="2" max="2" width="13.5" style="42" customWidth="1"/>
    <col min="3" max="3" width="13.83203125" style="42" customWidth="1"/>
    <col min="4" max="4" width="10.83203125" style="42" customWidth="1"/>
    <col min="5" max="5" width="3" style="42" bestFit="1" customWidth="1"/>
    <col min="6" max="6" width="12" style="42" customWidth="1"/>
    <col min="7" max="7" width="5.83203125" style="42" customWidth="1"/>
    <col min="8" max="8" width="19" style="42" bestFit="1" customWidth="1"/>
    <col min="9" max="9" width="8.83203125" style="42" customWidth="1"/>
    <col min="10" max="16384" width="10.83203125" style="42"/>
  </cols>
  <sheetData>
    <row r="1" spans="1:9" x14ac:dyDescent="0.2">
      <c r="B1" s="42" t="s">
        <v>73</v>
      </c>
      <c r="C1" s="42" t="s">
        <v>72</v>
      </c>
    </row>
    <row r="2" spans="1:9" x14ac:dyDescent="0.2">
      <c r="B2" s="42" t="s">
        <v>69</v>
      </c>
      <c r="C2" s="42" t="s">
        <v>68</v>
      </c>
      <c r="H2"/>
      <c r="I2"/>
    </row>
    <row r="3" spans="1:9" x14ac:dyDescent="0.2">
      <c r="A3" s="41" t="s">
        <v>36</v>
      </c>
      <c r="B3" s="43">
        <v>3600</v>
      </c>
      <c r="C3" s="43">
        <v>5400</v>
      </c>
      <c r="H3"/>
      <c r="I3"/>
    </row>
    <row r="4" spans="1:9" x14ac:dyDescent="0.2">
      <c r="D4" s="42" t="s">
        <v>85</v>
      </c>
      <c r="F4" s="42" t="s">
        <v>85</v>
      </c>
      <c r="H4"/>
      <c r="I4"/>
    </row>
    <row r="5" spans="1:9" x14ac:dyDescent="0.2">
      <c r="B5" s="67" t="s">
        <v>82</v>
      </c>
      <c r="C5" s="67"/>
      <c r="D5" s="42" t="s">
        <v>38</v>
      </c>
      <c r="F5" s="42" t="s">
        <v>39</v>
      </c>
      <c r="H5"/>
      <c r="I5"/>
    </row>
    <row r="6" spans="1:9" x14ac:dyDescent="0.2">
      <c r="A6" s="41" t="s">
        <v>80</v>
      </c>
      <c r="B6" s="48">
        <v>6</v>
      </c>
      <c r="C6" s="48">
        <v>10.5</v>
      </c>
      <c r="D6" s="49">
        <f>SUMPRODUCT(B6:C6,B11:C11)</f>
        <v>56250</v>
      </c>
      <c r="E6" s="42" t="s">
        <v>50</v>
      </c>
      <c r="F6" s="50">
        <v>60000</v>
      </c>
      <c r="H6"/>
      <c r="I6"/>
    </row>
    <row r="7" spans="1:9" x14ac:dyDescent="0.2">
      <c r="A7" s="41" t="s">
        <v>78</v>
      </c>
      <c r="B7" s="48">
        <v>4</v>
      </c>
      <c r="C7" s="48">
        <v>2</v>
      </c>
      <c r="D7" s="49">
        <f>SUMPRODUCT(B7:C7,B11:C11)</f>
        <v>20000</v>
      </c>
      <c r="E7" s="42" t="s">
        <v>50</v>
      </c>
      <c r="F7" s="51">
        <v>20000</v>
      </c>
      <c r="H7"/>
      <c r="I7"/>
    </row>
    <row r="8" spans="1:9" x14ac:dyDescent="0.2">
      <c r="H8"/>
      <c r="I8"/>
    </row>
    <row r="9" spans="1:9" x14ac:dyDescent="0.2">
      <c r="B9" s="42" t="s">
        <v>73</v>
      </c>
      <c r="C9" s="42" t="s">
        <v>72</v>
      </c>
      <c r="H9"/>
      <c r="I9"/>
    </row>
    <row r="10" spans="1:9" ht="15" thickBot="1" x14ac:dyDescent="0.25">
      <c r="B10" s="42" t="s">
        <v>69</v>
      </c>
      <c r="C10" s="42" t="s">
        <v>68</v>
      </c>
      <c r="F10" s="42" t="s">
        <v>40</v>
      </c>
      <c r="H10"/>
      <c r="I10"/>
    </row>
    <row r="11" spans="1:9" ht="15" thickBot="1" x14ac:dyDescent="0.25">
      <c r="A11" s="41" t="s">
        <v>65</v>
      </c>
      <c r="B11" s="54">
        <v>3250</v>
      </c>
      <c r="C11" s="55">
        <v>3500</v>
      </c>
      <c r="F11" s="56">
        <f>SUMPRODUCT(B3:C3,B11:C11)</f>
        <v>30600000</v>
      </c>
    </row>
    <row r="12" spans="1:9" x14ac:dyDescent="0.2">
      <c r="C12" s="42" t="s">
        <v>50</v>
      </c>
    </row>
    <row r="13" spans="1:9" x14ac:dyDescent="0.2">
      <c r="A13" s="41" t="s">
        <v>64</v>
      </c>
      <c r="C13" s="57">
        <v>3500</v>
      </c>
    </row>
    <row r="25" spans="8:8" x14ac:dyDescent="0.2">
      <c r="H25" s="66" t="s">
        <v>93</v>
      </c>
    </row>
    <row r="26" spans="8:8" x14ac:dyDescent="0.2">
      <c r="H26" s="66" t="s">
        <v>94</v>
      </c>
    </row>
  </sheetData>
  <mergeCells count="1">
    <mergeCell ref="B5:C5"/>
  </mergeCells>
  <printOptions headings="1" gridLines="1"/>
  <pageMargins left="0.75" right="0.75" top="1" bottom="1" header="0.5" footer="0.5"/>
  <pageSetup paperSize="0" scale="77" orientation="portrait" horizontalDpi="4294967292" verticalDpi="4294967292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12E6-55BF-E642-BDEB-E6F75F3F0D9A}">
  <dimension ref="A1"/>
  <sheetViews>
    <sheetView zoomScale="200" zoomScaleNormal="200" workbookViewId="0">
      <selection activeCell="C12" sqref="C12"/>
    </sheetView>
  </sheetViews>
  <sheetFormatPr baseColWidth="10" defaultRowHeight="13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1D71-8263-9A48-ACAD-2D33C19CFB45}">
  <sheetPr>
    <pageSetUpPr fitToPage="1"/>
  </sheetPr>
  <dimension ref="A1:I22"/>
  <sheetViews>
    <sheetView zoomScale="163" zoomScaleNormal="200" workbookViewId="0">
      <selection activeCell="H26" sqref="H26"/>
    </sheetView>
  </sheetViews>
  <sheetFormatPr baseColWidth="10" defaultColWidth="10.83203125" defaultRowHeight="14" x14ac:dyDescent="0.2"/>
  <cols>
    <col min="1" max="1" width="11.6640625" style="41" customWidth="1"/>
    <col min="2" max="2" width="13.5" style="42" customWidth="1"/>
    <col min="3" max="3" width="13.83203125" style="42" customWidth="1"/>
    <col min="4" max="4" width="10.83203125" style="42" customWidth="1"/>
    <col min="5" max="5" width="3" style="42" bestFit="1" customWidth="1"/>
    <col min="6" max="6" width="12" style="42" customWidth="1"/>
    <col min="7" max="7" width="5.83203125" style="42" customWidth="1"/>
    <col min="8" max="8" width="19" style="42" bestFit="1" customWidth="1"/>
    <col min="9" max="9" width="8.83203125" style="42" customWidth="1"/>
    <col min="10" max="16384" width="10.83203125" style="42"/>
  </cols>
  <sheetData>
    <row r="1" spans="1:9" x14ac:dyDescent="0.2">
      <c r="B1" s="42" t="s">
        <v>73</v>
      </c>
      <c r="C1" s="42" t="s">
        <v>72</v>
      </c>
    </row>
    <row r="2" spans="1:9" x14ac:dyDescent="0.2">
      <c r="B2" s="42" t="s">
        <v>69</v>
      </c>
      <c r="C2" s="42" t="s">
        <v>68</v>
      </c>
    </row>
    <row r="3" spans="1:9" x14ac:dyDescent="0.2">
      <c r="A3" s="41" t="s">
        <v>36</v>
      </c>
      <c r="B3" s="43">
        <v>3600</v>
      </c>
      <c r="C3" s="43">
        <v>5400</v>
      </c>
      <c r="H3"/>
      <c r="I3"/>
    </row>
    <row r="4" spans="1:9" x14ac:dyDescent="0.2">
      <c r="D4" s="42" t="s">
        <v>85</v>
      </c>
      <c r="F4" s="42" t="s">
        <v>85</v>
      </c>
      <c r="H4"/>
      <c r="I4"/>
    </row>
    <row r="5" spans="1:9" x14ac:dyDescent="0.2">
      <c r="B5" s="67" t="s">
        <v>82</v>
      </c>
      <c r="C5" s="67"/>
      <c r="D5" s="42" t="s">
        <v>38</v>
      </c>
      <c r="F5" s="42" t="s">
        <v>39</v>
      </c>
      <c r="H5"/>
      <c r="I5"/>
    </row>
    <row r="6" spans="1:9" x14ac:dyDescent="0.2">
      <c r="A6" s="41" t="s">
        <v>80</v>
      </c>
      <c r="B6" s="48">
        <v>6</v>
      </c>
      <c r="C6" s="48">
        <v>10.5</v>
      </c>
      <c r="D6" s="49">
        <f>SUMPRODUCT(B6:C6,B11:C11)</f>
        <v>60000</v>
      </c>
      <c r="E6" s="42" t="s">
        <v>50</v>
      </c>
      <c r="F6" s="50">
        <v>60000</v>
      </c>
      <c r="H6"/>
      <c r="I6"/>
    </row>
    <row r="7" spans="1:9" x14ac:dyDescent="0.2">
      <c r="A7" s="41" t="s">
        <v>78</v>
      </c>
      <c r="B7" s="48">
        <v>4</v>
      </c>
      <c r="C7" s="48">
        <v>2</v>
      </c>
      <c r="D7" s="49">
        <f>SUMPRODUCT(B7:C7,B11:C11)</f>
        <v>20000</v>
      </c>
      <c r="E7" s="42" t="s">
        <v>50</v>
      </c>
      <c r="F7" s="51">
        <v>20000</v>
      </c>
      <c r="H7"/>
      <c r="I7"/>
    </row>
    <row r="8" spans="1:9" x14ac:dyDescent="0.2">
      <c r="H8"/>
      <c r="I8"/>
    </row>
    <row r="9" spans="1:9" x14ac:dyDescent="0.2">
      <c r="B9" s="42" t="s">
        <v>73</v>
      </c>
      <c r="C9" s="42" t="s">
        <v>72</v>
      </c>
      <c r="H9"/>
      <c r="I9"/>
    </row>
    <row r="10" spans="1:9" ht="15" thickBot="1" x14ac:dyDescent="0.25">
      <c r="B10" s="42" t="s">
        <v>69</v>
      </c>
      <c r="C10" s="42" t="s">
        <v>68</v>
      </c>
      <c r="F10" s="42" t="s">
        <v>40</v>
      </c>
      <c r="H10"/>
      <c r="I10"/>
    </row>
    <row r="11" spans="1:9" ht="15" thickBot="1" x14ac:dyDescent="0.25">
      <c r="A11" s="41" t="s">
        <v>65</v>
      </c>
      <c r="B11" s="54">
        <v>3000</v>
      </c>
      <c r="C11" s="55">
        <v>4000</v>
      </c>
      <c r="F11" s="56">
        <f>SUMPRODUCT(B3:C3,B11:C11)</f>
        <v>32400000</v>
      </c>
    </row>
    <row r="12" spans="1:9" x14ac:dyDescent="0.2">
      <c r="C12" s="42" t="s">
        <v>50</v>
      </c>
    </row>
    <row r="13" spans="1:9" x14ac:dyDescent="0.2">
      <c r="A13" s="41" t="s">
        <v>64</v>
      </c>
      <c r="C13" s="59">
        <v>4200</v>
      </c>
    </row>
    <row r="22" spans="8:8" x14ac:dyDescent="0.2">
      <c r="H22" s="65" t="s">
        <v>88</v>
      </c>
    </row>
  </sheetData>
  <mergeCells count="1">
    <mergeCell ref="B5:C5"/>
  </mergeCells>
  <hyperlinks>
    <hyperlink ref="H22" r:id="rId1" xr:uid="{2EF0D2BC-A1B9-8941-BE28-5ECB5EB8D226}"/>
  </hyperlinks>
  <printOptions headings="1" gridLines="1"/>
  <pageMargins left="0.75" right="0.75" top="1" bottom="1" header="0.5" footer="0.5"/>
  <pageSetup paperSize="0" scale="77" orientation="portrait" horizontalDpi="4294967292" verticalDpi="4294967292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4D0F-43E8-6B45-9EE1-BCCDE4EF6CE8}">
  <dimension ref="A1"/>
  <sheetViews>
    <sheetView zoomScale="200" zoomScaleNormal="200" workbookViewId="0">
      <selection activeCell="E19" sqref="E19"/>
    </sheetView>
  </sheetViews>
  <sheetFormatPr baseColWidth="10" defaultRowHeight="13" x14ac:dyDescent="0.2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D2CF-F13F-274E-B11B-F6377B6F7A03}">
  <sheetPr>
    <pageSetUpPr fitToPage="1"/>
  </sheetPr>
  <dimension ref="A1:I24"/>
  <sheetViews>
    <sheetView zoomScale="165" zoomScaleNormal="200" workbookViewId="0">
      <selection activeCell="H35" sqref="H35"/>
    </sheetView>
  </sheetViews>
  <sheetFormatPr baseColWidth="10" defaultColWidth="10.83203125" defaultRowHeight="14" x14ac:dyDescent="0.2"/>
  <cols>
    <col min="1" max="1" width="11.6640625" style="41" customWidth="1"/>
    <col min="2" max="2" width="13.5" style="42" customWidth="1"/>
    <col min="3" max="3" width="13.83203125" style="42" customWidth="1"/>
    <col min="4" max="4" width="10.83203125" style="42" customWidth="1"/>
    <col min="5" max="5" width="3" style="42" bestFit="1" customWidth="1"/>
    <col min="6" max="6" width="12" style="42" customWidth="1"/>
    <col min="7" max="7" width="5.83203125" style="42" customWidth="1"/>
    <col min="8" max="8" width="19" style="42" bestFit="1" customWidth="1"/>
    <col min="9" max="9" width="9.1640625" style="42" bestFit="1" customWidth="1"/>
    <col min="10" max="16384" width="10.83203125" style="42"/>
  </cols>
  <sheetData>
    <row r="1" spans="1:9" x14ac:dyDescent="0.2">
      <c r="B1" s="42" t="s">
        <v>73</v>
      </c>
      <c r="C1" s="42" t="s">
        <v>72</v>
      </c>
    </row>
    <row r="2" spans="1:9" x14ac:dyDescent="0.2">
      <c r="B2" s="42" t="s">
        <v>69</v>
      </c>
      <c r="C2" s="42" t="s">
        <v>68</v>
      </c>
    </row>
    <row r="3" spans="1:9" x14ac:dyDescent="0.2">
      <c r="A3" s="41" t="s">
        <v>36</v>
      </c>
      <c r="B3" s="60">
        <v>2800</v>
      </c>
      <c r="C3" s="43">
        <v>5400</v>
      </c>
      <c r="H3"/>
      <c r="I3"/>
    </row>
    <row r="4" spans="1:9" x14ac:dyDescent="0.2">
      <c r="D4" s="42" t="s">
        <v>85</v>
      </c>
      <c r="F4" s="42" t="s">
        <v>85</v>
      </c>
      <c r="H4"/>
      <c r="I4"/>
    </row>
    <row r="5" spans="1:9" x14ac:dyDescent="0.2">
      <c r="B5" s="67" t="s">
        <v>82</v>
      </c>
      <c r="C5" s="67"/>
      <c r="D5" s="42" t="s">
        <v>38</v>
      </c>
      <c r="F5" s="42" t="s">
        <v>39</v>
      </c>
      <c r="H5"/>
      <c r="I5"/>
    </row>
    <row r="6" spans="1:9" x14ac:dyDescent="0.2">
      <c r="A6" s="41" t="s">
        <v>80</v>
      </c>
      <c r="B6" s="48">
        <v>6</v>
      </c>
      <c r="C6" s="48">
        <v>10.5</v>
      </c>
      <c r="D6" s="49">
        <f>SUMPRODUCT(B6:C6,B11:C11)</f>
        <v>48000</v>
      </c>
      <c r="E6" s="42" t="s">
        <v>50</v>
      </c>
      <c r="F6" s="51">
        <v>48000</v>
      </c>
      <c r="H6"/>
      <c r="I6"/>
    </row>
    <row r="7" spans="1:9" x14ac:dyDescent="0.2">
      <c r="A7" s="41" t="s">
        <v>78</v>
      </c>
      <c r="B7" s="48">
        <v>4</v>
      </c>
      <c r="C7" s="48">
        <v>2</v>
      </c>
      <c r="D7" s="49">
        <f>SUMPRODUCT(B7:C7,B11:C11)</f>
        <v>14500</v>
      </c>
      <c r="E7" s="42" t="s">
        <v>50</v>
      </c>
      <c r="F7" s="51">
        <v>20000</v>
      </c>
      <c r="H7"/>
      <c r="I7"/>
    </row>
    <row r="8" spans="1:9" x14ac:dyDescent="0.2">
      <c r="H8"/>
      <c r="I8"/>
    </row>
    <row r="9" spans="1:9" x14ac:dyDescent="0.2">
      <c r="B9" s="42" t="s">
        <v>73</v>
      </c>
      <c r="C9" s="42" t="s">
        <v>72</v>
      </c>
      <c r="H9"/>
      <c r="I9"/>
    </row>
    <row r="10" spans="1:9" ht="15" thickBot="1" x14ac:dyDescent="0.25">
      <c r="B10" s="42" t="s">
        <v>69</v>
      </c>
      <c r="C10" s="42" t="s">
        <v>68</v>
      </c>
      <c r="F10" s="42" t="s">
        <v>40</v>
      </c>
      <c r="H10"/>
      <c r="I10"/>
    </row>
    <row r="11" spans="1:9" ht="15" thickBot="1" x14ac:dyDescent="0.25">
      <c r="A11" s="41" t="s">
        <v>65</v>
      </c>
      <c r="B11" s="54">
        <v>1875</v>
      </c>
      <c r="C11" s="55">
        <v>3500</v>
      </c>
      <c r="F11" s="56">
        <f>SUMPRODUCT(B3:C3,B11:C11)</f>
        <v>24150000</v>
      </c>
    </row>
    <row r="12" spans="1:9" x14ac:dyDescent="0.2">
      <c r="C12" s="42" t="s">
        <v>50</v>
      </c>
    </row>
    <row r="13" spans="1:9" x14ac:dyDescent="0.2">
      <c r="A13" s="41" t="s">
        <v>64</v>
      </c>
      <c r="C13" s="57">
        <v>3500</v>
      </c>
    </row>
    <row r="24" spans="8:8" x14ac:dyDescent="0.2">
      <c r="H24" s="65" t="s">
        <v>96</v>
      </c>
    </row>
  </sheetData>
  <mergeCells count="1">
    <mergeCell ref="B5:C5"/>
  </mergeCells>
  <hyperlinks>
    <hyperlink ref="H24" r:id="rId1" xr:uid="{461BDC63-518E-6940-A564-B2277B554F40}"/>
  </hyperlinks>
  <printOptions headings="1" gridLines="1"/>
  <pageMargins left="0.75" right="0.75" top="1" bottom="1" header="0.5" footer="0.5"/>
  <pageSetup paperSize="0" scale="77" orientation="portrait" horizontalDpi="4294967292" verticalDpi="4294967292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C4A1-F176-9947-9A45-3D1A651BE7F7}">
  <sheetPr>
    <pageSetUpPr fitToPage="1"/>
  </sheetPr>
  <dimension ref="A1:I24"/>
  <sheetViews>
    <sheetView zoomScale="143" zoomScaleNormal="200" workbookViewId="0">
      <selection activeCell="H38" sqref="H38:H39"/>
    </sheetView>
  </sheetViews>
  <sheetFormatPr baseColWidth="10" defaultColWidth="10.83203125" defaultRowHeight="14" x14ac:dyDescent="0.2"/>
  <cols>
    <col min="1" max="1" width="11.6640625" style="41" customWidth="1"/>
    <col min="2" max="2" width="13.5" style="42" customWidth="1"/>
    <col min="3" max="3" width="13.83203125" style="42" customWidth="1"/>
    <col min="4" max="4" width="10.83203125" style="42" customWidth="1"/>
    <col min="5" max="5" width="3" style="42" bestFit="1" customWidth="1"/>
    <col min="6" max="6" width="12" style="42" customWidth="1"/>
    <col min="7" max="7" width="5.83203125" style="42" customWidth="1"/>
    <col min="8" max="8" width="19" style="42" bestFit="1" customWidth="1"/>
    <col min="9" max="9" width="9.1640625" style="42" bestFit="1" customWidth="1"/>
    <col min="10" max="16384" width="10.83203125" style="42"/>
  </cols>
  <sheetData>
    <row r="1" spans="1:9" x14ac:dyDescent="0.2">
      <c r="B1" s="42" t="s">
        <v>73</v>
      </c>
      <c r="C1" s="42" t="s">
        <v>72</v>
      </c>
    </row>
    <row r="2" spans="1:9" ht="15" thickBot="1" x14ac:dyDescent="0.25">
      <c r="B2" s="42" t="s">
        <v>69</v>
      </c>
      <c r="C2" s="42" t="s">
        <v>68</v>
      </c>
    </row>
    <row r="3" spans="1:9" ht="15" thickBot="1" x14ac:dyDescent="0.25">
      <c r="A3" s="41" t="s">
        <v>36</v>
      </c>
      <c r="B3" s="43">
        <v>3600</v>
      </c>
      <c r="C3" s="43">
        <v>5400</v>
      </c>
      <c r="H3" s="44" t="s">
        <v>87</v>
      </c>
      <c r="I3" s="45" t="s">
        <v>86</v>
      </c>
    </row>
    <row r="4" spans="1:9" x14ac:dyDescent="0.2">
      <c r="D4" s="42" t="s">
        <v>85</v>
      </c>
      <c r="F4" s="42" t="s">
        <v>85</v>
      </c>
      <c r="H4" s="46" t="s">
        <v>84</v>
      </c>
      <c r="I4" s="47" t="s">
        <v>83</v>
      </c>
    </row>
    <row r="5" spans="1:9" x14ac:dyDescent="0.2">
      <c r="B5" s="67" t="s">
        <v>82</v>
      </c>
      <c r="C5" s="67"/>
      <c r="D5" s="42" t="s">
        <v>38</v>
      </c>
      <c r="F5" s="42" t="s">
        <v>39</v>
      </c>
      <c r="H5" s="46" t="s">
        <v>64</v>
      </c>
      <c r="I5" s="47" t="s">
        <v>81</v>
      </c>
    </row>
    <row r="6" spans="1:9" x14ac:dyDescent="0.2">
      <c r="A6" s="41" t="s">
        <v>80</v>
      </c>
      <c r="B6" s="63">
        <v>7.5</v>
      </c>
      <c r="C6" s="48">
        <v>10.5</v>
      </c>
      <c r="D6" s="49">
        <f>SUMPRODUCT(B6:C6,B11:C11)</f>
        <v>48000</v>
      </c>
      <c r="E6" s="42" t="s">
        <v>50</v>
      </c>
      <c r="F6" s="51">
        <v>48000</v>
      </c>
      <c r="H6" s="46" t="s">
        <v>65</v>
      </c>
      <c r="I6" s="47" t="s">
        <v>79</v>
      </c>
    </row>
    <row r="7" spans="1:9" x14ac:dyDescent="0.2">
      <c r="A7" s="41" t="s">
        <v>78</v>
      </c>
      <c r="B7" s="48">
        <v>4</v>
      </c>
      <c r="C7" s="48">
        <v>2</v>
      </c>
      <c r="D7" s="49">
        <f>SUMPRODUCT(B7:C7,B11:C11)</f>
        <v>13000</v>
      </c>
      <c r="E7" s="42" t="s">
        <v>50</v>
      </c>
      <c r="F7" s="51">
        <v>20000</v>
      </c>
      <c r="H7" s="46" t="s">
        <v>77</v>
      </c>
      <c r="I7" s="47" t="s">
        <v>76</v>
      </c>
    </row>
    <row r="8" spans="1:9" x14ac:dyDescent="0.2">
      <c r="H8" s="46" t="s">
        <v>75</v>
      </c>
      <c r="I8" s="47" t="s">
        <v>74</v>
      </c>
    </row>
    <row r="9" spans="1:9" x14ac:dyDescent="0.2">
      <c r="B9" s="42" t="s">
        <v>73</v>
      </c>
      <c r="C9" s="42" t="s">
        <v>72</v>
      </c>
      <c r="H9" s="46" t="s">
        <v>71</v>
      </c>
      <c r="I9" s="47" t="s">
        <v>70</v>
      </c>
    </row>
    <row r="10" spans="1:9" ht="15" thickBot="1" x14ac:dyDescent="0.25">
      <c r="B10" s="42" t="s">
        <v>69</v>
      </c>
      <c r="C10" s="42" t="s">
        <v>68</v>
      </c>
      <c r="F10" s="42" t="s">
        <v>40</v>
      </c>
      <c r="H10" s="52" t="s">
        <v>67</v>
      </c>
      <c r="I10" s="53" t="s">
        <v>66</v>
      </c>
    </row>
    <row r="11" spans="1:9" ht="15" thickBot="1" x14ac:dyDescent="0.25">
      <c r="A11" s="41" t="s">
        <v>65</v>
      </c>
      <c r="B11" s="61">
        <v>1500</v>
      </c>
      <c r="C11" s="62">
        <v>3500</v>
      </c>
      <c r="F11" s="56">
        <f>SUMPRODUCT(B3:C3,B11:C11)</f>
        <v>24300000</v>
      </c>
    </row>
    <row r="12" spans="1:9" x14ac:dyDescent="0.2">
      <c r="C12" s="42" t="s">
        <v>50</v>
      </c>
    </row>
    <row r="13" spans="1:9" x14ac:dyDescent="0.2">
      <c r="A13" s="41" t="s">
        <v>64</v>
      </c>
      <c r="C13" s="57">
        <v>3500</v>
      </c>
    </row>
    <row r="24" spans="8:8" x14ac:dyDescent="0.2">
      <c r="H24" s="65" t="s">
        <v>88</v>
      </c>
    </row>
  </sheetData>
  <mergeCells count="1">
    <mergeCell ref="B5:C5"/>
  </mergeCells>
  <hyperlinks>
    <hyperlink ref="H24" r:id="rId1" xr:uid="{0BA5EDAD-D6D4-BD4C-B78C-BB4C0B6D2E11}"/>
  </hyperlinks>
  <printOptions headings="1" gridLines="1"/>
  <pageMargins left="0.75" right="0.75" top="1" bottom="1" header="0.5" footer="0.5"/>
  <pageSetup paperSize="0" scale="77" orientation="portrait" horizontalDpi="4294967292" verticalDpi="4294967292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1190-1004-864E-BA6E-D4FF8DF7348F}">
  <sheetPr>
    <pageSetUpPr fitToPage="1"/>
  </sheetPr>
  <dimension ref="A1:I13"/>
  <sheetViews>
    <sheetView zoomScale="200" zoomScaleNormal="200" workbookViewId="0">
      <selection activeCell="F22" sqref="F22"/>
    </sheetView>
  </sheetViews>
  <sheetFormatPr baseColWidth="10" defaultColWidth="10.83203125" defaultRowHeight="14" x14ac:dyDescent="0.2"/>
  <cols>
    <col min="1" max="1" width="11.6640625" style="41" customWidth="1"/>
    <col min="2" max="2" width="13.5" style="42" customWidth="1"/>
    <col min="3" max="3" width="13.83203125" style="42" customWidth="1"/>
    <col min="4" max="4" width="10.83203125" style="42" customWidth="1"/>
    <col min="5" max="5" width="3" style="42" bestFit="1" customWidth="1"/>
    <col min="6" max="6" width="12" style="42" customWidth="1"/>
    <col min="7" max="7" width="5.83203125" style="42" customWidth="1"/>
    <col min="8" max="8" width="19" style="42" bestFit="1" customWidth="1"/>
    <col min="9" max="9" width="9.1640625" style="42" bestFit="1" customWidth="1"/>
    <col min="10" max="16384" width="10.83203125" style="42"/>
  </cols>
  <sheetData>
    <row r="1" spans="1:9" x14ac:dyDescent="0.2">
      <c r="B1" s="42" t="s">
        <v>73</v>
      </c>
      <c r="C1" s="42" t="s">
        <v>72</v>
      </c>
    </row>
    <row r="2" spans="1:9" x14ac:dyDescent="0.2">
      <c r="B2" s="42" t="s">
        <v>69</v>
      </c>
      <c r="C2" s="42" t="s">
        <v>68</v>
      </c>
    </row>
    <row r="3" spans="1:9" x14ac:dyDescent="0.2">
      <c r="A3" s="41" t="s">
        <v>36</v>
      </c>
      <c r="B3" s="43">
        <v>3600</v>
      </c>
      <c r="C3" s="43">
        <v>5400</v>
      </c>
      <c r="H3"/>
      <c r="I3"/>
    </row>
    <row r="4" spans="1:9" x14ac:dyDescent="0.2">
      <c r="D4" s="42" t="s">
        <v>85</v>
      </c>
      <c r="F4" s="42" t="s">
        <v>85</v>
      </c>
      <c r="H4"/>
      <c r="I4"/>
    </row>
    <row r="5" spans="1:9" x14ac:dyDescent="0.2">
      <c r="B5" s="67" t="s">
        <v>82</v>
      </c>
      <c r="C5" s="67"/>
      <c r="D5" s="42" t="s">
        <v>38</v>
      </c>
      <c r="F5" s="42" t="s">
        <v>39</v>
      </c>
      <c r="H5"/>
      <c r="I5"/>
    </row>
    <row r="6" spans="1:9" x14ac:dyDescent="0.2">
      <c r="A6" s="41" t="s">
        <v>80</v>
      </c>
      <c r="B6" s="48">
        <v>6</v>
      </c>
      <c r="C6" s="48">
        <v>10.5</v>
      </c>
      <c r="D6" s="49">
        <f>SUMPRODUCT(B6:C6,B11:C11)</f>
        <v>48000</v>
      </c>
      <c r="E6" s="42" t="s">
        <v>50</v>
      </c>
      <c r="F6" s="51">
        <v>48000</v>
      </c>
      <c r="H6"/>
      <c r="I6"/>
    </row>
    <row r="7" spans="1:9" x14ac:dyDescent="0.2">
      <c r="A7" s="41" t="s">
        <v>78</v>
      </c>
      <c r="B7" s="48">
        <v>4</v>
      </c>
      <c r="C7" s="48">
        <v>2</v>
      </c>
      <c r="D7" s="49">
        <f>SUMPRODUCT(B7:C7,B11:C11)</f>
        <v>14500</v>
      </c>
      <c r="E7" s="42" t="s">
        <v>50</v>
      </c>
      <c r="F7" s="51">
        <v>20000</v>
      </c>
      <c r="H7"/>
      <c r="I7"/>
    </row>
    <row r="8" spans="1:9" x14ac:dyDescent="0.2">
      <c r="H8"/>
      <c r="I8"/>
    </row>
    <row r="9" spans="1:9" x14ac:dyDescent="0.2">
      <c r="B9" s="42" t="s">
        <v>73</v>
      </c>
      <c r="C9" s="42" t="s">
        <v>72</v>
      </c>
      <c r="H9"/>
      <c r="I9"/>
    </row>
    <row r="10" spans="1:9" ht="15" thickBot="1" x14ac:dyDescent="0.25">
      <c r="B10" s="42" t="s">
        <v>69</v>
      </c>
      <c r="C10" s="42" t="s">
        <v>68</v>
      </c>
      <c r="F10" s="42" t="s">
        <v>40</v>
      </c>
      <c r="H10"/>
      <c r="I10"/>
    </row>
    <row r="11" spans="1:9" ht="15" thickBot="1" x14ac:dyDescent="0.25">
      <c r="A11" s="41" t="s">
        <v>65</v>
      </c>
      <c r="B11" s="61">
        <v>1875</v>
      </c>
      <c r="C11" s="62">
        <v>3500</v>
      </c>
      <c r="F11" s="56">
        <f>SUMPRODUCT(B3:C3,B11:C11)</f>
        <v>25650000</v>
      </c>
    </row>
    <row r="12" spans="1:9" x14ac:dyDescent="0.2">
      <c r="C12" s="64" t="s">
        <v>90</v>
      </c>
    </row>
    <row r="13" spans="1:9" x14ac:dyDescent="0.2">
      <c r="A13" s="41" t="s">
        <v>64</v>
      </c>
      <c r="C13" s="57">
        <v>3500</v>
      </c>
    </row>
  </sheetData>
  <mergeCells count="1">
    <mergeCell ref="B5:C5"/>
  </mergeCells>
  <printOptions headings="1" gridLines="1"/>
  <pageMargins left="0.75" right="0.75" top="1" bottom="1" header="0.5" footer="0.5"/>
  <pageSetup paperSize="0" scale="77" orientation="portrait" horizontalDpi="4294967292" verticalDpi="4294967292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999F-0CDD-384B-A4C8-1EA0F808C598}">
  <sheetPr>
    <pageSetUpPr fitToPage="1"/>
  </sheetPr>
  <dimension ref="A1:I23"/>
  <sheetViews>
    <sheetView zoomScale="150" zoomScaleNormal="200" workbookViewId="0">
      <selection activeCell="H35" sqref="H35"/>
    </sheetView>
  </sheetViews>
  <sheetFormatPr baseColWidth="10" defaultColWidth="10.83203125" defaultRowHeight="14" x14ac:dyDescent="0.2"/>
  <cols>
    <col min="1" max="1" width="11.6640625" style="41" customWidth="1"/>
    <col min="2" max="2" width="13.5" style="42" customWidth="1"/>
    <col min="3" max="3" width="13.83203125" style="42" customWidth="1"/>
    <col min="4" max="4" width="10.83203125" style="42" customWidth="1"/>
    <col min="5" max="5" width="3" style="42" bestFit="1" customWidth="1"/>
    <col min="6" max="6" width="12" style="42" customWidth="1"/>
    <col min="7" max="7" width="5.83203125" style="42" customWidth="1"/>
    <col min="8" max="8" width="19" style="42" bestFit="1" customWidth="1"/>
    <col min="9" max="9" width="9.1640625" style="42" bestFit="1" customWidth="1"/>
    <col min="10" max="16384" width="10.83203125" style="42"/>
  </cols>
  <sheetData>
    <row r="1" spans="1:9" x14ac:dyDescent="0.2">
      <c r="B1" s="42" t="s">
        <v>73</v>
      </c>
      <c r="C1" s="42" t="s">
        <v>72</v>
      </c>
    </row>
    <row r="2" spans="1:9" ht="15" thickBot="1" x14ac:dyDescent="0.25">
      <c r="B2" s="42" t="s">
        <v>69</v>
      </c>
      <c r="C2" s="42" t="s">
        <v>68</v>
      </c>
    </row>
    <row r="3" spans="1:9" ht="15" thickBot="1" x14ac:dyDescent="0.25">
      <c r="A3" s="41" t="s">
        <v>36</v>
      </c>
      <c r="B3" s="60">
        <v>2800</v>
      </c>
      <c r="C3" s="43">
        <v>5400</v>
      </c>
      <c r="H3" s="44" t="s">
        <v>87</v>
      </c>
      <c r="I3" s="45" t="s">
        <v>86</v>
      </c>
    </row>
    <row r="4" spans="1:9" x14ac:dyDescent="0.2">
      <c r="D4" s="42" t="s">
        <v>85</v>
      </c>
      <c r="F4" s="42" t="s">
        <v>85</v>
      </c>
      <c r="H4" s="46" t="s">
        <v>84</v>
      </c>
      <c r="I4" s="47" t="s">
        <v>83</v>
      </c>
    </row>
    <row r="5" spans="1:9" x14ac:dyDescent="0.2">
      <c r="B5" s="67" t="s">
        <v>82</v>
      </c>
      <c r="C5" s="67"/>
      <c r="D5" s="42" t="s">
        <v>38</v>
      </c>
      <c r="F5" s="42" t="s">
        <v>39</v>
      </c>
      <c r="H5" s="46" t="s">
        <v>64</v>
      </c>
      <c r="I5" s="47" t="s">
        <v>81</v>
      </c>
    </row>
    <row r="6" spans="1:9" x14ac:dyDescent="0.2">
      <c r="A6" s="41" t="s">
        <v>80</v>
      </c>
      <c r="B6" s="63">
        <v>7.5</v>
      </c>
      <c r="C6" s="48">
        <v>10.5</v>
      </c>
      <c r="D6" s="49">
        <f>SUMPRODUCT(B6:C6,B11:C11)</f>
        <v>60000</v>
      </c>
      <c r="E6" s="42" t="s">
        <v>50</v>
      </c>
      <c r="F6" s="50">
        <v>60000</v>
      </c>
      <c r="H6" s="46" t="s">
        <v>65</v>
      </c>
      <c r="I6" s="47" t="s">
        <v>79</v>
      </c>
    </row>
    <row r="7" spans="1:9" x14ac:dyDescent="0.2">
      <c r="A7" s="41" t="s">
        <v>78</v>
      </c>
      <c r="B7" s="48">
        <v>4</v>
      </c>
      <c r="C7" s="48">
        <v>2</v>
      </c>
      <c r="D7" s="49">
        <f>SUMPRODUCT(B7:C7,B11:C11)</f>
        <v>16880</v>
      </c>
      <c r="E7" s="42" t="s">
        <v>50</v>
      </c>
      <c r="F7" s="51">
        <v>20000</v>
      </c>
      <c r="H7" s="46" t="s">
        <v>77</v>
      </c>
      <c r="I7" s="47" t="s">
        <v>76</v>
      </c>
    </row>
    <row r="8" spans="1:9" x14ac:dyDescent="0.2">
      <c r="H8" s="46" t="s">
        <v>75</v>
      </c>
      <c r="I8" s="47" t="s">
        <v>74</v>
      </c>
    </row>
    <row r="9" spans="1:9" x14ac:dyDescent="0.2">
      <c r="B9" s="42" t="s">
        <v>73</v>
      </c>
      <c r="C9" s="42" t="s">
        <v>72</v>
      </c>
      <c r="H9" s="46" t="s">
        <v>71</v>
      </c>
      <c r="I9" s="47" t="s">
        <v>70</v>
      </c>
    </row>
    <row r="10" spans="1:9" ht="15" thickBot="1" x14ac:dyDescent="0.25">
      <c r="B10" s="42" t="s">
        <v>69</v>
      </c>
      <c r="C10" s="42" t="s">
        <v>68</v>
      </c>
      <c r="F10" s="42" t="s">
        <v>40</v>
      </c>
      <c r="H10" s="52" t="s">
        <v>67</v>
      </c>
      <c r="I10" s="53" t="s">
        <v>66</v>
      </c>
    </row>
    <row r="11" spans="1:9" ht="15" thickBot="1" x14ac:dyDescent="0.25">
      <c r="A11" s="41" t="s">
        <v>65</v>
      </c>
      <c r="B11" s="54">
        <v>2120</v>
      </c>
      <c r="C11" s="55">
        <v>4200</v>
      </c>
      <c r="F11" s="56">
        <f>SUMPRODUCT(B3:C3,B11:C11)</f>
        <v>28616000</v>
      </c>
    </row>
    <row r="12" spans="1:9" x14ac:dyDescent="0.2">
      <c r="C12" s="42" t="s">
        <v>50</v>
      </c>
    </row>
    <row r="13" spans="1:9" x14ac:dyDescent="0.2">
      <c r="A13" s="41" t="s">
        <v>64</v>
      </c>
      <c r="C13" s="59">
        <v>4200</v>
      </c>
    </row>
    <row r="23" spans="8:8" x14ac:dyDescent="0.2">
      <c r="H23" s="65" t="s">
        <v>88</v>
      </c>
    </row>
  </sheetData>
  <mergeCells count="1">
    <mergeCell ref="B5:C5"/>
  </mergeCells>
  <hyperlinks>
    <hyperlink ref="H23" r:id="rId1" xr:uid="{72042AB1-2E77-DD4F-96CE-C744FBDB99A5}"/>
  </hyperlinks>
  <printOptions headings="1" gridLines="1"/>
  <pageMargins left="0.75" right="0.75" top="1" bottom="1" header="0.5" footer="0.5"/>
  <pageSetup paperSize="0" scale="77" orientation="portrait" horizontalDpi="4294967292" verticalDpi="4294967292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2.5</vt:lpstr>
      <vt:lpstr>2.10</vt:lpstr>
      <vt:lpstr>2.12</vt:lpstr>
      <vt:lpstr>2.22</vt:lpstr>
      <vt:lpstr>2.26</vt:lpstr>
      <vt:lpstr>Case 2.1a</vt:lpstr>
      <vt:lpstr>Case 2.1b</vt:lpstr>
      <vt:lpstr>Case 2.1c</vt:lpstr>
      <vt:lpstr>Case 2.1d</vt:lpstr>
      <vt:lpstr>Case 2.1e</vt:lpstr>
      <vt:lpstr>Case 2.1f</vt:lpstr>
      <vt:lpstr>Case 2.1g</vt:lpstr>
      <vt:lpstr>Case 2.1h</vt:lpstr>
      <vt:lpstr>Case 2.1i</vt:lpstr>
      <vt:lpstr>Case 2.1j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S. Hillier</dc:creator>
  <cp:lastModifiedBy>Saboorideilami, Vafa</cp:lastModifiedBy>
  <dcterms:created xsi:type="dcterms:W3CDTF">1998-11-05T12:19:07Z</dcterms:created>
  <dcterms:modified xsi:type="dcterms:W3CDTF">2026-06-04T00:21:10Z</dcterms:modified>
</cp:coreProperties>
</file>