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Midterm Exam/"/>
    </mc:Choice>
  </mc:AlternateContent>
  <xr:revisionPtr revIDLastSave="0" documentId="13_ncr:1_{BED3E933-8420-3D42-A802-3856EDAA7D58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Case 5-4 a" sheetId="36" r:id="rId1"/>
    <sheet name="Case 5-4 b" sheetId="45" r:id="rId2"/>
    <sheet name="Case 5-4 c,d" sheetId="46" r:id="rId3"/>
    <sheet name="Case 5-4 e" sheetId="47" r:id="rId4"/>
    <sheet name="Case 5-4 f,g" sheetId="51" r:id="rId5"/>
    <sheet name="Case 5-4 h Sens" sheetId="53" r:id="rId6"/>
    <sheet name="Case 5-4 h" sheetId="48" r:id="rId7"/>
    <sheet name="Case 5-4 i" sheetId="49" r:id="rId8"/>
  </sheets>
  <definedNames>
    <definedName name="BussingCost" localSheetId="2">'Case 5-4 c,d'!$E$4:$G$9</definedName>
    <definedName name="BussingCost" localSheetId="3">'Case 5-4 e'!$E$4:$G$9</definedName>
    <definedName name="BussingCost" localSheetId="6">'Case 5-4 h'!$E$4:$G$9</definedName>
    <definedName name="BussingCost" localSheetId="7">'Case 5-4 i'!$E$4:$G$9</definedName>
    <definedName name="BussingCost">'Case 5-4 a'!$E$4:$G$9</definedName>
    <definedName name="Capacity" localSheetId="2">'Case 5-4 c,d'!$B$22:$D$22</definedName>
    <definedName name="Capacity" localSheetId="3">'Case 5-4 e'!$B$22:$D$22</definedName>
    <definedName name="Capacity" localSheetId="6">'Case 5-4 h'!$B$22:$D$22</definedName>
    <definedName name="Capacity" localSheetId="7">'Case 5-4 i'!$B$22:$D$22</definedName>
    <definedName name="Capacity">'Case 5-4 a'!$B$22:$D$22</definedName>
    <definedName name="LeasingCost" localSheetId="7">'Case 5-4 i'!$G$22</definedName>
    <definedName name="LeasingCost">'Case 5-4 h'!$G$22</definedName>
    <definedName name="NumberOfStudents" localSheetId="2">'Case 5-4 c,d'!$G$14:$G$19</definedName>
    <definedName name="NumberOfStudents" localSheetId="3">'Case 5-4 e'!$G$14:$G$19</definedName>
    <definedName name="NumberOfStudents" localSheetId="6">'Case 5-4 h'!$G$14:$G$19</definedName>
    <definedName name="NumberOfStudents" localSheetId="7">'Case 5-4 i'!$G$14:$G$19</definedName>
    <definedName name="NumberOfStudents">'Case 5-4 a'!$G$14:$G$19</definedName>
    <definedName name="PercentageInGrade" localSheetId="2">'Case 5-4 c,d'!$B$4:$D$9</definedName>
    <definedName name="PercentageInGrade" localSheetId="3">'Case 5-4 e'!$B$4:$D$9</definedName>
    <definedName name="PercentageInGrade" localSheetId="6">'Case 5-4 h'!$B$4:$D$9</definedName>
    <definedName name="PercentageInGrade" localSheetId="7">'Case 5-4 i'!$B$4:$D$9</definedName>
    <definedName name="PercentageInGrade">'Case 5-4 a'!$B$4:$D$9</definedName>
    <definedName name="sencount" hidden="1">12</definedName>
    <definedName name="Solution" localSheetId="2">'Case 5-4 c,d'!$B$14:$D$19</definedName>
    <definedName name="Solution" localSheetId="3">'Case 5-4 e'!$B$14:$D$19</definedName>
    <definedName name="Solution" localSheetId="6">'Case 5-4 h'!$B$14:$D$19</definedName>
    <definedName name="Solution" localSheetId="7">'Case 5-4 i'!$B$14:$D$19</definedName>
    <definedName name="Solution">'Case 5-4 a'!$B$14:$D$19</definedName>
    <definedName name="solver_adj" localSheetId="0" hidden="1">'Case 5-4 a'!$B$14:$D$19</definedName>
    <definedName name="solver_adj" localSheetId="2" hidden="1">'Case 5-4 c,d'!$B$14:$D$19</definedName>
    <definedName name="solver_adj" localSheetId="3" hidden="1">'Case 5-4 e'!$B$14:$D$19</definedName>
    <definedName name="solver_adj" localSheetId="6" hidden="1">'Case 5-4 h'!$B$14:$D$19</definedName>
    <definedName name="solver_adj" localSheetId="7" hidden="1">'Case 5-4 i'!$B$14:$D$19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7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itr" localSheetId="6" hidden="1">100</definedName>
    <definedName name="solver_itr" localSheetId="7" hidden="1">100</definedName>
    <definedName name="solver_lhs1" localSheetId="0" hidden="1">'Case 5-4 a'!$B$15</definedName>
    <definedName name="solver_lhs1" localSheetId="2" hidden="1">'Case 5-4 c,d'!$B$15</definedName>
    <definedName name="solver_lhs1" localSheetId="3" hidden="1">'Case 5-4 e'!$B$15</definedName>
    <definedName name="solver_lhs1" localSheetId="6" hidden="1">'Case 5-4 h'!$B$29:$D$29</definedName>
    <definedName name="solver_lhs1" localSheetId="7" hidden="1">'Case 5-4 i'!$B$15</definedName>
    <definedName name="solver_lhs10" localSheetId="0" hidden="1">'Case 5-4 a'!$E$14:$E$19</definedName>
    <definedName name="solver_lhs10" localSheetId="2" hidden="1">'Case 5-4 c,d'!$E$14:$E$19</definedName>
    <definedName name="solver_lhs10" localSheetId="3" hidden="1">'Case 5-4 e'!$B$30:$D$30</definedName>
    <definedName name="solver_lhs10" localSheetId="6" hidden="1">'Case 5-4 h'!$B$15</definedName>
    <definedName name="solver_lhs10" localSheetId="7" hidden="1">'Case 5-4 i'!$B$30:$D$30</definedName>
    <definedName name="solver_lhs11" localSheetId="0" hidden="1">'Case 5-4 a'!$B$20:$D$20</definedName>
    <definedName name="solver_lhs11" localSheetId="2" hidden="1">'Case 5-4 c,d'!$B$20:$D$20</definedName>
    <definedName name="solver_lhs11" localSheetId="3" hidden="1">'Case 5-4 e'!$B$20:$D$20</definedName>
    <definedName name="solver_lhs11" localSheetId="6" hidden="1">'Case 5-4 h'!$B$29:$D$29</definedName>
    <definedName name="solver_lhs11" localSheetId="7" hidden="1">'Case 5-4 i'!$B$20:$D$20</definedName>
    <definedName name="solver_lhs2" localSheetId="0" hidden="1">'Case 5-4 a'!$B$28:$D$28</definedName>
    <definedName name="solver_lhs2" localSheetId="2" hidden="1">'Case 5-4 c,d'!$B$28:$D$28</definedName>
    <definedName name="solver_lhs2" localSheetId="3" hidden="1">'Case 5-4 e'!$B$29:$D$29</definedName>
    <definedName name="solver_lhs2" localSheetId="6" hidden="1">'Case 5-4 h'!$B$20:$D$20</definedName>
    <definedName name="solver_lhs2" localSheetId="7" hidden="1">'Case 5-4 i'!$B$29:$D$29</definedName>
    <definedName name="solver_lhs3" localSheetId="0" hidden="1">'Case 5-4 a'!$B$28:$D$28</definedName>
    <definedName name="solver_lhs3" localSheetId="2" hidden="1">'Case 5-4 c,d'!$B$28:$D$28</definedName>
    <definedName name="solver_lhs3" localSheetId="3" hidden="1">'Case 5-4 e'!$B$28:$D$28</definedName>
    <definedName name="solver_lhs3" localSheetId="6" hidden="1">'Case 5-4 h'!$B$30:$D$30</definedName>
    <definedName name="solver_lhs3" localSheetId="7" hidden="1">'Case 5-4 i'!$B$28:$D$28</definedName>
    <definedName name="solver_lhs4" localSheetId="0" hidden="1">'Case 5-4 a'!$B$29:$D$29</definedName>
    <definedName name="solver_lhs4" localSheetId="2" hidden="1">'Case 5-4 c,d'!$B$29:$D$29</definedName>
    <definedName name="solver_lhs4" localSheetId="3" hidden="1">'Case 5-4 e'!$B$29:$D$29</definedName>
    <definedName name="solver_lhs4" localSheetId="6" hidden="1">'Case 5-4 h'!$B$28:$D$28</definedName>
    <definedName name="solver_lhs4" localSheetId="7" hidden="1">'Case 5-4 i'!$B$29:$D$29</definedName>
    <definedName name="solver_lhs5" localSheetId="0" hidden="1">'Case 5-4 a'!$B$29:$D$29</definedName>
    <definedName name="solver_lhs5" localSheetId="2" hidden="1">'Case 5-4 c,d'!$B$29:$D$29</definedName>
    <definedName name="solver_lhs5" localSheetId="3" hidden="1">'Case 5-4 e'!$B$28:$D$28</definedName>
    <definedName name="solver_lhs5" localSheetId="6" hidden="1">'Case 5-4 h'!$D$17</definedName>
    <definedName name="solver_lhs5" localSheetId="7" hidden="1">'Case 5-4 i'!$B$28:$D$28</definedName>
    <definedName name="solver_lhs6" localSheetId="0" hidden="1">'Case 5-4 a'!$B$30:$D$30</definedName>
    <definedName name="solver_lhs6" localSheetId="2" hidden="1">'Case 5-4 c,d'!$B$30:$D$30</definedName>
    <definedName name="solver_lhs6" localSheetId="3" hidden="1">'Case 5-4 e'!$B$30:$D$30</definedName>
    <definedName name="solver_lhs6" localSheetId="6" hidden="1">'Case 5-4 h'!$C$18</definedName>
    <definedName name="solver_lhs6" localSheetId="7" hidden="1">'Case 5-4 i'!$B$30:$D$30</definedName>
    <definedName name="solver_lhs7" localSheetId="0" hidden="1">'Case 5-4 a'!$B$30:$D$30</definedName>
    <definedName name="solver_lhs7" localSheetId="2" hidden="1">'Case 5-4 c,d'!$B$30:$D$30</definedName>
    <definedName name="solver_lhs7" localSheetId="3" hidden="1">'Case 5-4 e'!$E$14:$E$19</definedName>
    <definedName name="solver_lhs7" localSheetId="6" hidden="1">'Case 5-4 h'!$E$14:$E$19</definedName>
    <definedName name="solver_lhs7" localSheetId="7" hidden="1">'Case 5-4 i'!$E$14:$E$19</definedName>
    <definedName name="solver_lhs8" localSheetId="0" hidden="1">'Case 5-4 a'!$C$18</definedName>
    <definedName name="solver_lhs8" localSheetId="2" hidden="1">'Case 5-4 c,d'!$C$18</definedName>
    <definedName name="solver_lhs8" localSheetId="3" hidden="1">'Case 5-4 e'!$C$18</definedName>
    <definedName name="solver_lhs8" localSheetId="6" hidden="1">'Case 5-4 h'!$B$30:$D$30</definedName>
    <definedName name="solver_lhs8" localSheetId="7" hidden="1">'Case 5-4 i'!$C$18</definedName>
    <definedName name="solver_lhs9" localSheetId="0" hidden="1">'Case 5-4 a'!$D$17</definedName>
    <definedName name="solver_lhs9" localSheetId="2" hidden="1">'Case 5-4 c,d'!$D$17</definedName>
    <definedName name="solver_lhs9" localSheetId="3" hidden="1">'Case 5-4 e'!$D$17</definedName>
    <definedName name="solver_lhs9" localSheetId="6" hidden="1">'Case 5-4 h'!$B$28:$D$28</definedName>
    <definedName name="solver_lhs9" localSheetId="7" hidden="1">'Case 5-4 i'!$D$17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lin" localSheetId="6" hidden="1">1</definedName>
    <definedName name="solver_lin" localSheetId="7" hidden="1">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7" hidden="1">2147483647</definedName>
    <definedName name="solver_num" localSheetId="0" hidden="1">11</definedName>
    <definedName name="solver_num" localSheetId="2" hidden="1">11</definedName>
    <definedName name="solver_num" localSheetId="3" hidden="1">11</definedName>
    <definedName name="solver_num" localSheetId="6" hidden="1">11</definedName>
    <definedName name="solver_num" localSheetId="7" hidden="1">11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0" hidden="1">'Case 5-4 a'!$G$24</definedName>
    <definedName name="solver_opt" localSheetId="2" hidden="1">'Case 5-4 c,d'!$G$24</definedName>
    <definedName name="solver_opt" localSheetId="3" hidden="1">'Case 5-4 e'!$G$24</definedName>
    <definedName name="solver_opt" localSheetId="6" hidden="1">'Case 5-4 h'!$G$21</definedName>
    <definedName name="solver_opt" localSheetId="7" hidden="1">'Case 5-4 i'!$G$21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7" hidden="1">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3</definedName>
    <definedName name="solver_rel1" localSheetId="7" hidden="1">2</definedName>
    <definedName name="solver_rel10" localSheetId="0" hidden="1">2</definedName>
    <definedName name="solver_rel10" localSheetId="2" hidden="1">2</definedName>
    <definedName name="solver_rel10" localSheetId="3" hidden="1">1</definedName>
    <definedName name="solver_rel10" localSheetId="6" hidden="1">2</definedName>
    <definedName name="solver_rel10" localSheetId="7" hidden="1">1</definedName>
    <definedName name="solver_rel11" localSheetId="0" hidden="1">1</definedName>
    <definedName name="solver_rel11" localSheetId="2" hidden="1">1</definedName>
    <definedName name="solver_rel11" localSheetId="3" hidden="1">1</definedName>
    <definedName name="solver_rel11" localSheetId="6" hidden="1">1</definedName>
    <definedName name="solver_rel11" localSheetId="7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el2" localSheetId="6" hidden="1">1</definedName>
    <definedName name="solver_rel2" localSheetId="7" hidden="1">1</definedName>
    <definedName name="solver_rel3" localSheetId="0" hidden="1">3</definedName>
    <definedName name="solver_rel3" localSheetId="2" hidden="1">3</definedName>
    <definedName name="solver_rel3" localSheetId="3" hidden="1">1</definedName>
    <definedName name="solver_rel3" localSheetId="6" hidden="1">1</definedName>
    <definedName name="solver_rel3" localSheetId="7" hidden="1">1</definedName>
    <definedName name="solver_rel4" localSheetId="0" hidden="1">1</definedName>
    <definedName name="solver_rel4" localSheetId="2" hidden="1">1</definedName>
    <definedName name="solver_rel4" localSheetId="3" hidden="1">3</definedName>
    <definedName name="solver_rel4" localSheetId="6" hidden="1">1</definedName>
    <definedName name="solver_rel4" localSheetId="7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6" hidden="1">2</definedName>
    <definedName name="solver_rel5" localSheetId="7" hidden="1">3</definedName>
    <definedName name="solver_rel6" localSheetId="0" hidden="1">1</definedName>
    <definedName name="solver_rel6" localSheetId="2" hidden="1">1</definedName>
    <definedName name="solver_rel6" localSheetId="3" hidden="1">3</definedName>
    <definedName name="solver_rel6" localSheetId="6" hidden="1">2</definedName>
    <definedName name="solver_rel6" localSheetId="7" hidden="1">3</definedName>
    <definedName name="solver_rel7" localSheetId="0" hidden="1">3</definedName>
    <definedName name="solver_rel7" localSheetId="2" hidden="1">3</definedName>
    <definedName name="solver_rel7" localSheetId="3" hidden="1">2</definedName>
    <definedName name="solver_rel7" localSheetId="6" hidden="1">2</definedName>
    <definedName name="solver_rel7" localSheetId="7" hidden="1">2</definedName>
    <definedName name="solver_rel8" localSheetId="0" hidden="1">2</definedName>
    <definedName name="solver_rel8" localSheetId="2" hidden="1">2</definedName>
    <definedName name="solver_rel8" localSheetId="3" hidden="1">2</definedName>
    <definedName name="solver_rel8" localSheetId="6" hidden="1">3</definedName>
    <definedName name="solver_rel8" localSheetId="7" hidden="1">2</definedName>
    <definedName name="solver_rel9" localSheetId="0" hidden="1">2</definedName>
    <definedName name="solver_rel9" localSheetId="2" hidden="1">2</definedName>
    <definedName name="solver_rel9" localSheetId="3" hidden="1">2</definedName>
    <definedName name="solver_rel9" localSheetId="6" hidden="1">3</definedName>
    <definedName name="solver_rel9" localSheetId="7" hidden="1">2</definedName>
    <definedName name="solver_rhs1" localSheetId="0" hidden="1">0</definedName>
    <definedName name="solver_rhs1" localSheetId="2" hidden="1">0</definedName>
    <definedName name="solver_rhs1" localSheetId="3" hidden="1">0</definedName>
    <definedName name="solver_rhs1" localSheetId="6" hidden="1">'Case 5-4 h'!$B$26:$D$26</definedName>
    <definedName name="solver_rhs1" localSheetId="7" hidden="1">0</definedName>
    <definedName name="solver_rhs10" localSheetId="0" hidden="1">NumberOfStudents</definedName>
    <definedName name="solver_rhs10" localSheetId="2" hidden="1">'Case 5-4 c,d'!$G$14:$G$19</definedName>
    <definedName name="solver_rhs10" localSheetId="3" hidden="1">'Case 5-4 e'!$B$32:$D$32</definedName>
    <definedName name="solver_rhs10" localSheetId="6" hidden="1">0</definedName>
    <definedName name="solver_rhs10" localSheetId="7" hidden="1">'Case 5-4 i'!$B$32:$D$32</definedName>
    <definedName name="solver_rhs11" localSheetId="0" hidden="1">Capacity</definedName>
    <definedName name="solver_rhs11" localSheetId="2" hidden="1">'Case 5-4 c,d'!$B$22:$D$22</definedName>
    <definedName name="solver_rhs11" localSheetId="3" hidden="1">'Case 5-4 e'!$B$22:$D$22</definedName>
    <definedName name="solver_rhs11" localSheetId="6" hidden="1">'Case 5-4 h'!$B$32:$D$32</definedName>
    <definedName name="solver_rhs11" localSheetId="7" hidden="1">'Case 5-4 i'!$B$22:$D$22</definedName>
    <definedName name="solver_rhs2" localSheetId="0" hidden="1">'Case 5-4 a'!$B$32:$D$32</definedName>
    <definedName name="solver_rhs2" localSheetId="2" hidden="1">'Case 5-4 c,d'!$B$32:$D$32</definedName>
    <definedName name="solver_rhs2" localSheetId="3" hidden="1">'Case 5-4 e'!$B$32:$D$32</definedName>
    <definedName name="solver_rhs2" localSheetId="6" hidden="1">'Case 5-4 h'!$B$22:$D$22</definedName>
    <definedName name="solver_rhs2" localSheetId="7" hidden="1">'Case 5-4 i'!$B$32:$D$32</definedName>
    <definedName name="solver_rhs3" localSheetId="0" hidden="1">'Case 5-4 a'!$B$26:$D$26</definedName>
    <definedName name="solver_rhs3" localSheetId="2" hidden="1">'Case 5-4 c,d'!$B$26:$D$26</definedName>
    <definedName name="solver_rhs3" localSheetId="3" hidden="1">'Case 5-4 e'!$B$32:$D$32</definedName>
    <definedName name="solver_rhs3" localSheetId="6" hidden="1">'Case 5-4 h'!$B$32:$D$32</definedName>
    <definedName name="solver_rhs3" localSheetId="7" hidden="1">'Case 5-4 i'!$B$32:$D$32</definedName>
    <definedName name="solver_rhs4" localSheetId="0" hidden="1">'Case 5-4 a'!$B$32:$D$32</definedName>
    <definedName name="solver_rhs4" localSheetId="2" hidden="1">'Case 5-4 c,d'!$B$32:$D$32</definedName>
    <definedName name="solver_rhs4" localSheetId="3" hidden="1">'Case 5-4 e'!$B$26:$D$26</definedName>
    <definedName name="solver_rhs4" localSheetId="6" hidden="1">'Case 5-4 h'!$B$32:$D$32</definedName>
    <definedName name="solver_rhs4" localSheetId="7" hidden="1">'Case 5-4 i'!$B$26:$D$26</definedName>
    <definedName name="solver_rhs5" localSheetId="0" hidden="1">'Case 5-4 a'!$B$26:$D$26</definedName>
    <definedName name="solver_rhs5" localSheetId="2" hidden="1">'Case 5-4 c,d'!$B$26:$D$26</definedName>
    <definedName name="solver_rhs5" localSheetId="3" hidden="1">'Case 5-4 e'!$B$26:$D$26</definedName>
    <definedName name="solver_rhs5" localSheetId="6" hidden="1">0</definedName>
    <definedName name="solver_rhs5" localSheetId="7" hidden="1">'Case 5-4 i'!$B$26:$D$26</definedName>
    <definedName name="solver_rhs6" localSheetId="0" hidden="1">'Case 5-4 a'!$B$32:$D$32</definedName>
    <definedName name="solver_rhs6" localSheetId="2" hidden="1">'Case 5-4 c,d'!$B$32:$D$32</definedName>
    <definedName name="solver_rhs6" localSheetId="3" hidden="1">'Case 5-4 e'!$B$26:$D$26</definedName>
    <definedName name="solver_rhs6" localSheetId="6" hidden="1">0</definedName>
    <definedName name="solver_rhs6" localSheetId="7" hidden="1">'Case 5-4 i'!$B$26:$D$26</definedName>
    <definedName name="solver_rhs7" localSheetId="0" hidden="1">'Case 5-4 a'!$B$26:$D$26</definedName>
    <definedName name="solver_rhs7" localSheetId="2" hidden="1">'Case 5-4 c,d'!$B$26:$D$26</definedName>
    <definedName name="solver_rhs7" localSheetId="3" hidden="1">'Case 5-4 e'!$G$14:$G$19</definedName>
    <definedName name="solver_rhs7" localSheetId="6" hidden="1">'Case 5-4 h'!$G$14:$G$19</definedName>
    <definedName name="solver_rhs7" localSheetId="7" hidden="1">'Case 5-4 i'!$G$14:$G$19</definedName>
    <definedName name="solver_rhs8" localSheetId="0" hidden="1">0</definedName>
    <definedName name="solver_rhs8" localSheetId="2" hidden="1">0</definedName>
    <definedName name="solver_rhs8" localSheetId="3" hidden="1">0</definedName>
    <definedName name="solver_rhs8" localSheetId="6" hidden="1">'Case 5-4 h'!$B$26:$D$26</definedName>
    <definedName name="solver_rhs8" localSheetId="7" hidden="1">0</definedName>
    <definedName name="solver_rhs9" localSheetId="0" hidden="1">0</definedName>
    <definedName name="solver_rhs9" localSheetId="2" hidden="1">0</definedName>
    <definedName name="solver_rhs9" localSheetId="3" hidden="1">0</definedName>
    <definedName name="solver_rhs9" localSheetId="6" hidden="1">'Case 5-4 h'!$B$26:$D$26</definedName>
    <definedName name="solver_rhs9" localSheetId="7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7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cl" localSheetId="6" hidden="1">2</definedName>
    <definedName name="solver_scl" localSheetId="7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im" localSheetId="6" hidden="1">100</definedName>
    <definedName name="solver_tim" localSheetId="7" hidden="1">100</definedName>
    <definedName name="solver_tol" localSheetId="0" hidden="1">0</definedName>
    <definedName name="solver_tol" localSheetId="2" hidden="1">0</definedName>
    <definedName name="solver_tol" localSheetId="3" hidden="1">0</definedName>
    <definedName name="solver_tol" localSheetId="6" hidden="1">0</definedName>
    <definedName name="solver_tol" localSheetId="7" hidden="1">0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7" hidden="1">0</definedName>
    <definedName name="solver_ver" localSheetId="0" hidden="1">2</definedName>
    <definedName name="solver_ver" localSheetId="2" hidden="1">2</definedName>
    <definedName name="solver_ver" localSheetId="3" hidden="1">3</definedName>
    <definedName name="solver_ver" localSheetId="6" hidden="1">3</definedName>
    <definedName name="solver_ver" localSheetId="7" hidden="1">3</definedName>
    <definedName name="TotalBussingCost" localSheetId="2">'Case 5-4 c,d'!$G$24</definedName>
    <definedName name="TotalBussingCost" localSheetId="3">'Case 5-4 e'!$G$24</definedName>
    <definedName name="TotalBussingCost" localSheetId="6">'Case 5-4 h'!$G$21</definedName>
    <definedName name="TotalBussingCost" localSheetId="7">'Case 5-4 i'!$G$21</definedName>
    <definedName name="TotalBussingCost">'Case 5-4 a'!$G$24</definedName>
    <definedName name="TotalCost" localSheetId="7">'Case 5-4 i'!$G$23</definedName>
    <definedName name="TotalCost">'Case 5-4 h'!$G$23</definedName>
    <definedName name="TotalFromArea" localSheetId="2">'Case 5-4 c,d'!$E$14:$E$19</definedName>
    <definedName name="TotalFromArea" localSheetId="3">'Case 5-4 e'!$E$14:$E$19</definedName>
    <definedName name="TotalFromArea" localSheetId="6">'Case 5-4 h'!$E$14:$E$19</definedName>
    <definedName name="TotalFromArea" localSheetId="7">'Case 5-4 i'!$E$14:$E$19</definedName>
    <definedName name="TotalFromArea">'Case 5-4 a'!$E$14:$E$19</definedName>
    <definedName name="TotalInSchool" localSheetId="2">'Case 5-4 c,d'!$B$20:$D$20</definedName>
    <definedName name="TotalInSchool" localSheetId="3">'Case 5-4 e'!$B$20:$D$20</definedName>
    <definedName name="TotalInSchool" localSheetId="6">'Case 5-4 h'!$B$20:$D$20</definedName>
    <definedName name="TotalInSchool" localSheetId="7">'Case 5-4 i'!$B$20:$D$20</definedName>
    <definedName name="TotalInSchool">'Case 5-4 a'!$B$20:$D$20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6" l="1"/>
  <c r="E15" i="36"/>
  <c r="E16" i="36"/>
  <c r="E17" i="36"/>
  <c r="E18" i="36"/>
  <c r="E19" i="36"/>
  <c r="B20" i="36"/>
  <c r="B26" i="36" s="1"/>
  <c r="C20" i="36"/>
  <c r="C26" i="36" s="1"/>
  <c r="D20" i="36"/>
  <c r="G24" i="36"/>
  <c r="D26" i="36"/>
  <c r="B28" i="36"/>
  <c r="C28" i="36"/>
  <c r="D28" i="36"/>
  <c r="B29" i="36"/>
  <c r="C29" i="36"/>
  <c r="D29" i="36"/>
  <c r="B30" i="36"/>
  <c r="C30" i="36"/>
  <c r="D30" i="36"/>
  <c r="D32" i="36"/>
  <c r="E14" i="46"/>
  <c r="E15" i="46"/>
  <c r="E16" i="46"/>
  <c r="E17" i="46"/>
  <c r="E18" i="46"/>
  <c r="E19" i="46"/>
  <c r="B20" i="46"/>
  <c r="B26" i="46" s="1"/>
  <c r="C20" i="46"/>
  <c r="C26" i="46" s="1"/>
  <c r="D20" i="46"/>
  <c r="D26" i="46" s="1"/>
  <c r="G24" i="46"/>
  <c r="B28" i="46"/>
  <c r="C28" i="46"/>
  <c r="D28" i="46"/>
  <c r="B29" i="46"/>
  <c r="C29" i="46"/>
  <c r="D29" i="46"/>
  <c r="B30" i="46"/>
  <c r="C30" i="46"/>
  <c r="D30" i="46"/>
  <c r="E14" i="47"/>
  <c r="E15" i="47"/>
  <c r="E16" i="47"/>
  <c r="E17" i="47"/>
  <c r="E18" i="47"/>
  <c r="E19" i="47"/>
  <c r="B20" i="47"/>
  <c r="C20" i="47"/>
  <c r="C26" i="47" s="1"/>
  <c r="D20" i="47"/>
  <c r="G24" i="47"/>
  <c r="B26" i="47"/>
  <c r="D26" i="47"/>
  <c r="B28" i="47"/>
  <c r="C28" i="47"/>
  <c r="D28" i="47"/>
  <c r="B29" i="47"/>
  <c r="C29" i="47"/>
  <c r="D29" i="47"/>
  <c r="B30" i="47"/>
  <c r="C30" i="47"/>
  <c r="D30" i="47"/>
  <c r="B32" i="47"/>
  <c r="C32" i="47"/>
  <c r="D32" i="47"/>
  <c r="E14" i="48"/>
  <c r="E15" i="48"/>
  <c r="E16" i="48"/>
  <c r="E17" i="48"/>
  <c r="E18" i="48"/>
  <c r="E19" i="48"/>
  <c r="B20" i="48"/>
  <c r="B26" i="48" s="1"/>
  <c r="C20" i="48"/>
  <c r="C26" i="48" s="1"/>
  <c r="D20" i="48"/>
  <c r="D26" i="48" s="1"/>
  <c r="G21" i="48"/>
  <c r="G23" i="48" s="1"/>
  <c r="B28" i="48"/>
  <c r="C28" i="48"/>
  <c r="D28" i="48"/>
  <c r="B29" i="48"/>
  <c r="C29" i="48"/>
  <c r="D29" i="48"/>
  <c r="B30" i="48"/>
  <c r="C30" i="48"/>
  <c r="D30" i="48"/>
  <c r="B32" i="48"/>
  <c r="C32" i="48"/>
  <c r="D32" i="48"/>
  <c r="E14" i="49"/>
  <c r="E15" i="49"/>
  <c r="E16" i="49"/>
  <c r="E17" i="49"/>
  <c r="E18" i="49"/>
  <c r="E19" i="49"/>
  <c r="B20" i="49"/>
  <c r="B26" i="49" s="1"/>
  <c r="C20" i="49"/>
  <c r="C26" i="49" s="1"/>
  <c r="D20" i="49"/>
  <c r="D26" i="49" s="1"/>
  <c r="G21" i="49"/>
  <c r="G23" i="49" s="1"/>
  <c r="B28" i="49"/>
  <c r="C28" i="49"/>
  <c r="D28" i="49"/>
  <c r="B29" i="49"/>
  <c r="C29" i="49"/>
  <c r="D29" i="49"/>
  <c r="B30" i="49"/>
  <c r="C30" i="49"/>
  <c r="D30" i="49"/>
  <c r="B32" i="49"/>
  <c r="C32" i="49"/>
  <c r="D32" i="49"/>
  <c r="C32" i="46" l="1"/>
  <c r="D32" i="46"/>
  <c r="B32" i="46"/>
  <c r="B32" i="36"/>
  <c r="C32" i="36"/>
</calcChain>
</file>

<file path=xl/sharedStrings.xml><?xml version="1.0" encoding="utf-8"?>
<sst xmlns="http://schemas.openxmlformats.org/spreadsheetml/2006/main" count="683" uniqueCount="142">
  <si>
    <t>Area 3 From Area</t>
  </si>
  <si>
    <t>$E$17</t>
  </si>
  <si>
    <t>Area 4 From Area</t>
  </si>
  <si>
    <t>$E$18</t>
  </si>
  <si>
    <t>Area 5 From Area</t>
  </si>
  <si>
    <t>$E$19</t>
  </si>
  <si>
    <t>Area 6 From Area</t>
  </si>
  <si>
    <t>&lt;=</t>
  </si>
  <si>
    <t>8th Graders &lt;=</t>
  </si>
  <si>
    <t>6th Graders &lt;=</t>
  </si>
  <si>
    <t>7th Graders &lt;=</t>
  </si>
  <si>
    <t>Bussing Cost</t>
  </si>
  <si>
    <t>Leasing Cost</t>
  </si>
  <si>
    <t>Total Cost</t>
  </si>
  <si>
    <t>LeasingCost</t>
  </si>
  <si>
    <t>G22</t>
  </si>
  <si>
    <t>TotalCost</t>
  </si>
  <si>
    <t>G23</t>
  </si>
  <si>
    <t>G21</t>
  </si>
  <si>
    <t>Bussing</t>
  </si>
  <si>
    <t>of total in school</t>
  </si>
  <si>
    <t>Grade Constraints:</t>
  </si>
  <si>
    <t>From Area</t>
  </si>
  <si>
    <t>Total In School</t>
  </si>
  <si>
    <t>Range Name</t>
  </si>
  <si>
    <t>Cells</t>
  </si>
  <si>
    <t>BussingCost</t>
  </si>
  <si>
    <t>NumberOfStudents</t>
  </si>
  <si>
    <t>PercentageInGrade</t>
  </si>
  <si>
    <t>TotalBussingCost</t>
  </si>
  <si>
    <t>TotalFromArea</t>
  </si>
  <si>
    <t>TotalInSchool</t>
  </si>
  <si>
    <t>E4:G9</t>
  </si>
  <si>
    <t>B22:D22</t>
  </si>
  <si>
    <t>G14:G19</t>
  </si>
  <si>
    <t>B4:D9</t>
  </si>
  <si>
    <t>B14:D19</t>
  </si>
  <si>
    <t>G24</t>
  </si>
  <si>
    <t>E14:E19</t>
  </si>
  <si>
    <t>B20:D20</t>
  </si>
  <si>
    <t>Solution</t>
  </si>
  <si>
    <t>in 6th</t>
  </si>
  <si>
    <t>in 7th</t>
  </si>
  <si>
    <t>in 8th</t>
  </si>
  <si>
    <t>Bussing Cost ($/Student)</t>
  </si>
  <si>
    <t>Area</t>
  </si>
  <si>
    <t>Students</t>
  </si>
  <si>
    <t>Grade</t>
  </si>
  <si>
    <t>School 1</t>
  </si>
  <si>
    <t>School 2</t>
  </si>
  <si>
    <t>School 3</t>
  </si>
  <si>
    <t>Solution:</t>
  </si>
  <si>
    <t>Number of Students Assigned</t>
  </si>
  <si>
    <t>Total</t>
  </si>
  <si>
    <t>Area 1</t>
  </si>
  <si>
    <t>Area 2</t>
  </si>
  <si>
    <t>Area 3</t>
  </si>
  <si>
    <t>Area 4</t>
  </si>
  <si>
    <t>Area 5</t>
  </si>
  <si>
    <t>Area 6</t>
  </si>
  <si>
    <t>6th Graders</t>
  </si>
  <si>
    <t>7th Graders</t>
  </si>
  <si>
    <t>8th Graders</t>
  </si>
  <si>
    <t>-</t>
  </si>
  <si>
    <t>=</t>
  </si>
  <si>
    <t>Capacity</t>
  </si>
  <si>
    <t>Cost</t>
  </si>
  <si>
    <t>Data:</t>
  </si>
  <si>
    <t>Percentage</t>
  </si>
  <si>
    <t>Number of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</si>
  <si>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</si>
  <si>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</si>
  <si>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</si>
  <si>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</si>
  <si>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</si>
  <si>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</si>
  <si>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</si>
  <si>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</si>
  <si>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</si>
  <si>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</si>
  <si>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</si>
  <si>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</si>
  <si>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</si>
  <si>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</si>
  <si>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</si>
  <si>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$B$14</t>
  </si>
  <si>
    <t>Area 1 School 1</t>
  </si>
  <si>
    <t>$C$14</t>
  </si>
  <si>
    <t>Area 1 School 2</t>
  </si>
  <si>
    <t>$D$14</t>
  </si>
  <si>
    <t>Area 1 School 3</t>
  </si>
  <si>
    <t>$B$15</t>
  </si>
  <si>
    <t>Area 2 School 1</t>
  </si>
  <si>
    <t>$C$15</t>
  </si>
  <si>
    <t>Area 2 School 2</t>
  </si>
  <si>
    <t>$D$15</t>
  </si>
  <si>
    <t>Area 2 School 3</t>
  </si>
  <si>
    <t>$B$16</t>
  </si>
  <si>
    <t>Area 3 School 1</t>
  </si>
  <si>
    <t>$C$16</t>
  </si>
  <si>
    <t>Area 3 School 2</t>
  </si>
  <si>
    <t>$D$16</t>
  </si>
  <si>
    <t>Area 3 School 3</t>
  </si>
  <si>
    <t>$B$17</t>
  </si>
  <si>
    <t>Area 4 School 1</t>
  </si>
  <si>
    <t>$C$17</t>
  </si>
  <si>
    <t>Area 4 School 2</t>
  </si>
  <si>
    <t>$D$17</t>
  </si>
  <si>
    <t>Area 4 School 3</t>
  </si>
  <si>
    <t>$B$18</t>
  </si>
  <si>
    <t>Area 5 School 1</t>
  </si>
  <si>
    <t>$C$18</t>
  </si>
  <si>
    <t>Area 5 School 2</t>
  </si>
  <si>
    <t>$D$18</t>
  </si>
  <si>
    <t>Area 5 School 3</t>
  </si>
  <si>
    <t>$B$19</t>
  </si>
  <si>
    <t>Area 6 School 1</t>
  </si>
  <si>
    <t>$C$19</t>
  </si>
  <si>
    <t>Area 6 School 2</t>
  </si>
  <si>
    <t>$D$19</t>
  </si>
  <si>
    <t>Area 6 School 3</t>
  </si>
  <si>
    <t>$B$30</t>
  </si>
  <si>
    <t>$C$30</t>
  </si>
  <si>
    <t>$D$30</t>
  </si>
  <si>
    <t>$B$20</t>
  </si>
  <si>
    <t>Total In School School 1</t>
  </si>
  <si>
    <t>$C$20</t>
  </si>
  <si>
    <t>Total In School School 2</t>
  </si>
  <si>
    <t>$D$20</t>
  </si>
  <si>
    <t>Total In School School 3</t>
  </si>
  <si>
    <t>$B$28</t>
  </si>
  <si>
    <t>$C$28</t>
  </si>
  <si>
    <t>$D$28</t>
  </si>
  <si>
    <t>$B$29</t>
  </si>
  <si>
    <t>$C$29</t>
  </si>
  <si>
    <t>$D$29</t>
  </si>
  <si>
    <t>$E$14</t>
  </si>
  <si>
    <t>Area 1 From Area</t>
  </si>
  <si>
    <t>$E$15</t>
  </si>
  <si>
    <t>Area 2 From Area</t>
  </si>
  <si>
    <t>$E$16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</si>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</sst>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E+00;\"/>
  </numFmts>
  <fonts count="8" x14ac:knownFonts="1">
    <font>
      <sz val="10"/>
      <name val="Geneva"/>
    </font>
    <font>
      <sz val="10"/>
      <name val="Geneva"/>
      <family val="2"/>
    </font>
    <font>
      <sz val="9"/>
      <name val="Genev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4" fillId="0" borderId="0" xfId="2" applyFont="1" applyAlignment="1">
      <alignment horizontal="right"/>
    </xf>
    <xf numFmtId="44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3" fontId="4" fillId="0" borderId="0" xfId="2" applyNumberFormat="1" applyFont="1" applyAlignment="1">
      <alignment horizontal="center"/>
    </xf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1" xfId="2" applyFont="1" applyFill="1" applyBorder="1" applyAlignment="1">
      <alignment horizontal="left"/>
    </xf>
    <xf numFmtId="0" fontId="4" fillId="2" borderId="12" xfId="2" applyFont="1" applyFill="1" applyBorder="1" applyAlignment="1">
      <alignment horizontal="left"/>
    </xf>
    <xf numFmtId="0" fontId="4" fillId="2" borderId="13" xfId="2" applyFont="1" applyFill="1" applyBorder="1" applyAlignment="1">
      <alignment horizontal="left"/>
    </xf>
    <xf numFmtId="0" fontId="4" fillId="2" borderId="14" xfId="2" applyFont="1" applyFill="1" applyBorder="1" applyAlignment="1">
      <alignment horizontal="left"/>
    </xf>
    <xf numFmtId="0" fontId="4" fillId="2" borderId="15" xfId="2" applyFont="1" applyFill="1" applyBorder="1" applyAlignment="1">
      <alignment horizontal="left"/>
    </xf>
    <xf numFmtId="0" fontId="4" fillId="2" borderId="16" xfId="2" applyFont="1" applyFill="1" applyBorder="1" applyAlignment="1">
      <alignment horizontal="left"/>
    </xf>
    <xf numFmtId="2" fontId="4" fillId="0" borderId="1" xfId="2" applyNumberFormat="1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2" fontId="4" fillId="0" borderId="4" xfId="2" applyNumberFormat="1" applyFont="1" applyBorder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5" xfId="2" applyNumberFormat="1" applyFont="1" applyBorder="1" applyAlignment="1">
      <alignment horizontal="center"/>
    </xf>
    <xf numFmtId="2" fontId="4" fillId="0" borderId="7" xfId="2" applyNumberFormat="1" applyFont="1" applyBorder="1" applyAlignment="1">
      <alignment horizontal="center"/>
    </xf>
    <xf numFmtId="2" fontId="4" fillId="0" borderId="6" xfId="2" applyNumberFormat="1" applyFont="1" applyBorder="1" applyAlignment="1">
      <alignment horizontal="center"/>
    </xf>
    <xf numFmtId="2" fontId="4" fillId="0" borderId="8" xfId="2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4" fillId="0" borderId="21" xfId="0" applyFont="1" applyBorder="1"/>
    <xf numFmtId="2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165" fontId="4" fillId="0" borderId="17" xfId="2" applyNumberFormat="1" applyFont="1" applyBorder="1" applyAlignment="1">
      <alignment horizontal="center"/>
    </xf>
    <xf numFmtId="165" fontId="4" fillId="3" borderId="17" xfId="1" applyNumberFormat="1" applyFont="1" applyFill="1" applyBorder="1" applyAlignment="1">
      <alignment horizontal="center"/>
    </xf>
    <xf numFmtId="9" fontId="4" fillId="4" borderId="0" xfId="3" applyFont="1" applyFill="1" applyBorder="1" applyAlignment="1">
      <alignment horizontal="center"/>
    </xf>
    <xf numFmtId="9" fontId="4" fillId="4" borderId="5" xfId="3" applyFont="1" applyFill="1" applyBorder="1" applyAlignment="1">
      <alignment horizontal="center"/>
    </xf>
    <xf numFmtId="165" fontId="4" fillId="4" borderId="0" xfId="1" applyNumberFormat="1" applyFont="1" applyFill="1" applyBorder="1" applyAlignment="1">
      <alignment horizontal="center"/>
    </xf>
    <xf numFmtId="165" fontId="4" fillId="4" borderId="0" xfId="2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3" fontId="4" fillId="4" borderId="0" xfId="2" applyNumberFormat="1" applyFont="1" applyFill="1" applyAlignment="1">
      <alignment horizontal="center"/>
    </xf>
    <xf numFmtId="9" fontId="4" fillId="4" borderId="0" xfId="2" applyNumberFormat="1" applyFont="1" applyFill="1" applyAlignment="1">
      <alignment horizontal="center"/>
    </xf>
    <xf numFmtId="0" fontId="4" fillId="5" borderId="1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2" fontId="4" fillId="5" borderId="0" xfId="2" applyNumberFormat="1" applyFont="1" applyFill="1" applyAlignment="1">
      <alignment horizontal="center"/>
    </xf>
    <xf numFmtId="2" fontId="4" fillId="5" borderId="5" xfId="2" applyNumberFormat="1" applyFont="1" applyFill="1" applyBorder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5" xfId="2" applyFont="1" applyFill="1" applyBorder="1" applyAlignment="1">
      <alignment horizontal="center"/>
    </xf>
    <xf numFmtId="2" fontId="4" fillId="5" borderId="4" xfId="2" applyNumberFormat="1" applyFont="1" applyFill="1" applyBorder="1" applyAlignment="1">
      <alignment horizontal="center"/>
    </xf>
    <xf numFmtId="2" fontId="4" fillId="5" borderId="7" xfId="2" applyNumberFormat="1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2" fontId="4" fillId="5" borderId="8" xfId="2" applyNumberFormat="1" applyFont="1" applyFill="1" applyBorder="1" applyAlignment="1">
      <alignment horizontal="center"/>
    </xf>
    <xf numFmtId="0" fontId="4" fillId="5" borderId="7" xfId="2" applyFont="1" applyFill="1" applyBorder="1" applyAlignment="1">
      <alignment horizontal="center"/>
    </xf>
    <xf numFmtId="0" fontId="4" fillId="5" borderId="8" xfId="2" applyFont="1" applyFill="1" applyBorder="1" applyAlignment="1">
      <alignment horizontal="center"/>
    </xf>
    <xf numFmtId="164" fontId="6" fillId="5" borderId="20" xfId="0" applyNumberFormat="1" applyFont="1" applyFill="1" applyBorder="1" applyAlignment="1">
      <alignment horizontal="center"/>
    </xf>
    <xf numFmtId="165" fontId="6" fillId="4" borderId="0" xfId="2" applyNumberFormat="1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3" fontId="6" fillId="5" borderId="20" xfId="0" applyNumberFormat="1" applyFont="1" applyFill="1" applyBorder="1" applyAlignment="1">
      <alignment horizontal="center"/>
    </xf>
    <xf numFmtId="3" fontId="6" fillId="4" borderId="0" xfId="2" applyNumberFormat="1" applyFont="1" applyFill="1" applyAlignment="1">
      <alignment horizontal="center"/>
    </xf>
    <xf numFmtId="3" fontId="7" fillId="4" borderId="0" xfId="2" applyNumberFormat="1" applyFont="1" applyFill="1" applyAlignment="1">
      <alignment horizontal="center"/>
    </xf>
  </cellXfs>
  <cellStyles count="4">
    <cellStyle name="Currency" xfId="1" builtinId="4"/>
    <cellStyle name="Normal" xfId="0" builtinId="0"/>
    <cellStyle name="Normal_Springfield Solution" xfId="2" xr:uid="{00000000-0005-0000-0000-000002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88900</xdr:rowOff>
    </xdr:from>
    <xdr:to>
      <xdr:col>11</xdr:col>
      <xdr:colOff>457200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ADACA-EDB0-329D-6204-7282CA91509A}"/>
            </a:ext>
          </a:extLst>
        </xdr:cNvPr>
        <xdr:cNvSpPr txBox="1"/>
      </xdr:nvSpPr>
      <xdr:spPr>
        <a:xfrm>
          <a:off x="7175500" y="2260600"/>
          <a:ext cx="30607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The bussing cost from area 6 to school 1 can increase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$33.33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 the current optimal solution would no longer be optimal.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new solution with a 10% increase ($50) is shown in the next sheet.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8</xdr:col>
      <xdr:colOff>279400</xdr:colOff>
      <xdr:row>22</xdr:row>
      <xdr:rowOff>25400</xdr:rowOff>
    </xdr:from>
    <xdr:to>
      <xdr:col>11</xdr:col>
      <xdr:colOff>457200</xdr:colOff>
      <xdr:row>25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C0D9CE-737D-C24B-9392-7CACDD350550}"/>
            </a:ext>
          </a:extLst>
        </xdr:cNvPr>
        <xdr:cNvSpPr txBox="1"/>
      </xdr:nvSpPr>
      <xdr:spPr>
        <a:xfrm>
          <a:off x="7200900" y="3683000"/>
          <a:ext cx="30353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bussing cost from area 6 to school 2 can increase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any amount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the optimal solution from part (a) will still be optimal.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29634</xdr:rowOff>
    </xdr:from>
    <xdr:to>
      <xdr:col>8</xdr:col>
      <xdr:colOff>254000</xdr:colOff>
      <xdr:row>20</xdr:row>
      <xdr:rowOff>42333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471516-A0D5-D06B-FE18-40E2FE2B6B70}"/>
            </a:ext>
          </a:extLst>
        </xdr:cNvPr>
        <xdr:cNvCxnSpPr>
          <a:stCxn id="2" idx="1"/>
        </xdr:cNvCxnSpPr>
      </xdr:nvCxnSpPr>
      <xdr:spPr>
        <a:xfrm flipH="1">
          <a:off x="5909733" y="2925234"/>
          <a:ext cx="1286934" cy="520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821267</xdr:colOff>
      <xdr:row>21</xdr:row>
      <xdr:rowOff>101600</xdr:rowOff>
    </xdr:from>
    <xdr:to>
      <xdr:col>8</xdr:col>
      <xdr:colOff>279400</xdr:colOff>
      <xdr:row>24</xdr:row>
      <xdr:rowOff>4234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B52421D-3808-8E41-8300-BDEA312D7A5C}"/>
            </a:ext>
          </a:extLst>
        </xdr:cNvPr>
        <xdr:cNvCxnSpPr>
          <a:stCxn id="3" idx="1"/>
        </xdr:cNvCxnSpPr>
      </xdr:nvCxnSpPr>
      <xdr:spPr>
        <a:xfrm flipH="1" flipV="1">
          <a:off x="5698067" y="3674533"/>
          <a:ext cx="1524000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3</xdr:row>
      <xdr:rowOff>71120</xdr:rowOff>
    </xdr:from>
    <xdr:to>
      <xdr:col>12</xdr:col>
      <xdr:colOff>812800</xdr:colOff>
      <xdr:row>9</xdr:row>
      <xdr:rowOff>20320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8696C5-AACD-DAC4-79CC-A9A457213B3D}"/>
            </a:ext>
          </a:extLst>
        </xdr:cNvPr>
        <xdr:cNvSpPr txBox="1"/>
      </xdr:nvSpPr>
      <xdr:spPr>
        <a:xfrm>
          <a:off x="7020560" y="558800"/>
          <a:ext cx="4541520" cy="92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The bussing cost from area 6 to school 1 can increase $33.33 before the current optimal solution would no longer be optimal.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new solution with a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10% increase ($50)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shown here.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7</xdr:col>
      <xdr:colOff>152400</xdr:colOff>
      <xdr:row>9</xdr:row>
      <xdr:rowOff>101600</xdr:rowOff>
    </xdr:from>
    <xdr:to>
      <xdr:col>13</xdr:col>
      <xdr:colOff>0</xdr:colOff>
      <xdr:row>12</xdr:row>
      <xdr:rowOff>111760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23027-D234-B08C-423A-00AA987AC134}"/>
            </a:ext>
          </a:extLst>
        </xdr:cNvPr>
        <xdr:cNvSpPr txBox="1"/>
      </xdr:nvSpPr>
      <xdr:spPr>
        <a:xfrm>
          <a:off x="7040880" y="1564640"/>
          <a:ext cx="4531360" cy="49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bussing cost from area 6 to school 2 can increase any amount and the optimal solution from part (a) will still be optimal.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</xdr:row>
      <xdr:rowOff>20320</xdr:rowOff>
    </xdr:from>
    <xdr:to>
      <xdr:col>14</xdr:col>
      <xdr:colOff>182880</xdr:colOff>
      <xdr:row>11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C22E51-E08C-E46D-D01E-0D819FAC1E07}"/>
            </a:ext>
          </a:extLst>
        </xdr:cNvPr>
        <xdr:cNvSpPr txBox="1"/>
      </xdr:nvSpPr>
      <xdr:spPr>
        <a:xfrm>
          <a:off x="7437120" y="182880"/>
          <a:ext cx="5140960" cy="1696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If the bussing costs increase 1% from area 6 to all the schools, then: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Percentage of allowable increase for school 1 used = ($505 – $500) / $33.33 = 15%.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Percentage of allowable increase for school 2 used = ($303 – $300) / ∞ = 0%.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Percentage of allowable increase for school 3 used = ($0 – $0) / $166.67 = 0%.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= 15%.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the bussing costs from area 6 can increase uniformly by (100%/15%)(1%) = 6.67% before 100% will be reached. Beyond that, the solution might change.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7</xdr:col>
      <xdr:colOff>548640</xdr:colOff>
      <xdr:row>14</xdr:row>
      <xdr:rowOff>40640</xdr:rowOff>
    </xdr:from>
    <xdr:to>
      <xdr:col>14</xdr:col>
      <xdr:colOff>101600</xdr:colOff>
      <xdr:row>17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E2956-9832-767C-5362-AEFCEF9DC840}"/>
            </a:ext>
          </a:extLst>
        </xdr:cNvPr>
        <xdr:cNvSpPr txBox="1"/>
      </xdr:nvSpPr>
      <xdr:spPr>
        <a:xfrm>
          <a:off x="7437120" y="2316480"/>
          <a:ext cx="5059680" cy="47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If the bussing costs increase 10% from area 6 to all schools, the new solution 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given here.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/>
        </a:p>
      </xdr:txBody>
    </xdr:sp>
    <xdr:clientData/>
  </xdr:twoCellAnchor>
  <xdr:twoCellAnchor>
    <xdr:from>
      <xdr:col>6</xdr:col>
      <xdr:colOff>701040</xdr:colOff>
      <xdr:row>8</xdr:row>
      <xdr:rowOff>81280</xdr:rowOff>
    </xdr:from>
    <xdr:to>
      <xdr:col>7</xdr:col>
      <xdr:colOff>548640</xdr:colOff>
      <xdr:row>15</xdr:row>
      <xdr:rowOff>116840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6570A5F-3F4E-47A5-3BBD-D39559CDE788}"/>
            </a:ext>
          </a:extLst>
        </xdr:cNvPr>
        <xdr:cNvCxnSpPr>
          <a:stCxn id="3" idx="1"/>
        </xdr:cNvCxnSpPr>
      </xdr:nvCxnSpPr>
      <xdr:spPr>
        <a:xfrm flipH="1" flipV="1">
          <a:off x="6736080" y="1381760"/>
          <a:ext cx="701040" cy="1173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160867</xdr:colOff>
      <xdr:row>21</xdr:row>
      <xdr:rowOff>122769</xdr:rowOff>
    </xdr:from>
    <xdr:to>
      <xdr:col>12</xdr:col>
      <xdr:colOff>931333</xdr:colOff>
      <xdr:row>34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4A12B4-A644-1849-8245-C0E752410AA4}"/>
            </a:ext>
          </a:extLst>
        </xdr:cNvPr>
        <xdr:cNvSpPr txBox="1"/>
      </xdr:nvSpPr>
      <xdr:spPr>
        <a:xfrm>
          <a:off x="7103534" y="3695702"/>
          <a:ext cx="4597399" cy="2256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know that </a:t>
          </a:r>
          <a:r>
            <a:rPr lang="en-US"/>
            <a:t>each portable classroom holds 20 students.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shadow price for school 1 is zero. Thus, adding a temporary classroom at school 1 would not save any money, and thus would not be worthwhile.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shadow price for school 2 is –$177.78. Thus, adding a temporary classroom at school 2 would save ($177.78)(20) = $3,555.60 in bussing cost. This is worthwhile, since it exceeds the $2500 leasing cost.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shadow price for school 3 is –$144.44. Thus, adding a temporary classroom at school 3 would save ($144.44)(20) = $2,888.80 in bussing cost. This is also worthwhile, since it exceeds the $2500 leasing cost.</a:t>
          </a:r>
        </a:p>
      </xdr:txBody>
    </xdr:sp>
    <xdr:clientData/>
  </xdr:twoCellAnchor>
  <xdr:twoCellAnchor>
    <xdr:from>
      <xdr:col>4</xdr:col>
      <xdr:colOff>736600</xdr:colOff>
      <xdr:row>28</xdr:row>
      <xdr:rowOff>40218</xdr:rowOff>
    </xdr:from>
    <xdr:to>
      <xdr:col>8</xdr:col>
      <xdr:colOff>160867</xdr:colOff>
      <xdr:row>30</xdr:row>
      <xdr:rowOff>118534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9B0D75-E468-2A40-9E66-8F12CE09E1AF}"/>
            </a:ext>
          </a:extLst>
        </xdr:cNvPr>
        <xdr:cNvCxnSpPr>
          <a:stCxn id="2" idx="1"/>
        </xdr:cNvCxnSpPr>
      </xdr:nvCxnSpPr>
      <xdr:spPr>
        <a:xfrm flipH="1">
          <a:off x="3589867" y="4823885"/>
          <a:ext cx="3513667" cy="4169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39</xdr:row>
      <xdr:rowOff>25399</xdr:rowOff>
    </xdr:from>
    <xdr:to>
      <xdr:col>12</xdr:col>
      <xdr:colOff>948267</xdr:colOff>
      <xdr:row>47</xdr:row>
      <xdr:rowOff>33867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A725FE8-392B-79F6-9656-590886FE6B20}"/>
            </a:ext>
          </a:extLst>
        </xdr:cNvPr>
        <xdr:cNvSpPr txBox="1"/>
      </xdr:nvSpPr>
      <xdr:spPr>
        <a:xfrm>
          <a:off x="7120467" y="6671732"/>
          <a:ext cx="4597400" cy="1363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know that </a:t>
          </a:r>
          <a:r>
            <a:rPr lang="en-US"/>
            <a:t>each portable classroom holds 20 students.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school 2, the allowable increase for school capacity is 36. This means the shadow price is only valid for a single additional portable classroom.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school 3, the allowable increase for school capacity is 42. This means the shadow price is valid for up to two additional portable classrooms.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6</xdr:col>
      <xdr:colOff>855133</xdr:colOff>
      <xdr:row>32</xdr:row>
      <xdr:rowOff>16933</xdr:rowOff>
    </xdr:from>
    <xdr:to>
      <xdr:col>8</xdr:col>
      <xdr:colOff>177800</xdr:colOff>
      <xdr:row>43</xdr:row>
      <xdr:rowOff>29633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C9F6F80-938A-7E41-BD0C-054B08A817FE}"/>
            </a:ext>
          </a:extLst>
        </xdr:cNvPr>
        <xdr:cNvCxnSpPr>
          <a:stCxn id="12" idx="1"/>
        </xdr:cNvCxnSpPr>
      </xdr:nvCxnSpPr>
      <xdr:spPr>
        <a:xfrm flipH="1" flipV="1">
          <a:off x="5731933" y="5477933"/>
          <a:ext cx="1388534" cy="18753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135466</xdr:colOff>
      <xdr:row>17</xdr:row>
      <xdr:rowOff>152400</xdr:rowOff>
    </xdr:from>
    <xdr:to>
      <xdr:col>14</xdr:col>
      <xdr:colOff>447040</xdr:colOff>
      <xdr:row>36</xdr:row>
      <xdr:rowOff>88728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46D54A-463B-7FDE-E74D-54A5107D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4586" y="2956560"/>
          <a:ext cx="6041814" cy="308592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142240</xdr:colOff>
      <xdr:row>37</xdr:row>
      <xdr:rowOff>71120</xdr:rowOff>
    </xdr:from>
    <xdr:to>
      <xdr:col>14</xdr:col>
      <xdr:colOff>477520</xdr:colOff>
      <xdr:row>40</xdr:row>
      <xdr:rowOff>30480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A99768-9197-9748-72EA-152A00E2D7CA}"/>
            </a:ext>
          </a:extLst>
        </xdr:cNvPr>
        <xdr:cNvSpPr txBox="1"/>
      </xdr:nvSpPr>
      <xdr:spPr>
        <a:xfrm>
          <a:off x="7071360" y="6187440"/>
          <a:ext cx="6065520" cy="447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above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combinations, adding one portable to school 2 is best in terms of minimizing total cost. The spreadsheet solution is shown in next sheet.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158750</xdr:colOff>
      <xdr:row>3</xdr:row>
      <xdr:rowOff>130736</xdr:rowOff>
    </xdr:from>
    <xdr:to>
      <xdr:col>14</xdr:col>
      <xdr:colOff>637053</xdr:colOff>
      <xdr:row>21</xdr:row>
      <xdr:rowOff>140074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A0DE7-31A7-9C48-B315-D80D9668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1691" y="635001"/>
          <a:ext cx="5978524" cy="305360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7</xdr:col>
      <xdr:colOff>165524</xdr:colOff>
      <xdr:row>22</xdr:row>
      <xdr:rowOff>139925</xdr:rowOff>
    </xdr:from>
    <xdr:to>
      <xdr:col>14</xdr:col>
      <xdr:colOff>653676</xdr:colOff>
      <xdr:row>25</xdr:row>
      <xdr:rowOff>73362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FC88F7-28C9-8147-B45D-CCEC03927D93}"/>
            </a:ext>
          </a:extLst>
        </xdr:cNvPr>
        <xdr:cNvSpPr txBox="1"/>
      </xdr:nvSpPr>
      <xdr:spPr>
        <a:xfrm>
          <a:off x="7038465" y="3865881"/>
          <a:ext cx="5988373" cy="447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above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combinations, adding one portable to school 2 is best in terms of minimizing total cost. The spreadsheet solution is shown in next sheet.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/>
        </a:p>
      </xdr:txBody>
    </xdr:sp>
    <xdr:clientData/>
  </xdr:twoCellAnchor>
  <xdr:twoCellAnchor>
    <xdr:from>
      <xdr:col>2</xdr:col>
      <xdr:colOff>877794</xdr:colOff>
      <xdr:row>21</xdr:row>
      <xdr:rowOff>130736</xdr:rowOff>
    </xdr:from>
    <xdr:to>
      <xdr:col>7</xdr:col>
      <xdr:colOff>165524</xdr:colOff>
      <xdr:row>24</xdr:row>
      <xdr:rowOff>17930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B30D40D-0615-B565-381A-CC408CEB10B4}"/>
            </a:ext>
          </a:extLst>
        </xdr:cNvPr>
        <xdr:cNvCxnSpPr>
          <a:stCxn id="4" idx="1"/>
        </xdr:cNvCxnSpPr>
      </xdr:nvCxnSpPr>
      <xdr:spPr>
        <a:xfrm flipH="1" flipV="1">
          <a:off x="3146985" y="3679265"/>
          <a:ext cx="3891480" cy="410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</xdr:row>
      <xdr:rowOff>88900</xdr:rowOff>
    </xdr:from>
    <xdr:to>
      <xdr:col>10</xdr:col>
      <xdr:colOff>135107</xdr:colOff>
      <xdr:row>27</xdr:row>
      <xdr:rowOff>126099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382515-E269-7F3E-AE74-77BCB710EE5D}"/>
            </a:ext>
          </a:extLst>
        </xdr:cNvPr>
        <xdr:cNvSpPr txBox="1"/>
      </xdr:nvSpPr>
      <xdr:spPr>
        <a:xfrm>
          <a:off x="7053904" y="4106063"/>
          <a:ext cx="2772834" cy="5235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Adding two portables to school 2 yields the following solution. This is the best plan.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2</xdr:col>
      <xdr:colOff>863600</xdr:colOff>
      <xdr:row>21</xdr:row>
      <xdr:rowOff>165100</xdr:rowOff>
    </xdr:from>
    <xdr:to>
      <xdr:col>7</xdr:col>
      <xdr:colOff>190500</xdr:colOff>
      <xdr:row>26</xdr:row>
      <xdr:rowOff>26436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108D3B-426E-3969-669E-4319F5254CD0}"/>
            </a:ext>
          </a:extLst>
        </xdr:cNvPr>
        <xdr:cNvCxnSpPr>
          <a:stCxn id="2" idx="1"/>
        </xdr:cNvCxnSpPr>
      </xdr:nvCxnSpPr>
      <xdr:spPr>
        <a:xfrm flipH="1" flipV="1">
          <a:off x="3133387" y="3659852"/>
          <a:ext cx="3920517" cy="7080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zoomScale="140" workbookViewId="0">
      <selection activeCell="F30" sqref="F30"/>
    </sheetView>
  </sheetViews>
  <sheetFormatPr baseColWidth="10" defaultColWidth="9.28515625" defaultRowHeight="13" x14ac:dyDescent="0.15"/>
  <cols>
    <col min="1" max="1" width="13.42578125" style="4" customWidth="1"/>
    <col min="2" max="4" width="11.42578125" style="2" customWidth="1"/>
    <col min="5" max="7" width="9" style="2" customWidth="1"/>
    <col min="8" max="8" width="6.42578125" style="2" bestFit="1" customWidth="1"/>
    <col min="9" max="9" width="17" style="2" bestFit="1" customWidth="1"/>
    <col min="10" max="10" width="8.42578125" style="2" bestFit="1" customWidth="1"/>
    <col min="11" max="16384" width="9.28515625" style="2"/>
  </cols>
  <sheetData>
    <row r="1" spans="1:10" x14ac:dyDescent="0.15">
      <c r="A1" s="1" t="s">
        <v>67</v>
      </c>
      <c r="B1" s="2" t="s">
        <v>68</v>
      </c>
      <c r="C1" s="2" t="s">
        <v>68</v>
      </c>
      <c r="D1" s="2" t="s">
        <v>68</v>
      </c>
    </row>
    <row r="2" spans="1:10" ht="14" thickBot="1" x14ac:dyDescent="0.2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10" ht="14" thickBot="1" x14ac:dyDescent="0.2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  <c r="I3" s="14" t="s">
        <v>24</v>
      </c>
      <c r="J3" s="15" t="s">
        <v>25</v>
      </c>
    </row>
    <row r="4" spans="1:10" x14ac:dyDescent="0.15">
      <c r="A4" s="4">
        <v>1</v>
      </c>
      <c r="B4" s="41">
        <v>0.32</v>
      </c>
      <c r="C4" s="41">
        <v>0.38</v>
      </c>
      <c r="D4" s="42">
        <v>0.3</v>
      </c>
      <c r="E4" s="43">
        <v>300</v>
      </c>
      <c r="F4" s="44">
        <v>0</v>
      </c>
      <c r="G4" s="44">
        <v>700</v>
      </c>
      <c r="I4" s="8" t="s">
        <v>26</v>
      </c>
      <c r="J4" s="9" t="s">
        <v>32</v>
      </c>
    </row>
    <row r="5" spans="1:10" x14ac:dyDescent="0.15">
      <c r="A5" s="4">
        <v>2</v>
      </c>
      <c r="B5" s="41">
        <v>0.37</v>
      </c>
      <c r="C5" s="41">
        <v>0.28000000000000003</v>
      </c>
      <c r="D5" s="42">
        <v>0.35</v>
      </c>
      <c r="E5" s="44" t="s">
        <v>63</v>
      </c>
      <c r="F5" s="44">
        <v>400</v>
      </c>
      <c r="G5" s="44">
        <v>500</v>
      </c>
      <c r="I5" s="10" t="s">
        <v>65</v>
      </c>
      <c r="J5" s="11" t="s">
        <v>33</v>
      </c>
    </row>
    <row r="6" spans="1:10" x14ac:dyDescent="0.15">
      <c r="A6" s="4">
        <v>3</v>
      </c>
      <c r="B6" s="41">
        <v>0.3</v>
      </c>
      <c r="C6" s="41">
        <v>0.32</v>
      </c>
      <c r="D6" s="42">
        <v>0.38</v>
      </c>
      <c r="E6" s="44">
        <v>600</v>
      </c>
      <c r="F6" s="44">
        <v>300</v>
      </c>
      <c r="G6" s="44">
        <v>200</v>
      </c>
      <c r="I6" s="10" t="s">
        <v>27</v>
      </c>
      <c r="J6" s="11" t="s">
        <v>34</v>
      </c>
    </row>
    <row r="7" spans="1:10" x14ac:dyDescent="0.15">
      <c r="A7" s="4">
        <v>4</v>
      </c>
      <c r="B7" s="41">
        <v>0.28000000000000003</v>
      </c>
      <c r="C7" s="41">
        <v>0.4</v>
      </c>
      <c r="D7" s="42">
        <v>0.32</v>
      </c>
      <c r="E7" s="44">
        <v>200</v>
      </c>
      <c r="F7" s="44">
        <v>500</v>
      </c>
      <c r="G7" s="44" t="s">
        <v>63</v>
      </c>
      <c r="I7" s="10" t="s">
        <v>28</v>
      </c>
      <c r="J7" s="11" t="s">
        <v>35</v>
      </c>
    </row>
    <row r="8" spans="1:10" x14ac:dyDescent="0.15">
      <c r="A8" s="4">
        <v>5</v>
      </c>
      <c r="B8" s="41">
        <v>0.39</v>
      </c>
      <c r="C8" s="41">
        <v>0.34</v>
      </c>
      <c r="D8" s="42">
        <v>0.27</v>
      </c>
      <c r="E8" s="44">
        <v>0</v>
      </c>
      <c r="F8" s="44" t="s">
        <v>63</v>
      </c>
      <c r="G8" s="44">
        <v>400</v>
      </c>
      <c r="I8" s="10" t="s">
        <v>40</v>
      </c>
      <c r="J8" s="11" t="s">
        <v>36</v>
      </c>
    </row>
    <row r="9" spans="1:10" x14ac:dyDescent="0.15">
      <c r="A9" s="4">
        <v>6</v>
      </c>
      <c r="B9" s="41">
        <v>0.34</v>
      </c>
      <c r="C9" s="41">
        <v>0.28000000000000003</v>
      </c>
      <c r="D9" s="42">
        <v>0.38</v>
      </c>
      <c r="E9" s="44">
        <v>500</v>
      </c>
      <c r="F9" s="44">
        <v>300</v>
      </c>
      <c r="G9" s="44">
        <v>0</v>
      </c>
      <c r="I9" s="10" t="s">
        <v>29</v>
      </c>
      <c r="J9" s="11" t="s">
        <v>37</v>
      </c>
    </row>
    <row r="10" spans="1:10" x14ac:dyDescent="0.15">
      <c r="I10" s="10" t="s">
        <v>30</v>
      </c>
      <c r="J10" s="11" t="s">
        <v>38</v>
      </c>
    </row>
    <row r="11" spans="1:10" ht="14" thickBot="1" x14ac:dyDescent="0.2">
      <c r="I11" s="12" t="s">
        <v>31</v>
      </c>
      <c r="J11" s="13" t="s">
        <v>39</v>
      </c>
    </row>
    <row r="12" spans="1:10" x14ac:dyDescent="0.15">
      <c r="A12" s="1" t="s">
        <v>51</v>
      </c>
      <c r="C12" s="2" t="s">
        <v>52</v>
      </c>
      <c r="E12" s="2" t="s">
        <v>53</v>
      </c>
      <c r="G12" s="2" t="s">
        <v>69</v>
      </c>
    </row>
    <row r="13" spans="1:10" x14ac:dyDescent="0.15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10" x14ac:dyDescent="0.15">
      <c r="A14" s="4" t="s">
        <v>54</v>
      </c>
      <c r="B14" s="48">
        <v>0</v>
      </c>
      <c r="C14" s="49">
        <v>450.00000000000017</v>
      </c>
      <c r="D14" s="50">
        <v>0</v>
      </c>
      <c r="E14" s="2">
        <f t="shared" ref="E14:E19" si="0">SUM(B14:D14)</f>
        <v>450.00000000000017</v>
      </c>
      <c r="F14" s="2" t="s">
        <v>64</v>
      </c>
      <c r="G14" s="45">
        <v>450</v>
      </c>
    </row>
    <row r="15" spans="1:10" x14ac:dyDescent="0.15">
      <c r="A15" s="4" t="s">
        <v>55</v>
      </c>
      <c r="B15" s="51">
        <v>0</v>
      </c>
      <c r="C15" s="52">
        <v>422.22222222223002</v>
      </c>
      <c r="D15" s="53">
        <v>177.77777777777001</v>
      </c>
      <c r="E15" s="2">
        <f t="shared" si="0"/>
        <v>600</v>
      </c>
      <c r="F15" s="2" t="s">
        <v>64</v>
      </c>
      <c r="G15" s="45">
        <v>600</v>
      </c>
    </row>
    <row r="16" spans="1:10" x14ac:dyDescent="0.15">
      <c r="A16" s="4" t="s">
        <v>56</v>
      </c>
      <c r="B16" s="51">
        <v>0</v>
      </c>
      <c r="C16" s="52">
        <v>227.77777777777067</v>
      </c>
      <c r="D16" s="53">
        <v>322.22222222222928</v>
      </c>
      <c r="E16" s="2">
        <f t="shared" si="0"/>
        <v>550</v>
      </c>
      <c r="F16" s="2" t="s">
        <v>64</v>
      </c>
      <c r="G16" s="45">
        <v>550</v>
      </c>
    </row>
    <row r="17" spans="1:9" x14ac:dyDescent="0.15">
      <c r="A17" s="4" t="s">
        <v>57</v>
      </c>
      <c r="B17" s="51">
        <v>350</v>
      </c>
      <c r="C17" s="54">
        <v>0</v>
      </c>
      <c r="D17" s="55">
        <v>0</v>
      </c>
      <c r="E17" s="2">
        <f t="shared" si="0"/>
        <v>350</v>
      </c>
      <c r="F17" s="2" t="s">
        <v>64</v>
      </c>
      <c r="G17" s="45">
        <v>350</v>
      </c>
    </row>
    <row r="18" spans="1:9" x14ac:dyDescent="0.15">
      <c r="A18" s="4" t="s">
        <v>58</v>
      </c>
      <c r="B18" s="56">
        <v>366.66666666666572</v>
      </c>
      <c r="C18" s="54">
        <v>0</v>
      </c>
      <c r="D18" s="53">
        <v>133.33333333333417</v>
      </c>
      <c r="E18" s="2">
        <f t="shared" si="0"/>
        <v>499.99999999999989</v>
      </c>
      <c r="F18" s="2" t="s">
        <v>64</v>
      </c>
      <c r="G18" s="45">
        <v>500</v>
      </c>
    </row>
    <row r="19" spans="1:9" x14ac:dyDescent="0.15">
      <c r="A19" s="4" t="s">
        <v>59</v>
      </c>
      <c r="B19" s="57">
        <v>83.333333333333172</v>
      </c>
      <c r="C19" s="58">
        <v>0</v>
      </c>
      <c r="D19" s="59">
        <v>366.6666666666668</v>
      </c>
      <c r="E19" s="2">
        <f t="shared" si="0"/>
        <v>450</v>
      </c>
      <c r="F19" s="2" t="s">
        <v>64</v>
      </c>
      <c r="G19" s="45">
        <v>450</v>
      </c>
    </row>
    <row r="20" spans="1:9" x14ac:dyDescent="0.15">
      <c r="A20" s="4" t="s">
        <v>23</v>
      </c>
      <c r="B20" s="7">
        <f>SUM(B14:B19)</f>
        <v>799.99999999999886</v>
      </c>
      <c r="C20" s="7">
        <f>SUM(C14:C19)</f>
        <v>1100.0000000000009</v>
      </c>
      <c r="D20" s="7">
        <f>SUM(D14:D19)</f>
        <v>1000.0000000000002</v>
      </c>
    </row>
    <row r="21" spans="1:9" x14ac:dyDescent="0.15">
      <c r="B21" s="2" t="s">
        <v>7</v>
      </c>
      <c r="C21" s="2" t="s">
        <v>7</v>
      </c>
      <c r="D21" s="2" t="s">
        <v>7</v>
      </c>
      <c r="G21" s="2" t="s">
        <v>53</v>
      </c>
    </row>
    <row r="22" spans="1:9" x14ac:dyDescent="0.15">
      <c r="A22" s="4" t="s">
        <v>65</v>
      </c>
      <c r="B22" s="46">
        <v>900</v>
      </c>
      <c r="C22" s="46">
        <v>1100</v>
      </c>
      <c r="D22" s="46">
        <v>1000</v>
      </c>
      <c r="G22" s="2" t="s">
        <v>19</v>
      </c>
      <c r="H22" s="3"/>
    </row>
    <row r="23" spans="1:9" ht="14" thickBot="1" x14ac:dyDescent="0.2">
      <c r="G23" s="2" t="s">
        <v>66</v>
      </c>
      <c r="H23" s="4"/>
      <c r="I23" s="5"/>
    </row>
    <row r="24" spans="1:9" ht="14" thickBot="1" x14ac:dyDescent="0.2">
      <c r="G24" s="40">
        <f>SUMPRODUCT(BussingCost,Solution)</f>
        <v>555555.55555555434</v>
      </c>
    </row>
    <row r="25" spans="1:9" x14ac:dyDescent="0.15">
      <c r="A25" s="1" t="s">
        <v>21</v>
      </c>
    </row>
    <row r="26" spans="1:9" x14ac:dyDescent="0.15">
      <c r="A26" s="3"/>
      <c r="B26" s="2">
        <f>$E$26*TotalInSchool</f>
        <v>239.99999999999966</v>
      </c>
      <c r="C26" s="2">
        <f>$E$26*TotalInSchool</f>
        <v>330.00000000000028</v>
      </c>
      <c r="D26" s="2">
        <f>$E$26*TotalInSchool</f>
        <v>300.00000000000006</v>
      </c>
      <c r="E26" s="47">
        <v>0.3</v>
      </c>
      <c r="F26" s="6" t="s">
        <v>20</v>
      </c>
    </row>
    <row r="27" spans="1:9" x14ac:dyDescent="0.15">
      <c r="B27" s="2" t="s">
        <v>7</v>
      </c>
      <c r="C27" s="2" t="s">
        <v>7</v>
      </c>
      <c r="D27" s="2" t="s">
        <v>7</v>
      </c>
    </row>
    <row r="28" spans="1:9" x14ac:dyDescent="0.15">
      <c r="A28" s="4" t="s">
        <v>60</v>
      </c>
      <c r="B28" s="16">
        <f>SUMPRODUCT(B14:B19,B4:B9)</f>
        <v>269.33333333333292</v>
      </c>
      <c r="C28" s="17">
        <f>SUMPRODUCT(C14:C19,B4:B9)</f>
        <v>368.55555555555634</v>
      </c>
      <c r="D28" s="18">
        <f>SUMPRODUCT(D14:D19,B4:B9)</f>
        <v>339.11111111111074</v>
      </c>
    </row>
    <row r="29" spans="1:9" x14ac:dyDescent="0.15">
      <c r="A29" s="4" t="s">
        <v>61</v>
      </c>
      <c r="B29" s="19">
        <f>SUMPRODUCT(B14:B19,C4:C9)</f>
        <v>287.99999999999966</v>
      </c>
      <c r="C29" s="20">
        <f>SUMPRODUCT(C14:C19,C4:C9)</f>
        <v>362.11111111111109</v>
      </c>
      <c r="D29" s="21">
        <f>SUMPRODUCT(C4:C9,D14:D19)</f>
        <v>300.88888888888931</v>
      </c>
    </row>
    <row r="30" spans="1:9" x14ac:dyDescent="0.15">
      <c r="A30" s="4" t="s">
        <v>62</v>
      </c>
      <c r="B30" s="22">
        <f>SUMPRODUCT(B14:B19,D4:D9)</f>
        <v>242.66666666666634</v>
      </c>
      <c r="C30" s="23">
        <f>SUMPRODUCT(C14:C19,D4:D9)</f>
        <v>369.33333333333343</v>
      </c>
      <c r="D30" s="24">
        <f>SUMPRODUCT(D14:D19,D4:D9)</f>
        <v>360.00000000000023</v>
      </c>
    </row>
    <row r="31" spans="1:9" x14ac:dyDescent="0.15">
      <c r="B31" s="2" t="s">
        <v>7</v>
      </c>
      <c r="C31" s="2" t="s">
        <v>7</v>
      </c>
      <c r="D31" s="2" t="s">
        <v>7</v>
      </c>
    </row>
    <row r="32" spans="1:9" x14ac:dyDescent="0.15">
      <c r="B32" s="2">
        <f>$E$32*TotalInSchool</f>
        <v>287.9999999999996</v>
      </c>
      <c r="C32" s="2">
        <f>$E$32*TotalInSchool</f>
        <v>396.00000000000034</v>
      </c>
      <c r="D32" s="2">
        <f>$E$32*TotalInSchool</f>
        <v>360.00000000000006</v>
      </c>
      <c r="E32" s="47">
        <v>0.36</v>
      </c>
      <c r="F32" s="6" t="s">
        <v>20</v>
      </c>
    </row>
  </sheetData>
  <phoneticPr fontId="0" type="noConversion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4"/>
  <sheetViews>
    <sheetView showGridLines="0" topLeftCell="A4" zoomScale="150" workbookViewId="0">
      <selection activeCell="G21" sqref="G21"/>
    </sheetView>
  </sheetViews>
  <sheetFormatPr baseColWidth="10" defaultColWidth="10.7109375" defaultRowHeight="13" x14ac:dyDescent="0.15"/>
  <cols>
    <col min="1" max="1" width="2.7109375" style="25" customWidth="1"/>
    <col min="2" max="2" width="5.42578125" style="25" bestFit="1" customWidth="1"/>
    <col min="3" max="3" width="17.28515625" style="25" bestFit="1" customWidth="1"/>
    <col min="4" max="4" width="6.5703125" style="26" bestFit="1" customWidth="1"/>
    <col min="5" max="5" width="11" style="26" customWidth="1"/>
    <col min="6" max="6" width="11.7109375" style="26" customWidth="1"/>
    <col min="7" max="8" width="11.5703125" style="26" customWidth="1"/>
    <col min="9" max="16384" width="10.7109375" style="25"/>
  </cols>
  <sheetData>
    <row r="3" spans="1:8" ht="14" thickBot="1" x14ac:dyDescent="0.2">
      <c r="A3" s="25" t="s">
        <v>141</v>
      </c>
    </row>
    <row r="4" spans="1:8" x14ac:dyDescent="0.15">
      <c r="B4" s="27"/>
      <c r="C4" s="27"/>
      <c r="D4" s="27" t="s">
        <v>72</v>
      </c>
      <c r="E4" s="27" t="s">
        <v>74</v>
      </c>
      <c r="F4" s="27" t="s">
        <v>75</v>
      </c>
      <c r="G4" s="27" t="s">
        <v>77</v>
      </c>
      <c r="H4" s="27" t="s">
        <v>77</v>
      </c>
    </row>
    <row r="5" spans="1:8" ht="14" thickBot="1" x14ac:dyDescent="0.2">
      <c r="B5" s="28" t="s">
        <v>70</v>
      </c>
      <c r="C5" s="28" t="s">
        <v>71</v>
      </c>
      <c r="D5" s="28" t="s">
        <v>73</v>
      </c>
      <c r="E5" s="28" t="s">
        <v>66</v>
      </c>
      <c r="F5" s="28" t="s">
        <v>76</v>
      </c>
      <c r="G5" s="28" t="s">
        <v>78</v>
      </c>
      <c r="H5" s="28" t="s">
        <v>79</v>
      </c>
    </row>
    <row r="6" spans="1:8" x14ac:dyDescent="0.15">
      <c r="B6" s="29" t="s">
        <v>85</v>
      </c>
      <c r="C6" s="29" t="s">
        <v>86</v>
      </c>
      <c r="D6" s="30">
        <v>0</v>
      </c>
      <c r="E6" s="31">
        <v>177.77777843305287</v>
      </c>
      <c r="F6" s="30">
        <v>300</v>
      </c>
      <c r="G6" s="30">
        <v>1E+30</v>
      </c>
      <c r="H6" s="31">
        <v>177.77777843305287</v>
      </c>
    </row>
    <row r="7" spans="1:8" x14ac:dyDescent="0.15">
      <c r="B7" s="29" t="s">
        <v>87</v>
      </c>
      <c r="C7" s="29" t="s">
        <v>88</v>
      </c>
      <c r="D7" s="30">
        <v>450</v>
      </c>
      <c r="E7" s="30">
        <v>0</v>
      </c>
      <c r="F7" s="30">
        <v>0</v>
      </c>
      <c r="G7" s="31">
        <v>177.77777847774158</v>
      </c>
      <c r="H7" s="30">
        <v>1E+30</v>
      </c>
    </row>
    <row r="8" spans="1:8" x14ac:dyDescent="0.15">
      <c r="B8" s="29" t="s">
        <v>89</v>
      </c>
      <c r="C8" s="29" t="s">
        <v>90</v>
      </c>
      <c r="D8" s="30">
        <v>0</v>
      </c>
      <c r="E8" s="31">
        <v>266.66666719985579</v>
      </c>
      <c r="F8" s="30">
        <v>700</v>
      </c>
      <c r="G8" s="30">
        <v>1E+30</v>
      </c>
      <c r="H8" s="31">
        <v>266.66666719985579</v>
      </c>
    </row>
    <row r="9" spans="1:8" x14ac:dyDescent="0.15">
      <c r="B9" s="29" t="s">
        <v>91</v>
      </c>
      <c r="C9" s="29" t="s">
        <v>92</v>
      </c>
      <c r="D9" s="30">
        <v>0</v>
      </c>
      <c r="E9" s="31">
        <v>-799.99999929647822</v>
      </c>
      <c r="F9" s="30">
        <v>0</v>
      </c>
      <c r="G9" s="30">
        <v>1E+30</v>
      </c>
      <c r="H9" s="31">
        <v>799.99999929647822</v>
      </c>
    </row>
    <row r="10" spans="1:8" x14ac:dyDescent="0.15">
      <c r="B10" s="29" t="s">
        <v>93</v>
      </c>
      <c r="C10" s="29" t="s">
        <v>94</v>
      </c>
      <c r="D10" s="32">
        <v>422.22222222221927</v>
      </c>
      <c r="E10" s="30">
        <v>0</v>
      </c>
      <c r="F10" s="30">
        <v>399.99999999969668</v>
      </c>
      <c r="G10" s="31">
        <v>34.210526310107788</v>
      </c>
      <c r="H10" s="31">
        <v>4.545455044506113</v>
      </c>
    </row>
    <row r="11" spans="1:8" x14ac:dyDescent="0.15">
      <c r="B11" s="29" t="s">
        <v>95</v>
      </c>
      <c r="C11" s="29" t="s">
        <v>96</v>
      </c>
      <c r="D11" s="32">
        <v>177.77777777778053</v>
      </c>
      <c r="E11" s="30">
        <v>0</v>
      </c>
      <c r="F11" s="30">
        <v>499.99999999926411</v>
      </c>
      <c r="G11" s="31">
        <v>4.5454550445044726</v>
      </c>
      <c r="H11" s="31">
        <v>34.210526310095453</v>
      </c>
    </row>
    <row r="12" spans="1:8" x14ac:dyDescent="0.15">
      <c r="B12" s="29" t="s">
        <v>97</v>
      </c>
      <c r="C12" s="29" t="s">
        <v>98</v>
      </c>
      <c r="D12" s="30">
        <v>0</v>
      </c>
      <c r="E12" s="31">
        <v>11.111112510093493</v>
      </c>
      <c r="F12" s="30">
        <v>600</v>
      </c>
      <c r="G12" s="30">
        <v>1E+30</v>
      </c>
      <c r="H12" s="31">
        <v>11.111112510093493</v>
      </c>
    </row>
    <row r="13" spans="1:8" x14ac:dyDescent="0.15">
      <c r="B13" s="29" t="s">
        <v>99</v>
      </c>
      <c r="C13" s="29" t="s">
        <v>100</v>
      </c>
      <c r="D13" s="32">
        <v>227.77777777778084</v>
      </c>
      <c r="E13" s="30">
        <v>0</v>
      </c>
      <c r="F13" s="30">
        <v>299.99999999658809</v>
      </c>
      <c r="G13" s="31">
        <v>4.5454550444821278</v>
      </c>
      <c r="H13" s="31">
        <v>34.210526309927282</v>
      </c>
    </row>
    <row r="14" spans="1:8" x14ac:dyDescent="0.15">
      <c r="B14" s="29" t="s">
        <v>101</v>
      </c>
      <c r="C14" s="29" t="s">
        <v>102</v>
      </c>
      <c r="D14" s="32">
        <v>322.2222222222195</v>
      </c>
      <c r="E14" s="30">
        <v>0</v>
      </c>
      <c r="F14" s="30">
        <v>199.99999999799499</v>
      </c>
      <c r="G14" s="31">
        <v>34.21052631002533</v>
      </c>
      <c r="H14" s="31">
        <v>7.6923084496563021</v>
      </c>
    </row>
    <row r="15" spans="1:8" x14ac:dyDescent="0.15">
      <c r="B15" s="29" t="s">
        <v>103</v>
      </c>
      <c r="C15" s="29" t="s">
        <v>104</v>
      </c>
      <c r="D15" s="30">
        <v>350</v>
      </c>
      <c r="E15" s="30">
        <v>0</v>
      </c>
      <c r="F15" s="30">
        <v>200</v>
      </c>
      <c r="G15" s="31">
        <v>366.66666661133684</v>
      </c>
      <c r="H15" s="38">
        <v>2.0792336978401853E+17</v>
      </c>
    </row>
    <row r="16" spans="1:8" x14ac:dyDescent="0.15">
      <c r="B16" s="29" t="s">
        <v>105</v>
      </c>
      <c r="C16" s="29" t="s">
        <v>106</v>
      </c>
      <c r="D16" s="30">
        <v>0</v>
      </c>
      <c r="E16" s="31">
        <v>366.66666660240469</v>
      </c>
      <c r="F16" s="30">
        <v>500</v>
      </c>
      <c r="G16" s="30">
        <v>1E+30</v>
      </c>
      <c r="H16" s="31">
        <v>366.66666660240469</v>
      </c>
    </row>
    <row r="17" spans="1:8" x14ac:dyDescent="0.15">
      <c r="B17" s="29" t="s">
        <v>107</v>
      </c>
      <c r="C17" s="29" t="s">
        <v>108</v>
      </c>
      <c r="D17" s="30">
        <v>0</v>
      </c>
      <c r="E17" s="31">
        <v>-433.33333266256335</v>
      </c>
      <c r="F17" s="30">
        <v>0</v>
      </c>
      <c r="G17" s="30">
        <v>1E+30</v>
      </c>
      <c r="H17" s="31">
        <v>433.33333266256335</v>
      </c>
    </row>
    <row r="18" spans="1:8" x14ac:dyDescent="0.15">
      <c r="B18" s="29" t="s">
        <v>109</v>
      </c>
      <c r="C18" s="29" t="s">
        <v>110</v>
      </c>
      <c r="D18" s="32">
        <v>366.66666666666737</v>
      </c>
      <c r="E18" s="30">
        <v>0</v>
      </c>
      <c r="F18" s="30">
        <v>0</v>
      </c>
      <c r="G18" s="31">
        <v>16.66666849559013</v>
      </c>
      <c r="H18" s="31">
        <v>108.33333331087992</v>
      </c>
    </row>
    <row r="19" spans="1:8" x14ac:dyDescent="0.15">
      <c r="B19" s="29" t="s">
        <v>111</v>
      </c>
      <c r="C19" s="29" t="s">
        <v>112</v>
      </c>
      <c r="D19" s="30">
        <v>0</v>
      </c>
      <c r="E19" s="31">
        <v>233.33333329150653</v>
      </c>
      <c r="F19" s="30">
        <v>0</v>
      </c>
      <c r="G19" s="30">
        <v>1E+30</v>
      </c>
      <c r="H19" s="31">
        <v>233.33333329150653</v>
      </c>
    </row>
    <row r="20" spans="1:8" x14ac:dyDescent="0.15">
      <c r="B20" s="29" t="s">
        <v>113</v>
      </c>
      <c r="C20" s="29" t="s">
        <v>114</v>
      </c>
      <c r="D20" s="32">
        <v>133.33333333333263</v>
      </c>
      <c r="E20" s="30">
        <v>0</v>
      </c>
      <c r="F20" s="30">
        <v>399.99999999418168</v>
      </c>
      <c r="G20" s="31">
        <v>108.33333331071286</v>
      </c>
      <c r="H20" s="31">
        <v>16.666668495564423</v>
      </c>
    </row>
    <row r="21" spans="1:8" x14ac:dyDescent="0.15">
      <c r="B21" s="29" t="s">
        <v>115</v>
      </c>
      <c r="C21" s="29" t="s">
        <v>116</v>
      </c>
      <c r="D21" s="32">
        <v>83.33333333333259</v>
      </c>
      <c r="E21" s="30">
        <v>0</v>
      </c>
      <c r="F21" s="30">
        <v>499.99999999534816</v>
      </c>
      <c r="G21" s="62">
        <v>33.333338634137341</v>
      </c>
      <c r="H21" s="31">
        <v>166.66666669234218</v>
      </c>
    </row>
    <row r="22" spans="1:8" x14ac:dyDescent="0.15">
      <c r="B22" s="29" t="s">
        <v>117</v>
      </c>
      <c r="C22" s="29" t="s">
        <v>118</v>
      </c>
      <c r="D22" s="30">
        <v>0</v>
      </c>
      <c r="E22" s="30">
        <v>200.0000000287057</v>
      </c>
      <c r="F22" s="30">
        <v>300.00000004656613</v>
      </c>
      <c r="G22" s="64">
        <v>1E+30</v>
      </c>
      <c r="H22" s="30">
        <v>200.0000000287057</v>
      </c>
    </row>
    <row r="23" spans="1:8" ht="14" thickBot="1" x14ac:dyDescent="0.2">
      <c r="B23" s="33" t="s">
        <v>119</v>
      </c>
      <c r="C23" s="33" t="s">
        <v>120</v>
      </c>
      <c r="D23" s="34">
        <v>366.66666666666748</v>
      </c>
      <c r="E23" s="35">
        <v>0</v>
      </c>
      <c r="F23" s="35">
        <v>0</v>
      </c>
      <c r="G23" s="36">
        <v>166.6666666914615</v>
      </c>
      <c r="H23" s="36">
        <v>33.333338633961226</v>
      </c>
    </row>
    <row r="25" spans="1:8" ht="14" thickBot="1" x14ac:dyDescent="0.2">
      <c r="A25" s="25" t="s">
        <v>80</v>
      </c>
    </row>
    <row r="26" spans="1:8" x14ac:dyDescent="0.15">
      <c r="B26" s="27"/>
      <c r="C26" s="27"/>
      <c r="D26" s="27" t="s">
        <v>72</v>
      </c>
      <c r="E26" s="27" t="s">
        <v>81</v>
      </c>
      <c r="F26" s="27" t="s">
        <v>83</v>
      </c>
      <c r="G26" s="27" t="s">
        <v>77</v>
      </c>
      <c r="H26" s="27" t="s">
        <v>77</v>
      </c>
    </row>
    <row r="27" spans="1:8" ht="14" thickBot="1" x14ac:dyDescent="0.2">
      <c r="B27" s="28" t="s">
        <v>70</v>
      </c>
      <c r="C27" s="28" t="s">
        <v>71</v>
      </c>
      <c r="D27" s="28" t="s">
        <v>73</v>
      </c>
      <c r="E27" s="28" t="s">
        <v>82</v>
      </c>
      <c r="F27" s="28" t="s">
        <v>84</v>
      </c>
      <c r="G27" s="28" t="s">
        <v>78</v>
      </c>
      <c r="H27" s="28" t="s">
        <v>79</v>
      </c>
    </row>
    <row r="28" spans="1:8" x14ac:dyDescent="0.15">
      <c r="B28" s="29" t="s">
        <v>121</v>
      </c>
      <c r="C28" s="29" t="s">
        <v>8</v>
      </c>
      <c r="D28" s="32">
        <v>242.66666666666657</v>
      </c>
      <c r="E28" s="32">
        <v>0</v>
      </c>
      <c r="F28" s="30">
        <v>0</v>
      </c>
      <c r="G28" s="30">
        <v>1E+30</v>
      </c>
      <c r="H28" s="31">
        <v>45.333333333333385</v>
      </c>
    </row>
    <row r="29" spans="1:8" x14ac:dyDescent="0.15">
      <c r="B29" s="29" t="s">
        <v>122</v>
      </c>
      <c r="C29" s="29" t="s">
        <v>8</v>
      </c>
      <c r="D29" s="32">
        <v>369.33333333333348</v>
      </c>
      <c r="E29" s="32">
        <v>0</v>
      </c>
      <c r="F29" s="30">
        <v>0</v>
      </c>
      <c r="G29" s="30">
        <v>1E+30</v>
      </c>
      <c r="H29" s="31">
        <v>26.666666666666586</v>
      </c>
    </row>
    <row r="30" spans="1:8" x14ac:dyDescent="0.15">
      <c r="B30" s="29" t="s">
        <v>123</v>
      </c>
      <c r="C30" s="29" t="s">
        <v>8</v>
      </c>
      <c r="D30" s="32">
        <v>360</v>
      </c>
      <c r="E30" s="32">
        <v>-6666.6666664521017</v>
      </c>
      <c r="F30" s="30">
        <v>0</v>
      </c>
      <c r="G30" s="31">
        <v>5.3333333335352595</v>
      </c>
      <c r="H30" s="31">
        <v>0.66666666671684494</v>
      </c>
    </row>
    <row r="31" spans="1:8" x14ac:dyDescent="0.15">
      <c r="B31" s="29" t="s">
        <v>124</v>
      </c>
      <c r="C31" s="29" t="s">
        <v>125</v>
      </c>
      <c r="D31" s="37">
        <v>800</v>
      </c>
      <c r="E31" s="37">
        <v>0</v>
      </c>
      <c r="F31" s="30">
        <v>900</v>
      </c>
      <c r="G31" s="30">
        <v>1E+30</v>
      </c>
      <c r="H31" s="30">
        <v>100</v>
      </c>
    </row>
    <row r="32" spans="1:8" x14ac:dyDescent="0.15">
      <c r="B32" s="29" t="s">
        <v>126</v>
      </c>
      <c r="C32" s="29" t="s">
        <v>127</v>
      </c>
      <c r="D32" s="37">
        <v>1100</v>
      </c>
      <c r="E32" s="37">
        <v>-177.77777773241647</v>
      </c>
      <c r="F32" s="30">
        <v>1100</v>
      </c>
      <c r="G32" s="31">
        <v>36.363636365617069</v>
      </c>
      <c r="H32" s="31">
        <v>3.7735849059982471</v>
      </c>
    </row>
    <row r="33" spans="2:8" x14ac:dyDescent="0.15">
      <c r="B33" s="29" t="s">
        <v>128</v>
      </c>
      <c r="C33" s="29" t="s">
        <v>129</v>
      </c>
      <c r="D33" s="37">
        <v>1000</v>
      </c>
      <c r="E33" s="37">
        <v>-144.4444444135803</v>
      </c>
      <c r="F33" s="30">
        <v>1000</v>
      </c>
      <c r="G33" s="31">
        <v>42.105263159884196</v>
      </c>
      <c r="H33" s="31">
        <v>3.8834951459289995</v>
      </c>
    </row>
    <row r="34" spans="2:8" x14ac:dyDescent="0.15">
      <c r="B34" s="29" t="s">
        <v>130</v>
      </c>
      <c r="C34" s="29" t="s">
        <v>9</v>
      </c>
      <c r="D34" s="32">
        <v>269.33333333333337</v>
      </c>
      <c r="E34" s="32">
        <v>0</v>
      </c>
      <c r="F34" s="30">
        <v>0</v>
      </c>
      <c r="G34" s="31">
        <v>29.333333333333417</v>
      </c>
      <c r="H34" s="30">
        <v>1E+30</v>
      </c>
    </row>
    <row r="35" spans="2:8" x14ac:dyDescent="0.15">
      <c r="B35" s="29" t="s">
        <v>131</v>
      </c>
      <c r="C35" s="29" t="s">
        <v>9</v>
      </c>
      <c r="D35" s="32">
        <v>368.55555555555543</v>
      </c>
      <c r="E35" s="32">
        <v>0</v>
      </c>
      <c r="F35" s="30">
        <v>0</v>
      </c>
      <c r="G35" s="31">
        <v>38.555555555555401</v>
      </c>
      <c r="H35" s="30">
        <v>1E+30</v>
      </c>
    </row>
    <row r="36" spans="2:8" x14ac:dyDescent="0.15">
      <c r="B36" s="29" t="s">
        <v>132</v>
      </c>
      <c r="C36" s="29" t="s">
        <v>9</v>
      </c>
      <c r="D36" s="32">
        <v>339.11111111111131</v>
      </c>
      <c r="E36" s="32">
        <v>0</v>
      </c>
      <c r="F36" s="30">
        <v>0</v>
      </c>
      <c r="G36" s="31">
        <v>39.111111111111313</v>
      </c>
      <c r="H36" s="30">
        <v>1E+30</v>
      </c>
    </row>
    <row r="37" spans="2:8" x14ac:dyDescent="0.15">
      <c r="B37" s="29" t="s">
        <v>130</v>
      </c>
      <c r="C37" s="29" t="s">
        <v>9</v>
      </c>
      <c r="D37" s="32">
        <v>269.33333333333337</v>
      </c>
      <c r="E37" s="32">
        <v>0</v>
      </c>
      <c r="F37" s="30">
        <v>0</v>
      </c>
      <c r="G37" s="30">
        <v>1E+30</v>
      </c>
      <c r="H37" s="31">
        <v>18.666666666666579</v>
      </c>
    </row>
    <row r="38" spans="2:8" x14ac:dyDescent="0.15">
      <c r="B38" s="29" t="s">
        <v>131</v>
      </c>
      <c r="C38" s="29" t="s">
        <v>9</v>
      </c>
      <c r="D38" s="32">
        <v>368.55555555555543</v>
      </c>
      <c r="E38" s="32">
        <v>0</v>
      </c>
      <c r="F38" s="30">
        <v>0</v>
      </c>
      <c r="G38" s="30">
        <v>1E+30</v>
      </c>
      <c r="H38" s="31">
        <v>27.444444444444599</v>
      </c>
    </row>
    <row r="39" spans="2:8" x14ac:dyDescent="0.15">
      <c r="B39" s="29" t="s">
        <v>132</v>
      </c>
      <c r="C39" s="29" t="s">
        <v>9</v>
      </c>
      <c r="D39" s="32">
        <v>339.11111111111131</v>
      </c>
      <c r="E39" s="32">
        <v>0</v>
      </c>
      <c r="F39" s="30">
        <v>0</v>
      </c>
      <c r="G39" s="30">
        <v>1E+30</v>
      </c>
      <c r="H39" s="31">
        <v>20.888888888888722</v>
      </c>
    </row>
    <row r="40" spans="2:8" x14ac:dyDescent="0.15">
      <c r="B40" s="29" t="s">
        <v>133</v>
      </c>
      <c r="C40" s="29" t="s">
        <v>10</v>
      </c>
      <c r="D40" s="32">
        <v>288</v>
      </c>
      <c r="E40" s="32">
        <v>0</v>
      </c>
      <c r="F40" s="30">
        <v>0</v>
      </c>
      <c r="G40" s="30">
        <v>48</v>
      </c>
      <c r="H40" s="30">
        <v>1E+30</v>
      </c>
    </row>
    <row r="41" spans="2:8" x14ac:dyDescent="0.15">
      <c r="B41" s="29" t="s">
        <v>134</v>
      </c>
      <c r="C41" s="29" t="s">
        <v>10</v>
      </c>
      <c r="D41" s="32">
        <v>362.11111111111126</v>
      </c>
      <c r="E41" s="32">
        <v>0</v>
      </c>
      <c r="F41" s="30">
        <v>0</v>
      </c>
      <c r="G41" s="31">
        <v>32.111111111111235</v>
      </c>
      <c r="H41" s="30">
        <v>1E+30</v>
      </c>
    </row>
    <row r="42" spans="2:8" x14ac:dyDescent="0.15">
      <c r="B42" s="29" t="s">
        <v>135</v>
      </c>
      <c r="C42" s="29" t="s">
        <v>10</v>
      </c>
      <c r="D42" s="32">
        <v>300.8888888888888</v>
      </c>
      <c r="E42" s="32">
        <v>0</v>
      </c>
      <c r="F42" s="30">
        <v>0</v>
      </c>
      <c r="G42" s="31">
        <v>0.8888888888887746</v>
      </c>
      <c r="H42" s="30">
        <v>1E+30</v>
      </c>
    </row>
    <row r="43" spans="2:8" x14ac:dyDescent="0.15">
      <c r="B43" s="29" t="s">
        <v>133</v>
      </c>
      <c r="C43" s="29" t="s">
        <v>10</v>
      </c>
      <c r="D43" s="32">
        <v>288</v>
      </c>
      <c r="E43" s="32">
        <v>-2777.7777783552547</v>
      </c>
      <c r="F43" s="30">
        <v>0</v>
      </c>
      <c r="G43" s="31">
        <v>0.25806451613257275</v>
      </c>
      <c r="H43" s="31">
        <v>2.9090909090699086</v>
      </c>
    </row>
    <row r="44" spans="2:8" x14ac:dyDescent="0.15">
      <c r="B44" s="29" t="s">
        <v>134</v>
      </c>
      <c r="C44" s="29" t="s">
        <v>10</v>
      </c>
      <c r="D44" s="32">
        <v>362.11111111111126</v>
      </c>
      <c r="E44" s="32">
        <v>0</v>
      </c>
      <c r="F44" s="30">
        <v>0</v>
      </c>
      <c r="G44" s="30">
        <v>1E+30</v>
      </c>
      <c r="H44" s="31">
        <v>33.888888888888737</v>
      </c>
    </row>
    <row r="45" spans="2:8" x14ac:dyDescent="0.15">
      <c r="B45" s="29" t="s">
        <v>135</v>
      </c>
      <c r="C45" s="29" t="s">
        <v>10</v>
      </c>
      <c r="D45" s="32">
        <v>300.8888888888888</v>
      </c>
      <c r="E45" s="32">
        <v>0</v>
      </c>
      <c r="F45" s="30">
        <v>0</v>
      </c>
      <c r="G45" s="30">
        <v>1E+30</v>
      </c>
      <c r="H45" s="31">
        <v>59.111111111111249</v>
      </c>
    </row>
    <row r="46" spans="2:8" x14ac:dyDescent="0.15">
      <c r="B46" s="29" t="s">
        <v>121</v>
      </c>
      <c r="C46" s="29" t="s">
        <v>8</v>
      </c>
      <c r="D46" s="32">
        <v>242.66666666666657</v>
      </c>
      <c r="E46" s="32">
        <v>0</v>
      </c>
      <c r="F46" s="30">
        <v>0</v>
      </c>
      <c r="G46" s="31">
        <v>2.6666666666666106</v>
      </c>
      <c r="H46" s="30">
        <v>1E+30</v>
      </c>
    </row>
    <row r="47" spans="2:8" x14ac:dyDescent="0.15">
      <c r="B47" s="29" t="s">
        <v>122</v>
      </c>
      <c r="C47" s="29" t="s">
        <v>8</v>
      </c>
      <c r="D47" s="32">
        <v>369.33333333333348</v>
      </c>
      <c r="E47" s="32">
        <v>0</v>
      </c>
      <c r="F47" s="30">
        <v>0</v>
      </c>
      <c r="G47" s="31">
        <v>39.333333333333407</v>
      </c>
      <c r="H47" s="30">
        <v>1E+30</v>
      </c>
    </row>
    <row r="48" spans="2:8" x14ac:dyDescent="0.15">
      <c r="B48" s="29" t="s">
        <v>123</v>
      </c>
      <c r="C48" s="29" t="s">
        <v>8</v>
      </c>
      <c r="D48" s="32">
        <v>360</v>
      </c>
      <c r="E48" s="32">
        <v>0</v>
      </c>
      <c r="F48" s="30">
        <v>0</v>
      </c>
      <c r="G48" s="30">
        <v>60</v>
      </c>
      <c r="H48" s="30">
        <v>1E+30</v>
      </c>
    </row>
    <row r="49" spans="2:8" x14ac:dyDescent="0.15">
      <c r="B49" s="29" t="s">
        <v>136</v>
      </c>
      <c r="C49" s="29" t="s">
        <v>137</v>
      </c>
      <c r="D49" s="30">
        <v>450</v>
      </c>
      <c r="E49" s="31">
        <v>177.77777773264128</v>
      </c>
      <c r="F49" s="30">
        <v>450</v>
      </c>
      <c r="G49" s="31">
        <v>3.7735849059934767</v>
      </c>
      <c r="H49" s="31">
        <v>36.363636365571104</v>
      </c>
    </row>
    <row r="50" spans="2:8" x14ac:dyDescent="0.15">
      <c r="B50" s="29" t="s">
        <v>138</v>
      </c>
      <c r="C50" s="29" t="s">
        <v>139</v>
      </c>
      <c r="D50" s="30">
        <v>600</v>
      </c>
      <c r="E50" s="31">
        <v>577.77777773414937</v>
      </c>
      <c r="F50" s="30">
        <v>600</v>
      </c>
      <c r="G50" s="31">
        <v>3.7735849059779261</v>
      </c>
      <c r="H50" s="31">
        <v>36.363636365421257</v>
      </c>
    </row>
    <row r="51" spans="2:8" x14ac:dyDescent="0.15">
      <c r="B51" s="29" t="s">
        <v>140</v>
      </c>
      <c r="C51" s="29" t="s">
        <v>0</v>
      </c>
      <c r="D51" s="30">
        <v>550</v>
      </c>
      <c r="E51" s="31">
        <v>477.77777772978112</v>
      </c>
      <c r="F51" s="30">
        <v>550</v>
      </c>
      <c r="G51" s="31">
        <v>3.7735849059982471</v>
      </c>
      <c r="H51" s="31">
        <v>36.363636365617069</v>
      </c>
    </row>
    <row r="52" spans="2:8" x14ac:dyDescent="0.15">
      <c r="B52" s="29" t="s">
        <v>1</v>
      </c>
      <c r="C52" s="29" t="s">
        <v>2</v>
      </c>
      <c r="D52" s="30">
        <v>350</v>
      </c>
      <c r="E52" s="31">
        <v>311.11111113316491</v>
      </c>
      <c r="F52" s="30">
        <v>350</v>
      </c>
      <c r="G52" s="31">
        <v>72.727272727338331</v>
      </c>
      <c r="H52" s="31">
        <v>6.451612903366712</v>
      </c>
    </row>
    <row r="53" spans="2:8" x14ac:dyDescent="0.15">
      <c r="B53" s="29" t="s">
        <v>3</v>
      </c>
      <c r="C53" s="29" t="s">
        <v>4</v>
      </c>
      <c r="D53" s="30">
        <v>500</v>
      </c>
      <c r="E53" s="31">
        <v>-55.555555564607516</v>
      </c>
      <c r="F53" s="30">
        <v>500</v>
      </c>
      <c r="G53" s="31">
        <v>12.90322580720875</v>
      </c>
      <c r="H53" s="31">
        <v>145.45454546003489</v>
      </c>
    </row>
    <row r="54" spans="2:8" ht="14" thickBot="1" x14ac:dyDescent="0.2">
      <c r="B54" s="33" t="s">
        <v>5</v>
      </c>
      <c r="C54" s="33" t="s">
        <v>6</v>
      </c>
      <c r="D54" s="35">
        <v>450</v>
      </c>
      <c r="E54" s="36">
        <v>277.7777777368517</v>
      </c>
      <c r="F54" s="35">
        <v>450</v>
      </c>
      <c r="G54" s="36">
        <v>3.2258064518441936</v>
      </c>
      <c r="H54" s="36">
        <v>36.363636365482243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zoomScale="150" workbookViewId="0">
      <selection activeCell="F9" sqref="F9"/>
    </sheetView>
  </sheetViews>
  <sheetFormatPr baseColWidth="10" defaultColWidth="9.28515625" defaultRowHeight="13" x14ac:dyDescent="0.15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16384" width="9.28515625" style="2"/>
  </cols>
  <sheetData>
    <row r="1" spans="1:7" x14ac:dyDescent="0.15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15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15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15">
      <c r="A4" s="4">
        <v>1</v>
      </c>
      <c r="B4" s="41">
        <v>0.32</v>
      </c>
      <c r="C4" s="41">
        <v>0.38</v>
      </c>
      <c r="D4" s="42">
        <v>0.3</v>
      </c>
      <c r="E4" s="43">
        <v>300</v>
      </c>
      <c r="F4" s="44">
        <v>0</v>
      </c>
      <c r="G4" s="44">
        <v>700</v>
      </c>
    </row>
    <row r="5" spans="1:7" x14ac:dyDescent="0.15">
      <c r="A5" s="4">
        <v>2</v>
      </c>
      <c r="B5" s="41">
        <v>0.37</v>
      </c>
      <c r="C5" s="41">
        <v>0.28000000000000003</v>
      </c>
      <c r="D5" s="42">
        <v>0.35</v>
      </c>
      <c r="E5" s="44" t="s">
        <v>63</v>
      </c>
      <c r="F5" s="44">
        <v>400</v>
      </c>
      <c r="G5" s="44">
        <v>500</v>
      </c>
    </row>
    <row r="6" spans="1:7" x14ac:dyDescent="0.15">
      <c r="A6" s="4">
        <v>3</v>
      </c>
      <c r="B6" s="41">
        <v>0.3</v>
      </c>
      <c r="C6" s="41">
        <v>0.32</v>
      </c>
      <c r="D6" s="42">
        <v>0.38</v>
      </c>
      <c r="E6" s="44">
        <v>600</v>
      </c>
      <c r="F6" s="44">
        <v>300</v>
      </c>
      <c r="G6" s="44">
        <v>200</v>
      </c>
    </row>
    <row r="7" spans="1:7" x14ac:dyDescent="0.15">
      <c r="A7" s="4">
        <v>4</v>
      </c>
      <c r="B7" s="41">
        <v>0.28000000000000003</v>
      </c>
      <c r="C7" s="41">
        <v>0.4</v>
      </c>
      <c r="D7" s="42">
        <v>0.32</v>
      </c>
      <c r="E7" s="44">
        <v>200</v>
      </c>
      <c r="F7" s="44">
        <v>500</v>
      </c>
      <c r="G7" s="44" t="s">
        <v>63</v>
      </c>
    </row>
    <row r="8" spans="1:7" x14ac:dyDescent="0.15">
      <c r="A8" s="4">
        <v>5</v>
      </c>
      <c r="B8" s="41">
        <v>0.39</v>
      </c>
      <c r="C8" s="41">
        <v>0.34</v>
      </c>
      <c r="D8" s="42">
        <v>0.27</v>
      </c>
      <c r="E8" s="44">
        <v>0</v>
      </c>
      <c r="F8" s="44" t="s">
        <v>63</v>
      </c>
      <c r="G8" s="44">
        <v>400</v>
      </c>
    </row>
    <row r="9" spans="1:7" x14ac:dyDescent="0.15">
      <c r="A9" s="4">
        <v>6</v>
      </c>
      <c r="B9" s="41">
        <v>0.34</v>
      </c>
      <c r="C9" s="41">
        <v>0.28000000000000003</v>
      </c>
      <c r="D9" s="42">
        <v>0.38</v>
      </c>
      <c r="E9" s="63">
        <v>550</v>
      </c>
      <c r="F9" s="44">
        <v>300</v>
      </c>
      <c r="G9" s="44">
        <v>0</v>
      </c>
    </row>
    <row r="12" spans="1:7" x14ac:dyDescent="0.15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15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15">
      <c r="A14" s="4" t="s">
        <v>54</v>
      </c>
      <c r="B14" s="48">
        <v>0</v>
      </c>
      <c r="C14" s="49">
        <v>450.00000000000017</v>
      </c>
      <c r="D14" s="50">
        <v>0</v>
      </c>
      <c r="E14" s="2">
        <f t="shared" ref="E14:E19" si="0">SUM(B14:D14)</f>
        <v>450.00000000000017</v>
      </c>
      <c r="F14" s="2" t="s">
        <v>64</v>
      </c>
      <c r="G14" s="45">
        <v>450</v>
      </c>
    </row>
    <row r="15" spans="1:7" x14ac:dyDescent="0.15">
      <c r="A15" s="4" t="s">
        <v>55</v>
      </c>
      <c r="B15" s="51">
        <v>0</v>
      </c>
      <c r="C15" s="54">
        <v>600</v>
      </c>
      <c r="D15" s="55">
        <v>0</v>
      </c>
      <c r="E15" s="2">
        <f t="shared" si="0"/>
        <v>600</v>
      </c>
      <c r="F15" s="2" t="s">
        <v>64</v>
      </c>
      <c r="G15" s="45">
        <v>600</v>
      </c>
    </row>
    <row r="16" spans="1:7" x14ac:dyDescent="0.15">
      <c r="A16" s="4" t="s">
        <v>56</v>
      </c>
      <c r="B16" s="56">
        <v>72.72727272726766</v>
      </c>
      <c r="C16" s="54">
        <v>50.000000000000604</v>
      </c>
      <c r="D16" s="53">
        <v>427.27272727273174</v>
      </c>
      <c r="E16" s="2">
        <f t="shared" si="0"/>
        <v>550</v>
      </c>
      <c r="F16" s="2" t="s">
        <v>64</v>
      </c>
      <c r="G16" s="45">
        <v>550</v>
      </c>
    </row>
    <row r="17" spans="1:8" x14ac:dyDescent="0.15">
      <c r="A17" s="4" t="s">
        <v>57</v>
      </c>
      <c r="B17" s="51">
        <v>350</v>
      </c>
      <c r="C17" s="54">
        <v>0</v>
      </c>
      <c r="D17" s="55">
        <v>0</v>
      </c>
      <c r="E17" s="2">
        <f t="shared" si="0"/>
        <v>350</v>
      </c>
      <c r="F17" s="2" t="s">
        <v>64</v>
      </c>
      <c r="G17" s="45">
        <v>350</v>
      </c>
    </row>
    <row r="18" spans="1:8" x14ac:dyDescent="0.15">
      <c r="A18" s="4" t="s">
        <v>58</v>
      </c>
      <c r="B18" s="56">
        <v>318.18181818181932</v>
      </c>
      <c r="C18" s="54">
        <v>0</v>
      </c>
      <c r="D18" s="53">
        <v>181.81818181818053</v>
      </c>
      <c r="E18" s="2">
        <f t="shared" si="0"/>
        <v>499.99999999999989</v>
      </c>
      <c r="F18" s="2" t="s">
        <v>64</v>
      </c>
      <c r="G18" s="45">
        <v>500</v>
      </c>
    </row>
    <row r="19" spans="1:8" x14ac:dyDescent="0.15">
      <c r="A19" s="4" t="s">
        <v>59</v>
      </c>
      <c r="B19" s="57">
        <v>59.090909090911865</v>
      </c>
      <c r="C19" s="58">
        <v>0</v>
      </c>
      <c r="D19" s="59">
        <v>390.90909090908809</v>
      </c>
      <c r="E19" s="2">
        <f t="shared" si="0"/>
        <v>449.99999999999994</v>
      </c>
      <c r="F19" s="2" t="s">
        <v>64</v>
      </c>
      <c r="G19" s="45">
        <v>450</v>
      </c>
    </row>
    <row r="20" spans="1:8" x14ac:dyDescent="0.15">
      <c r="A20" s="4" t="s">
        <v>23</v>
      </c>
      <c r="B20" s="7">
        <f>SUM(B14:B19)</f>
        <v>799.99999999999875</v>
      </c>
      <c r="C20" s="7">
        <f>SUM(C14:C19)</f>
        <v>1100.0000000000009</v>
      </c>
      <c r="D20" s="7">
        <f>SUM(D14:D19)</f>
        <v>1000.0000000000005</v>
      </c>
    </row>
    <row r="21" spans="1:8" x14ac:dyDescent="0.15">
      <c r="B21" s="2" t="s">
        <v>7</v>
      </c>
      <c r="C21" s="2" t="s">
        <v>7</v>
      </c>
      <c r="D21" s="2" t="s">
        <v>7</v>
      </c>
      <c r="G21" s="2" t="s">
        <v>53</v>
      </c>
    </row>
    <row r="22" spans="1:8" x14ac:dyDescent="0.15">
      <c r="A22" s="4" t="s">
        <v>65</v>
      </c>
      <c r="B22" s="46">
        <v>900</v>
      </c>
      <c r="C22" s="46">
        <v>1100</v>
      </c>
      <c r="D22" s="46">
        <v>1000</v>
      </c>
      <c r="G22" s="2" t="s">
        <v>19</v>
      </c>
      <c r="H22" s="3"/>
    </row>
    <row r="23" spans="1:8" ht="14" thickBot="1" x14ac:dyDescent="0.2">
      <c r="G23" s="2" t="s">
        <v>66</v>
      </c>
      <c r="H23" s="4"/>
    </row>
    <row r="24" spans="1:8" ht="14" thickBot="1" x14ac:dyDescent="0.2">
      <c r="G24" s="40">
        <f>SUMPRODUCT(BussingCost,Solution)</f>
        <v>559318.18181818083</v>
      </c>
    </row>
    <row r="25" spans="1:8" x14ac:dyDescent="0.15">
      <c r="A25" s="1" t="s">
        <v>21</v>
      </c>
    </row>
    <row r="26" spans="1:8" x14ac:dyDescent="0.15">
      <c r="A26" s="3"/>
      <c r="B26" s="2">
        <f>$E$26*TotalInSchool</f>
        <v>239.9999999999996</v>
      </c>
      <c r="C26" s="2">
        <f>$E$26*TotalInSchool</f>
        <v>330.00000000000028</v>
      </c>
      <c r="D26" s="2">
        <f>$E$26*TotalInSchool</f>
        <v>300.00000000000011</v>
      </c>
      <c r="E26" s="47">
        <v>0.3</v>
      </c>
      <c r="F26" s="6" t="s">
        <v>20</v>
      </c>
    </row>
    <row r="27" spans="1:8" x14ac:dyDescent="0.15">
      <c r="B27" s="2" t="s">
        <v>7</v>
      </c>
      <c r="C27" s="2" t="s">
        <v>7</v>
      </c>
      <c r="D27" s="2" t="s">
        <v>7</v>
      </c>
    </row>
    <row r="28" spans="1:8" x14ac:dyDescent="0.15">
      <c r="A28" s="4" t="s">
        <v>60</v>
      </c>
      <c r="B28" s="16">
        <f>SUMPRODUCT(B14:B19,B4:B9)</f>
        <v>263.99999999999989</v>
      </c>
      <c r="C28" s="17">
        <f>SUMPRODUCT(C14:C19,B4:B9)</f>
        <v>381.00000000000023</v>
      </c>
      <c r="D28" s="18">
        <f>SUMPRODUCT(D14:D19,B4:B9)</f>
        <v>331.99999999999989</v>
      </c>
    </row>
    <row r="29" spans="1:8" x14ac:dyDescent="0.15">
      <c r="A29" s="4" t="s">
        <v>61</v>
      </c>
      <c r="B29" s="19">
        <f>SUMPRODUCT(B14:B19,C4:C9)</f>
        <v>287.99999999999955</v>
      </c>
      <c r="C29" s="20">
        <f>SUMPRODUCT(C14:C19,C4:C9)</f>
        <v>355.00000000000028</v>
      </c>
      <c r="D29" s="21">
        <f>SUMPRODUCT(C4:C9,D14:D19)</f>
        <v>308.00000000000023</v>
      </c>
    </row>
    <row r="30" spans="1:8" x14ac:dyDescent="0.15">
      <c r="A30" s="4" t="s">
        <v>62</v>
      </c>
      <c r="B30" s="22">
        <f>SUMPRODUCT(B14:B19,D4:D9)</f>
        <v>247.99999999999946</v>
      </c>
      <c r="C30" s="23">
        <f>SUMPRODUCT(C14:C19,D4:D9)</f>
        <v>364.00000000000028</v>
      </c>
      <c r="D30" s="24">
        <f>SUMPRODUCT(D14:D19,D4:D9)</f>
        <v>360.00000000000028</v>
      </c>
    </row>
    <row r="31" spans="1:8" x14ac:dyDescent="0.15">
      <c r="B31" s="2" t="s">
        <v>7</v>
      </c>
      <c r="C31" s="2" t="s">
        <v>7</v>
      </c>
      <c r="D31" s="2" t="s">
        <v>7</v>
      </c>
    </row>
    <row r="32" spans="1:8" x14ac:dyDescent="0.15">
      <c r="B32" s="2">
        <f>$E$32*TotalInSchool</f>
        <v>287.99999999999955</v>
      </c>
      <c r="C32" s="2">
        <f>$E$32*TotalInSchool</f>
        <v>396.00000000000034</v>
      </c>
      <c r="D32" s="2">
        <f>$E$32*TotalInSchool</f>
        <v>360.00000000000017</v>
      </c>
      <c r="E32" s="47">
        <v>0.36</v>
      </c>
      <c r="F32" s="6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2"/>
  <sheetViews>
    <sheetView zoomScale="156" workbookViewId="0">
      <selection activeCell="G9" sqref="G9"/>
    </sheetView>
  </sheetViews>
  <sheetFormatPr baseColWidth="10" defaultColWidth="9.28515625" defaultRowHeight="13" x14ac:dyDescent="0.15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16384" width="9.28515625" style="2"/>
  </cols>
  <sheetData>
    <row r="1" spans="1:7" x14ac:dyDescent="0.15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15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15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15">
      <c r="A4" s="4">
        <v>1</v>
      </c>
      <c r="B4" s="41">
        <v>0.32</v>
      </c>
      <c r="C4" s="41">
        <v>0.38</v>
      </c>
      <c r="D4" s="42">
        <v>0.3</v>
      </c>
      <c r="E4" s="43">
        <v>300</v>
      </c>
      <c r="F4" s="44">
        <v>0</v>
      </c>
      <c r="G4" s="44">
        <v>700</v>
      </c>
    </row>
    <row r="5" spans="1:7" x14ac:dyDescent="0.15">
      <c r="A5" s="4">
        <v>2</v>
      </c>
      <c r="B5" s="41">
        <v>0.37</v>
      </c>
      <c r="C5" s="41">
        <v>0.28000000000000003</v>
      </c>
      <c r="D5" s="42">
        <v>0.35</v>
      </c>
      <c r="E5" s="44" t="s">
        <v>63</v>
      </c>
      <c r="F5" s="44">
        <v>400</v>
      </c>
      <c r="G5" s="44">
        <v>500</v>
      </c>
    </row>
    <row r="6" spans="1:7" x14ac:dyDescent="0.15">
      <c r="A6" s="4">
        <v>3</v>
      </c>
      <c r="B6" s="41">
        <v>0.3</v>
      </c>
      <c r="C6" s="41">
        <v>0.32</v>
      </c>
      <c r="D6" s="42">
        <v>0.38</v>
      </c>
      <c r="E6" s="44">
        <v>600</v>
      </c>
      <c r="F6" s="44">
        <v>300</v>
      </c>
      <c r="G6" s="44">
        <v>200</v>
      </c>
    </row>
    <row r="7" spans="1:7" x14ac:dyDescent="0.15">
      <c r="A7" s="4">
        <v>4</v>
      </c>
      <c r="B7" s="41">
        <v>0.28000000000000003</v>
      </c>
      <c r="C7" s="41">
        <v>0.4</v>
      </c>
      <c r="D7" s="42">
        <v>0.32</v>
      </c>
      <c r="E7" s="44">
        <v>200</v>
      </c>
      <c r="F7" s="44">
        <v>500</v>
      </c>
      <c r="G7" s="44" t="s">
        <v>63</v>
      </c>
    </row>
    <row r="8" spans="1:7" x14ac:dyDescent="0.15">
      <c r="A8" s="4">
        <v>5</v>
      </c>
      <c r="B8" s="41">
        <v>0.39</v>
      </c>
      <c r="C8" s="41">
        <v>0.34</v>
      </c>
      <c r="D8" s="42">
        <v>0.27</v>
      </c>
      <c r="E8" s="44">
        <v>0</v>
      </c>
      <c r="F8" s="44" t="s">
        <v>63</v>
      </c>
      <c r="G8" s="44">
        <v>400</v>
      </c>
    </row>
    <row r="9" spans="1:7" x14ac:dyDescent="0.15">
      <c r="A9" s="4">
        <v>6</v>
      </c>
      <c r="B9" s="41">
        <v>0.34</v>
      </c>
      <c r="C9" s="41">
        <v>0.28000000000000003</v>
      </c>
      <c r="D9" s="42">
        <v>0.38</v>
      </c>
      <c r="E9" s="63">
        <v>550</v>
      </c>
      <c r="F9" s="63">
        <v>330</v>
      </c>
      <c r="G9" s="63">
        <v>0</v>
      </c>
    </row>
    <row r="12" spans="1:7" x14ac:dyDescent="0.15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15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15">
      <c r="A14" s="4" t="s">
        <v>54</v>
      </c>
      <c r="B14" s="48">
        <v>0</v>
      </c>
      <c r="C14" s="49">
        <v>450</v>
      </c>
      <c r="D14" s="50">
        <v>0</v>
      </c>
      <c r="E14" s="2">
        <f t="shared" ref="E14:E19" si="0">SUM(B14:D14)</f>
        <v>450</v>
      </c>
      <c r="F14" s="2" t="s">
        <v>64</v>
      </c>
      <c r="G14" s="45">
        <v>450</v>
      </c>
    </row>
    <row r="15" spans="1:7" x14ac:dyDescent="0.15">
      <c r="A15" s="4" t="s">
        <v>55</v>
      </c>
      <c r="B15" s="51">
        <v>0</v>
      </c>
      <c r="C15" s="54">
        <v>599.99999999999943</v>
      </c>
      <c r="D15" s="55">
        <v>0</v>
      </c>
      <c r="E15" s="2">
        <f t="shared" si="0"/>
        <v>599.99999999999943</v>
      </c>
      <c r="F15" s="2" t="s">
        <v>64</v>
      </c>
      <c r="G15" s="45">
        <v>600</v>
      </c>
    </row>
    <row r="16" spans="1:7" x14ac:dyDescent="0.15">
      <c r="A16" s="4" t="s">
        <v>56</v>
      </c>
      <c r="B16" s="56">
        <v>72.7272727272737</v>
      </c>
      <c r="C16" s="54">
        <v>50.000000000000561</v>
      </c>
      <c r="D16" s="53">
        <v>427.27272727272589</v>
      </c>
      <c r="E16" s="2">
        <f t="shared" si="0"/>
        <v>550.00000000000011</v>
      </c>
      <c r="F16" s="2" t="s">
        <v>64</v>
      </c>
      <c r="G16" s="45">
        <v>550</v>
      </c>
    </row>
    <row r="17" spans="1:8" x14ac:dyDescent="0.15">
      <c r="A17" s="4" t="s">
        <v>57</v>
      </c>
      <c r="B17" s="51">
        <v>350</v>
      </c>
      <c r="C17" s="54">
        <v>0</v>
      </c>
      <c r="D17" s="55">
        <v>0</v>
      </c>
      <c r="E17" s="2">
        <f t="shared" si="0"/>
        <v>350</v>
      </c>
      <c r="F17" s="2" t="s">
        <v>64</v>
      </c>
      <c r="G17" s="45">
        <v>350</v>
      </c>
    </row>
    <row r="18" spans="1:8" x14ac:dyDescent="0.15">
      <c r="A18" s="4" t="s">
        <v>58</v>
      </c>
      <c r="B18" s="56">
        <v>318.18181818181733</v>
      </c>
      <c r="C18" s="54">
        <v>0</v>
      </c>
      <c r="D18" s="53">
        <v>181.81818181818232</v>
      </c>
      <c r="E18" s="2">
        <f t="shared" si="0"/>
        <v>499.99999999999966</v>
      </c>
      <c r="F18" s="2" t="s">
        <v>64</v>
      </c>
      <c r="G18" s="45">
        <v>500</v>
      </c>
    </row>
    <row r="19" spans="1:8" x14ac:dyDescent="0.15">
      <c r="A19" s="4" t="s">
        <v>59</v>
      </c>
      <c r="B19" s="57">
        <v>59.090909090908454</v>
      </c>
      <c r="C19" s="58">
        <v>0</v>
      </c>
      <c r="D19" s="59">
        <v>390.90909090909173</v>
      </c>
      <c r="E19" s="2">
        <f t="shared" si="0"/>
        <v>450.00000000000017</v>
      </c>
      <c r="F19" s="2" t="s">
        <v>64</v>
      </c>
      <c r="G19" s="45">
        <v>450</v>
      </c>
    </row>
    <row r="20" spans="1:8" x14ac:dyDescent="0.15">
      <c r="A20" s="4" t="s">
        <v>23</v>
      </c>
      <c r="B20" s="7">
        <f>SUM(B14:B19)</f>
        <v>799.99999999999943</v>
      </c>
      <c r="C20" s="7">
        <f>SUM(C14:C19)</f>
        <v>1100</v>
      </c>
      <c r="D20" s="7">
        <f>SUM(D14:D19)</f>
        <v>1000</v>
      </c>
    </row>
    <row r="21" spans="1:8" x14ac:dyDescent="0.15">
      <c r="B21" s="2" t="s">
        <v>7</v>
      </c>
      <c r="C21" s="2" t="s">
        <v>7</v>
      </c>
      <c r="D21" s="2" t="s">
        <v>7</v>
      </c>
      <c r="G21" s="2" t="s">
        <v>53</v>
      </c>
    </row>
    <row r="22" spans="1:8" x14ac:dyDescent="0.15">
      <c r="A22" s="4" t="s">
        <v>65</v>
      </c>
      <c r="B22" s="46">
        <v>900</v>
      </c>
      <c r="C22" s="46">
        <v>1100</v>
      </c>
      <c r="D22" s="46">
        <v>1000</v>
      </c>
      <c r="G22" s="2" t="s">
        <v>19</v>
      </c>
      <c r="H22" s="3"/>
    </row>
    <row r="23" spans="1:8" ht="14" thickBot="1" x14ac:dyDescent="0.2">
      <c r="G23" s="2" t="s">
        <v>66</v>
      </c>
      <c r="H23" s="4"/>
    </row>
    <row r="24" spans="1:8" ht="14" thickBot="1" x14ac:dyDescent="0.2">
      <c r="G24" s="40">
        <f>SUMPRODUCT(BussingCost,Solution)</f>
        <v>559318.18181818188</v>
      </c>
    </row>
    <row r="25" spans="1:8" x14ac:dyDescent="0.15">
      <c r="A25" s="1" t="s">
        <v>21</v>
      </c>
    </row>
    <row r="26" spans="1:8" x14ac:dyDescent="0.15">
      <c r="A26" s="3"/>
      <c r="B26" s="2">
        <f>$E$26*TotalInSchool</f>
        <v>239.99999999999983</v>
      </c>
      <c r="C26" s="2">
        <f>$E$26*TotalInSchool</f>
        <v>330</v>
      </c>
      <c r="D26" s="2">
        <f>$E$26*TotalInSchool</f>
        <v>300</v>
      </c>
      <c r="E26" s="47">
        <v>0.3</v>
      </c>
      <c r="F26" s="6" t="s">
        <v>20</v>
      </c>
    </row>
    <row r="27" spans="1:8" x14ac:dyDescent="0.15">
      <c r="B27" s="2" t="s">
        <v>7</v>
      </c>
      <c r="C27" s="2" t="s">
        <v>7</v>
      </c>
      <c r="D27" s="2" t="s">
        <v>7</v>
      </c>
    </row>
    <row r="28" spans="1:8" x14ac:dyDescent="0.15">
      <c r="A28" s="4" t="s">
        <v>60</v>
      </c>
      <c r="B28" s="16">
        <f>SUMPRODUCT(B14:B19,B4:B9)</f>
        <v>263.99999999999977</v>
      </c>
      <c r="C28" s="17">
        <f>SUMPRODUCT(C14:C19,B4:B9)</f>
        <v>380.99999999999994</v>
      </c>
      <c r="D28" s="18">
        <f>SUMPRODUCT(D14:D19,B4:B9)</f>
        <v>332.00000000000006</v>
      </c>
    </row>
    <row r="29" spans="1:8" x14ac:dyDescent="0.15">
      <c r="A29" s="4" t="s">
        <v>61</v>
      </c>
      <c r="B29" s="19">
        <f>SUMPRODUCT(B14:B19,C4:C9)</f>
        <v>287.99999999999989</v>
      </c>
      <c r="C29" s="20">
        <f>SUMPRODUCT(C14:C19,C4:C9)</f>
        <v>355.00000000000006</v>
      </c>
      <c r="D29" s="21">
        <f>SUMPRODUCT(C4:C9,D14:D19)</f>
        <v>308</v>
      </c>
    </row>
    <row r="30" spans="1:8" x14ac:dyDescent="0.15">
      <c r="A30" s="4" t="s">
        <v>62</v>
      </c>
      <c r="B30" s="22">
        <f>SUMPRODUCT(B14:B19,D4:D9)</f>
        <v>247.99999999999989</v>
      </c>
      <c r="C30" s="23">
        <f>SUMPRODUCT(C14:C19,D4:D9)</f>
        <v>364</v>
      </c>
      <c r="D30" s="24">
        <f>SUMPRODUCT(D14:D19,D4:D9)</f>
        <v>359.99999999999994</v>
      </c>
    </row>
    <row r="31" spans="1:8" x14ac:dyDescent="0.15">
      <c r="B31" s="2" t="s">
        <v>7</v>
      </c>
      <c r="C31" s="2" t="s">
        <v>7</v>
      </c>
      <c r="D31" s="2" t="s">
        <v>7</v>
      </c>
    </row>
    <row r="32" spans="1:8" x14ac:dyDescent="0.15">
      <c r="B32" s="2">
        <f>$E$32*TotalInSchool</f>
        <v>287.99999999999977</v>
      </c>
      <c r="C32" s="2">
        <f>$E$32*TotalInSchool</f>
        <v>396</v>
      </c>
      <c r="D32" s="2">
        <f>$E$32*TotalInSchool</f>
        <v>360</v>
      </c>
      <c r="E32" s="47">
        <v>0.36</v>
      </c>
      <c r="F32" s="6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05B6-18BA-8F4B-9909-09C823E119C7}">
  <dimension ref="A3:H54"/>
  <sheetViews>
    <sheetView showGridLines="0" topLeftCell="A19" zoomScale="150" workbookViewId="0">
      <selection activeCell="G33" sqref="G33"/>
    </sheetView>
  </sheetViews>
  <sheetFormatPr baseColWidth="10" defaultColWidth="10.7109375" defaultRowHeight="13" x14ac:dyDescent="0.15"/>
  <cols>
    <col min="1" max="1" width="2.7109375" style="25" customWidth="1"/>
    <col min="2" max="2" width="5.42578125" style="25" bestFit="1" customWidth="1"/>
    <col min="3" max="3" width="17.28515625" style="25" bestFit="1" customWidth="1"/>
    <col min="4" max="4" width="6.5703125" style="26" bestFit="1" customWidth="1"/>
    <col min="5" max="5" width="11" style="26" customWidth="1"/>
    <col min="6" max="6" width="11.7109375" style="26" customWidth="1"/>
    <col min="7" max="8" width="11.5703125" style="26" customWidth="1"/>
    <col min="9" max="16384" width="10.7109375" style="25"/>
  </cols>
  <sheetData>
    <row r="3" spans="1:8" ht="14" thickBot="1" x14ac:dyDescent="0.2">
      <c r="A3" s="25" t="s">
        <v>141</v>
      </c>
    </row>
    <row r="4" spans="1:8" x14ac:dyDescent="0.15">
      <c r="B4" s="27"/>
      <c r="C4" s="27"/>
      <c r="D4" s="27" t="s">
        <v>72</v>
      </c>
      <c r="E4" s="27" t="s">
        <v>74</v>
      </c>
      <c r="F4" s="27" t="s">
        <v>75</v>
      </c>
      <c r="G4" s="27" t="s">
        <v>77</v>
      </c>
      <c r="H4" s="27" t="s">
        <v>77</v>
      </c>
    </row>
    <row r="5" spans="1:8" ht="14" thickBot="1" x14ac:dyDescent="0.2">
      <c r="B5" s="28" t="s">
        <v>70</v>
      </c>
      <c r="C5" s="28" t="s">
        <v>71</v>
      </c>
      <c r="D5" s="28" t="s">
        <v>73</v>
      </c>
      <c r="E5" s="28" t="s">
        <v>66</v>
      </c>
      <c r="F5" s="28" t="s">
        <v>76</v>
      </c>
      <c r="G5" s="28" t="s">
        <v>78</v>
      </c>
      <c r="H5" s="28" t="s">
        <v>79</v>
      </c>
    </row>
    <row r="6" spans="1:8" x14ac:dyDescent="0.15">
      <c r="B6" s="29" t="s">
        <v>85</v>
      </c>
      <c r="C6" s="29" t="s">
        <v>86</v>
      </c>
      <c r="D6" s="30">
        <v>0</v>
      </c>
      <c r="E6" s="31">
        <v>177.77777843305287</v>
      </c>
      <c r="F6" s="30">
        <v>300</v>
      </c>
      <c r="G6" s="30">
        <v>1E+30</v>
      </c>
      <c r="H6" s="31">
        <v>177.77777843305287</v>
      </c>
    </row>
    <row r="7" spans="1:8" x14ac:dyDescent="0.15">
      <c r="B7" s="29" t="s">
        <v>87</v>
      </c>
      <c r="C7" s="29" t="s">
        <v>88</v>
      </c>
      <c r="D7" s="30">
        <v>450</v>
      </c>
      <c r="E7" s="30">
        <v>0</v>
      </c>
      <c r="F7" s="30">
        <v>0</v>
      </c>
      <c r="G7" s="31">
        <v>177.77777847774158</v>
      </c>
      <c r="H7" s="30">
        <v>1E+30</v>
      </c>
    </row>
    <row r="8" spans="1:8" x14ac:dyDescent="0.15">
      <c r="B8" s="29" t="s">
        <v>89</v>
      </c>
      <c r="C8" s="29" t="s">
        <v>90</v>
      </c>
      <c r="D8" s="30">
        <v>0</v>
      </c>
      <c r="E8" s="31">
        <v>266.66666719985579</v>
      </c>
      <c r="F8" s="30">
        <v>700</v>
      </c>
      <c r="G8" s="30">
        <v>1E+30</v>
      </c>
      <c r="H8" s="31">
        <v>266.66666719985579</v>
      </c>
    </row>
    <row r="9" spans="1:8" x14ac:dyDescent="0.15">
      <c r="B9" s="29" t="s">
        <v>91</v>
      </c>
      <c r="C9" s="29" t="s">
        <v>92</v>
      </c>
      <c r="D9" s="30">
        <v>0</v>
      </c>
      <c r="E9" s="31">
        <v>-799.99999929647822</v>
      </c>
      <c r="F9" s="30">
        <v>0</v>
      </c>
      <c r="G9" s="30">
        <v>1E+30</v>
      </c>
      <c r="H9" s="31">
        <v>799.99999929647822</v>
      </c>
    </row>
    <row r="10" spans="1:8" x14ac:dyDescent="0.15">
      <c r="B10" s="29" t="s">
        <v>93</v>
      </c>
      <c r="C10" s="29" t="s">
        <v>94</v>
      </c>
      <c r="D10" s="32">
        <v>422.22222222221927</v>
      </c>
      <c r="E10" s="30">
        <v>0</v>
      </c>
      <c r="F10" s="30">
        <v>399.99999999969668</v>
      </c>
      <c r="G10" s="31">
        <v>34.210526310107788</v>
      </c>
      <c r="H10" s="31">
        <v>4.545455044506113</v>
      </c>
    </row>
    <row r="11" spans="1:8" x14ac:dyDescent="0.15">
      <c r="B11" s="29" t="s">
        <v>95</v>
      </c>
      <c r="C11" s="29" t="s">
        <v>96</v>
      </c>
      <c r="D11" s="32">
        <v>177.77777777778053</v>
      </c>
      <c r="E11" s="30">
        <v>0</v>
      </c>
      <c r="F11" s="30">
        <v>499.99999999926411</v>
      </c>
      <c r="G11" s="31">
        <v>4.5454550445044726</v>
      </c>
      <c r="H11" s="31">
        <v>34.210526310095453</v>
      </c>
    </row>
    <row r="12" spans="1:8" x14ac:dyDescent="0.15">
      <c r="B12" s="29" t="s">
        <v>97</v>
      </c>
      <c r="C12" s="29" t="s">
        <v>98</v>
      </c>
      <c r="D12" s="30">
        <v>0</v>
      </c>
      <c r="E12" s="31">
        <v>11.111112510093493</v>
      </c>
      <c r="F12" s="30">
        <v>600</v>
      </c>
      <c r="G12" s="30">
        <v>1E+30</v>
      </c>
      <c r="H12" s="31">
        <v>11.111112510093493</v>
      </c>
    </row>
    <row r="13" spans="1:8" x14ac:dyDescent="0.15">
      <c r="B13" s="29" t="s">
        <v>99</v>
      </c>
      <c r="C13" s="29" t="s">
        <v>100</v>
      </c>
      <c r="D13" s="32">
        <v>227.77777777778084</v>
      </c>
      <c r="E13" s="30">
        <v>0</v>
      </c>
      <c r="F13" s="30">
        <v>299.99999999658809</v>
      </c>
      <c r="G13" s="31">
        <v>4.5454550444821278</v>
      </c>
      <c r="H13" s="31">
        <v>34.210526309927282</v>
      </c>
    </row>
    <row r="14" spans="1:8" x14ac:dyDescent="0.15">
      <c r="B14" s="29" t="s">
        <v>101</v>
      </c>
      <c r="C14" s="29" t="s">
        <v>102</v>
      </c>
      <c r="D14" s="32">
        <v>322.2222222222195</v>
      </c>
      <c r="E14" s="30">
        <v>0</v>
      </c>
      <c r="F14" s="30">
        <v>199.99999999799499</v>
      </c>
      <c r="G14" s="31">
        <v>34.21052631002533</v>
      </c>
      <c r="H14" s="31">
        <v>7.6923084496563021</v>
      </c>
    </row>
    <row r="15" spans="1:8" x14ac:dyDescent="0.15">
      <c r="B15" s="29" t="s">
        <v>103</v>
      </c>
      <c r="C15" s="29" t="s">
        <v>104</v>
      </c>
      <c r="D15" s="30">
        <v>350</v>
      </c>
      <c r="E15" s="30">
        <v>0</v>
      </c>
      <c r="F15" s="30">
        <v>200</v>
      </c>
      <c r="G15" s="31">
        <v>366.66666661133684</v>
      </c>
      <c r="H15" s="38">
        <v>2.0792336978401853E+17</v>
      </c>
    </row>
    <row r="16" spans="1:8" x14ac:dyDescent="0.15">
      <c r="B16" s="29" t="s">
        <v>105</v>
      </c>
      <c r="C16" s="29" t="s">
        <v>106</v>
      </c>
      <c r="D16" s="30">
        <v>0</v>
      </c>
      <c r="E16" s="31">
        <v>366.66666660240469</v>
      </c>
      <c r="F16" s="30">
        <v>500</v>
      </c>
      <c r="G16" s="30">
        <v>1E+30</v>
      </c>
      <c r="H16" s="31">
        <v>366.66666660240469</v>
      </c>
    </row>
    <row r="17" spans="1:8" x14ac:dyDescent="0.15">
      <c r="B17" s="29" t="s">
        <v>107</v>
      </c>
      <c r="C17" s="29" t="s">
        <v>108</v>
      </c>
      <c r="D17" s="30">
        <v>0</v>
      </c>
      <c r="E17" s="31">
        <v>-433.33333266256335</v>
      </c>
      <c r="F17" s="30">
        <v>0</v>
      </c>
      <c r="G17" s="30">
        <v>1E+30</v>
      </c>
      <c r="H17" s="31">
        <v>433.33333266256335</v>
      </c>
    </row>
    <row r="18" spans="1:8" x14ac:dyDescent="0.15">
      <c r="B18" s="29" t="s">
        <v>109</v>
      </c>
      <c r="C18" s="29" t="s">
        <v>110</v>
      </c>
      <c r="D18" s="32">
        <v>366.66666666666737</v>
      </c>
      <c r="E18" s="30">
        <v>0</v>
      </c>
      <c r="F18" s="30">
        <v>0</v>
      </c>
      <c r="G18" s="31">
        <v>16.66666849559013</v>
      </c>
      <c r="H18" s="31">
        <v>108.33333331087992</v>
      </c>
    </row>
    <row r="19" spans="1:8" x14ac:dyDescent="0.15">
      <c r="B19" s="29" t="s">
        <v>111</v>
      </c>
      <c r="C19" s="29" t="s">
        <v>112</v>
      </c>
      <c r="D19" s="30">
        <v>0</v>
      </c>
      <c r="E19" s="31">
        <v>233.33333329150653</v>
      </c>
      <c r="F19" s="30">
        <v>0</v>
      </c>
      <c r="G19" s="30">
        <v>1E+30</v>
      </c>
      <c r="H19" s="31">
        <v>233.33333329150653</v>
      </c>
    </row>
    <row r="20" spans="1:8" x14ac:dyDescent="0.15">
      <c r="B20" s="29" t="s">
        <v>113</v>
      </c>
      <c r="C20" s="29" t="s">
        <v>114</v>
      </c>
      <c r="D20" s="32">
        <v>133.33333333333263</v>
      </c>
      <c r="E20" s="30">
        <v>0</v>
      </c>
      <c r="F20" s="30">
        <v>399.99999999418168</v>
      </c>
      <c r="G20" s="31">
        <v>108.33333331071286</v>
      </c>
      <c r="H20" s="31">
        <v>16.666668495564423</v>
      </c>
    </row>
    <row r="21" spans="1:8" x14ac:dyDescent="0.15">
      <c r="B21" s="29" t="s">
        <v>115</v>
      </c>
      <c r="C21" s="29" t="s">
        <v>116</v>
      </c>
      <c r="D21" s="32">
        <v>83.33333333333259</v>
      </c>
      <c r="E21" s="30">
        <v>0</v>
      </c>
      <c r="F21" s="30">
        <v>499.99999999534816</v>
      </c>
      <c r="G21" s="31">
        <v>33.333338634137341</v>
      </c>
      <c r="H21" s="31">
        <v>166.66666669234218</v>
      </c>
    </row>
    <row r="22" spans="1:8" x14ac:dyDescent="0.15">
      <c r="B22" s="29" t="s">
        <v>117</v>
      </c>
      <c r="C22" s="29" t="s">
        <v>118</v>
      </c>
      <c r="D22" s="30">
        <v>0</v>
      </c>
      <c r="E22" s="30">
        <v>200.0000000287057</v>
      </c>
      <c r="F22" s="30">
        <v>300.00000004656613</v>
      </c>
      <c r="G22" s="30">
        <v>1E+30</v>
      </c>
      <c r="H22" s="30">
        <v>200.0000000287057</v>
      </c>
    </row>
    <row r="23" spans="1:8" ht="14" thickBot="1" x14ac:dyDescent="0.2">
      <c r="B23" s="33" t="s">
        <v>119</v>
      </c>
      <c r="C23" s="33" t="s">
        <v>120</v>
      </c>
      <c r="D23" s="34">
        <v>366.66666666666748</v>
      </c>
      <c r="E23" s="35">
        <v>0</v>
      </c>
      <c r="F23" s="35">
        <v>0</v>
      </c>
      <c r="G23" s="36">
        <v>166.6666666914615</v>
      </c>
      <c r="H23" s="36">
        <v>33.333338633961226</v>
      </c>
    </row>
    <row r="25" spans="1:8" ht="14" thickBot="1" x14ac:dyDescent="0.2">
      <c r="A25" s="25" t="s">
        <v>80</v>
      </c>
    </row>
    <row r="26" spans="1:8" x14ac:dyDescent="0.15">
      <c r="B26" s="27"/>
      <c r="C26" s="27"/>
      <c r="D26" s="27" t="s">
        <v>72</v>
      </c>
      <c r="E26" s="27" t="s">
        <v>81</v>
      </c>
      <c r="F26" s="27" t="s">
        <v>83</v>
      </c>
      <c r="G26" s="27" t="s">
        <v>77</v>
      </c>
      <c r="H26" s="27" t="s">
        <v>77</v>
      </c>
    </row>
    <row r="27" spans="1:8" ht="14" thickBot="1" x14ac:dyDescent="0.2">
      <c r="B27" s="28" t="s">
        <v>70</v>
      </c>
      <c r="C27" s="28" t="s">
        <v>71</v>
      </c>
      <c r="D27" s="28" t="s">
        <v>73</v>
      </c>
      <c r="E27" s="28" t="s">
        <v>82</v>
      </c>
      <c r="F27" s="28" t="s">
        <v>84</v>
      </c>
      <c r="G27" s="28" t="s">
        <v>78</v>
      </c>
      <c r="H27" s="28" t="s">
        <v>79</v>
      </c>
    </row>
    <row r="28" spans="1:8" x14ac:dyDescent="0.15">
      <c r="B28" s="29" t="s">
        <v>121</v>
      </c>
      <c r="C28" s="29" t="s">
        <v>8</v>
      </c>
      <c r="D28" s="32">
        <v>242.66666666666657</v>
      </c>
      <c r="E28" s="32">
        <v>0</v>
      </c>
      <c r="F28" s="30">
        <v>0</v>
      </c>
      <c r="G28" s="30">
        <v>1E+30</v>
      </c>
      <c r="H28" s="31">
        <v>45.333333333333385</v>
      </c>
    </row>
    <row r="29" spans="1:8" x14ac:dyDescent="0.15">
      <c r="B29" s="29" t="s">
        <v>122</v>
      </c>
      <c r="C29" s="29" t="s">
        <v>8</v>
      </c>
      <c r="D29" s="32">
        <v>369.33333333333348</v>
      </c>
      <c r="E29" s="32">
        <v>0</v>
      </c>
      <c r="F29" s="30">
        <v>0</v>
      </c>
      <c r="G29" s="30">
        <v>1E+30</v>
      </c>
      <c r="H29" s="31">
        <v>26.666666666666586</v>
      </c>
    </row>
    <row r="30" spans="1:8" x14ac:dyDescent="0.15">
      <c r="B30" s="29" t="s">
        <v>123</v>
      </c>
      <c r="C30" s="29" t="s">
        <v>8</v>
      </c>
      <c r="D30" s="32">
        <v>360</v>
      </c>
      <c r="E30" s="32">
        <v>-6666.6666664521017</v>
      </c>
      <c r="F30" s="30">
        <v>0</v>
      </c>
      <c r="G30" s="31">
        <v>5.3333333335352595</v>
      </c>
      <c r="H30" s="31">
        <v>0.66666666671684494</v>
      </c>
    </row>
    <row r="31" spans="1:8" x14ac:dyDescent="0.15">
      <c r="B31" s="29" t="s">
        <v>124</v>
      </c>
      <c r="C31" s="29" t="s">
        <v>125</v>
      </c>
      <c r="D31" s="37">
        <v>800</v>
      </c>
      <c r="E31" s="65">
        <v>0</v>
      </c>
      <c r="F31" s="30">
        <v>900</v>
      </c>
      <c r="G31" s="30">
        <v>1E+30</v>
      </c>
      <c r="H31" s="30">
        <v>100</v>
      </c>
    </row>
    <row r="32" spans="1:8" x14ac:dyDescent="0.15">
      <c r="B32" s="29" t="s">
        <v>126</v>
      </c>
      <c r="C32" s="29" t="s">
        <v>127</v>
      </c>
      <c r="D32" s="37">
        <v>1100</v>
      </c>
      <c r="E32" s="65">
        <v>-177.77777773241647</v>
      </c>
      <c r="F32" s="30">
        <v>1100</v>
      </c>
      <c r="G32" s="62">
        <v>36.363636365617069</v>
      </c>
      <c r="H32" s="31">
        <v>3.7735849059982471</v>
      </c>
    </row>
    <row r="33" spans="2:8" x14ac:dyDescent="0.15">
      <c r="B33" s="29" t="s">
        <v>128</v>
      </c>
      <c r="C33" s="29" t="s">
        <v>129</v>
      </c>
      <c r="D33" s="37">
        <v>1000</v>
      </c>
      <c r="E33" s="65">
        <v>-144.4444444135803</v>
      </c>
      <c r="F33" s="30">
        <v>1000</v>
      </c>
      <c r="G33" s="62">
        <v>42.105263159884196</v>
      </c>
      <c r="H33" s="31">
        <v>3.8834951459289995</v>
      </c>
    </row>
    <row r="34" spans="2:8" x14ac:dyDescent="0.15">
      <c r="B34" s="29" t="s">
        <v>130</v>
      </c>
      <c r="C34" s="29" t="s">
        <v>9</v>
      </c>
      <c r="D34" s="32">
        <v>269.33333333333337</v>
      </c>
      <c r="E34" s="32">
        <v>0</v>
      </c>
      <c r="F34" s="30">
        <v>0</v>
      </c>
      <c r="G34" s="31">
        <v>29.333333333333417</v>
      </c>
      <c r="H34" s="30">
        <v>1E+30</v>
      </c>
    </row>
    <row r="35" spans="2:8" x14ac:dyDescent="0.15">
      <c r="B35" s="29" t="s">
        <v>131</v>
      </c>
      <c r="C35" s="29" t="s">
        <v>9</v>
      </c>
      <c r="D35" s="32">
        <v>368.55555555555543</v>
      </c>
      <c r="E35" s="32">
        <v>0</v>
      </c>
      <c r="F35" s="30">
        <v>0</v>
      </c>
      <c r="G35" s="31">
        <v>38.555555555555401</v>
      </c>
      <c r="H35" s="30">
        <v>1E+30</v>
      </c>
    </row>
    <row r="36" spans="2:8" x14ac:dyDescent="0.15">
      <c r="B36" s="29" t="s">
        <v>132</v>
      </c>
      <c r="C36" s="29" t="s">
        <v>9</v>
      </c>
      <c r="D36" s="32">
        <v>339.11111111111131</v>
      </c>
      <c r="E36" s="32">
        <v>0</v>
      </c>
      <c r="F36" s="30">
        <v>0</v>
      </c>
      <c r="G36" s="31">
        <v>39.111111111111313</v>
      </c>
      <c r="H36" s="30">
        <v>1E+30</v>
      </c>
    </row>
    <row r="37" spans="2:8" x14ac:dyDescent="0.15">
      <c r="B37" s="29" t="s">
        <v>130</v>
      </c>
      <c r="C37" s="29" t="s">
        <v>9</v>
      </c>
      <c r="D37" s="32">
        <v>269.33333333333337</v>
      </c>
      <c r="E37" s="32">
        <v>0</v>
      </c>
      <c r="F37" s="30">
        <v>0</v>
      </c>
      <c r="G37" s="30">
        <v>1E+30</v>
      </c>
      <c r="H37" s="31">
        <v>18.666666666666579</v>
      </c>
    </row>
    <row r="38" spans="2:8" x14ac:dyDescent="0.15">
      <c r="B38" s="29" t="s">
        <v>131</v>
      </c>
      <c r="C38" s="29" t="s">
        <v>9</v>
      </c>
      <c r="D38" s="32">
        <v>368.55555555555543</v>
      </c>
      <c r="E38" s="32">
        <v>0</v>
      </c>
      <c r="F38" s="30">
        <v>0</v>
      </c>
      <c r="G38" s="30">
        <v>1E+30</v>
      </c>
      <c r="H38" s="31">
        <v>27.444444444444599</v>
      </c>
    </row>
    <row r="39" spans="2:8" x14ac:dyDescent="0.15">
      <c r="B39" s="29" t="s">
        <v>132</v>
      </c>
      <c r="C39" s="29" t="s">
        <v>9</v>
      </c>
      <c r="D39" s="32">
        <v>339.11111111111131</v>
      </c>
      <c r="E39" s="32">
        <v>0</v>
      </c>
      <c r="F39" s="30">
        <v>0</v>
      </c>
      <c r="G39" s="30">
        <v>1E+30</v>
      </c>
      <c r="H39" s="31">
        <v>20.888888888888722</v>
      </c>
    </row>
    <row r="40" spans="2:8" x14ac:dyDescent="0.15">
      <c r="B40" s="29" t="s">
        <v>133</v>
      </c>
      <c r="C40" s="29" t="s">
        <v>10</v>
      </c>
      <c r="D40" s="32">
        <v>288</v>
      </c>
      <c r="E40" s="32">
        <v>0</v>
      </c>
      <c r="F40" s="30">
        <v>0</v>
      </c>
      <c r="G40" s="30">
        <v>48</v>
      </c>
      <c r="H40" s="30">
        <v>1E+30</v>
      </c>
    </row>
    <row r="41" spans="2:8" x14ac:dyDescent="0.15">
      <c r="B41" s="29" t="s">
        <v>134</v>
      </c>
      <c r="C41" s="29" t="s">
        <v>10</v>
      </c>
      <c r="D41" s="32">
        <v>362.11111111111126</v>
      </c>
      <c r="E41" s="32">
        <v>0</v>
      </c>
      <c r="F41" s="30">
        <v>0</v>
      </c>
      <c r="G41" s="31">
        <v>32.111111111111235</v>
      </c>
      <c r="H41" s="30">
        <v>1E+30</v>
      </c>
    </row>
    <row r="42" spans="2:8" x14ac:dyDescent="0.15">
      <c r="B42" s="29" t="s">
        <v>135</v>
      </c>
      <c r="C42" s="29" t="s">
        <v>10</v>
      </c>
      <c r="D42" s="32">
        <v>300.8888888888888</v>
      </c>
      <c r="E42" s="32">
        <v>0</v>
      </c>
      <c r="F42" s="30">
        <v>0</v>
      </c>
      <c r="G42" s="31">
        <v>0.8888888888887746</v>
      </c>
      <c r="H42" s="30">
        <v>1E+30</v>
      </c>
    </row>
    <row r="43" spans="2:8" x14ac:dyDescent="0.15">
      <c r="B43" s="29" t="s">
        <v>133</v>
      </c>
      <c r="C43" s="29" t="s">
        <v>10</v>
      </c>
      <c r="D43" s="32">
        <v>288</v>
      </c>
      <c r="E43" s="32">
        <v>-2777.7777783552547</v>
      </c>
      <c r="F43" s="30">
        <v>0</v>
      </c>
      <c r="G43" s="31">
        <v>0.25806451613257275</v>
      </c>
      <c r="H43" s="31">
        <v>2.9090909090699086</v>
      </c>
    </row>
    <row r="44" spans="2:8" x14ac:dyDescent="0.15">
      <c r="B44" s="29" t="s">
        <v>134</v>
      </c>
      <c r="C44" s="29" t="s">
        <v>10</v>
      </c>
      <c r="D44" s="32">
        <v>362.11111111111126</v>
      </c>
      <c r="E44" s="32">
        <v>0</v>
      </c>
      <c r="F44" s="30">
        <v>0</v>
      </c>
      <c r="G44" s="30">
        <v>1E+30</v>
      </c>
      <c r="H44" s="31">
        <v>33.888888888888737</v>
      </c>
    </row>
    <row r="45" spans="2:8" x14ac:dyDescent="0.15">
      <c r="B45" s="29" t="s">
        <v>135</v>
      </c>
      <c r="C45" s="29" t="s">
        <v>10</v>
      </c>
      <c r="D45" s="32">
        <v>300.8888888888888</v>
      </c>
      <c r="E45" s="32">
        <v>0</v>
      </c>
      <c r="F45" s="30">
        <v>0</v>
      </c>
      <c r="G45" s="30">
        <v>1E+30</v>
      </c>
      <c r="H45" s="31">
        <v>59.111111111111249</v>
      </c>
    </row>
    <row r="46" spans="2:8" x14ac:dyDescent="0.15">
      <c r="B46" s="29" t="s">
        <v>121</v>
      </c>
      <c r="C46" s="29" t="s">
        <v>8</v>
      </c>
      <c r="D46" s="32">
        <v>242.66666666666657</v>
      </c>
      <c r="E46" s="32">
        <v>0</v>
      </c>
      <c r="F46" s="30">
        <v>0</v>
      </c>
      <c r="G46" s="31">
        <v>2.6666666666666106</v>
      </c>
      <c r="H46" s="30">
        <v>1E+30</v>
      </c>
    </row>
    <row r="47" spans="2:8" x14ac:dyDescent="0.15">
      <c r="B47" s="29" t="s">
        <v>122</v>
      </c>
      <c r="C47" s="29" t="s">
        <v>8</v>
      </c>
      <c r="D47" s="32">
        <v>369.33333333333348</v>
      </c>
      <c r="E47" s="32">
        <v>0</v>
      </c>
      <c r="F47" s="30">
        <v>0</v>
      </c>
      <c r="G47" s="31">
        <v>39.333333333333407</v>
      </c>
      <c r="H47" s="30">
        <v>1E+30</v>
      </c>
    </row>
    <row r="48" spans="2:8" x14ac:dyDescent="0.15">
      <c r="B48" s="29" t="s">
        <v>123</v>
      </c>
      <c r="C48" s="29" t="s">
        <v>8</v>
      </c>
      <c r="D48" s="32">
        <v>360</v>
      </c>
      <c r="E48" s="32">
        <v>0</v>
      </c>
      <c r="F48" s="30">
        <v>0</v>
      </c>
      <c r="G48" s="30">
        <v>60</v>
      </c>
      <c r="H48" s="30">
        <v>1E+30</v>
      </c>
    </row>
    <row r="49" spans="2:8" x14ac:dyDescent="0.15">
      <c r="B49" s="29" t="s">
        <v>136</v>
      </c>
      <c r="C49" s="29" t="s">
        <v>137</v>
      </c>
      <c r="D49" s="30">
        <v>450</v>
      </c>
      <c r="E49" s="31">
        <v>177.77777773264128</v>
      </c>
      <c r="F49" s="30">
        <v>450</v>
      </c>
      <c r="G49" s="31">
        <v>3.7735849059934767</v>
      </c>
      <c r="H49" s="31">
        <v>36.363636365571104</v>
      </c>
    </row>
    <row r="50" spans="2:8" x14ac:dyDescent="0.15">
      <c r="B50" s="29" t="s">
        <v>138</v>
      </c>
      <c r="C50" s="29" t="s">
        <v>139</v>
      </c>
      <c r="D50" s="30">
        <v>600</v>
      </c>
      <c r="E50" s="31">
        <v>577.77777773414937</v>
      </c>
      <c r="F50" s="30">
        <v>600</v>
      </c>
      <c r="G50" s="31">
        <v>3.7735849059779261</v>
      </c>
      <c r="H50" s="31">
        <v>36.363636365421257</v>
      </c>
    </row>
    <row r="51" spans="2:8" x14ac:dyDescent="0.15">
      <c r="B51" s="29" t="s">
        <v>140</v>
      </c>
      <c r="C51" s="29" t="s">
        <v>0</v>
      </c>
      <c r="D51" s="30">
        <v>550</v>
      </c>
      <c r="E51" s="31">
        <v>477.77777772978112</v>
      </c>
      <c r="F51" s="30">
        <v>550</v>
      </c>
      <c r="G51" s="31">
        <v>3.7735849059982471</v>
      </c>
      <c r="H51" s="31">
        <v>36.363636365617069</v>
      </c>
    </row>
    <row r="52" spans="2:8" x14ac:dyDescent="0.15">
      <c r="B52" s="29" t="s">
        <v>1</v>
      </c>
      <c r="C52" s="29" t="s">
        <v>2</v>
      </c>
      <c r="D52" s="30">
        <v>350</v>
      </c>
      <c r="E52" s="31">
        <v>311.11111113316491</v>
      </c>
      <c r="F52" s="30">
        <v>350</v>
      </c>
      <c r="G52" s="31">
        <v>72.727272727338331</v>
      </c>
      <c r="H52" s="31">
        <v>6.451612903366712</v>
      </c>
    </row>
    <row r="53" spans="2:8" x14ac:dyDescent="0.15">
      <c r="B53" s="29" t="s">
        <v>3</v>
      </c>
      <c r="C53" s="29" t="s">
        <v>4</v>
      </c>
      <c r="D53" s="30">
        <v>500</v>
      </c>
      <c r="E53" s="31">
        <v>-55.555555564607516</v>
      </c>
      <c r="F53" s="30">
        <v>500</v>
      </c>
      <c r="G53" s="31">
        <v>12.90322580720875</v>
      </c>
      <c r="H53" s="31">
        <v>145.45454546003489</v>
      </c>
    </row>
    <row r="54" spans="2:8" ht="14" thickBot="1" x14ac:dyDescent="0.2">
      <c r="B54" s="33" t="s">
        <v>5</v>
      </c>
      <c r="C54" s="33" t="s">
        <v>6</v>
      </c>
      <c r="D54" s="35">
        <v>450</v>
      </c>
      <c r="E54" s="36">
        <v>277.7777777368517</v>
      </c>
      <c r="F54" s="35">
        <v>450</v>
      </c>
      <c r="G54" s="36">
        <v>3.2258064518441936</v>
      </c>
      <c r="H54" s="36">
        <v>36.363636365482243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A46A-D299-2B48-8C3C-D148E517CB66}">
  <dimension ref="A3:H54"/>
  <sheetViews>
    <sheetView showGridLines="0" topLeftCell="C17" zoomScale="150" zoomScaleNormal="125" workbookViewId="0">
      <selection activeCell="J42" sqref="J42"/>
    </sheetView>
  </sheetViews>
  <sheetFormatPr baseColWidth="10" defaultColWidth="10.7109375" defaultRowHeight="13" x14ac:dyDescent="0.15"/>
  <cols>
    <col min="1" max="1" width="2.7109375" style="25" customWidth="1"/>
    <col min="2" max="2" width="5.42578125" style="25" bestFit="1" customWidth="1"/>
    <col min="3" max="3" width="17.28515625" style="25" bestFit="1" customWidth="1"/>
    <col min="4" max="4" width="6.5703125" style="26" bestFit="1" customWidth="1"/>
    <col min="5" max="5" width="11" style="26" customWidth="1"/>
    <col min="6" max="6" width="11.7109375" style="26" customWidth="1"/>
    <col min="7" max="8" width="11.5703125" style="26" customWidth="1"/>
    <col min="9" max="16384" width="10.7109375" style="25"/>
  </cols>
  <sheetData>
    <row r="3" spans="1:8" ht="14" thickBot="1" x14ac:dyDescent="0.2">
      <c r="A3" s="25" t="s">
        <v>141</v>
      </c>
    </row>
    <row r="4" spans="1:8" x14ac:dyDescent="0.15">
      <c r="B4" s="27"/>
      <c r="C4" s="27"/>
      <c r="D4" s="27" t="s">
        <v>72</v>
      </c>
      <c r="E4" s="27" t="s">
        <v>74</v>
      </c>
      <c r="F4" s="27" t="s">
        <v>75</v>
      </c>
      <c r="G4" s="27" t="s">
        <v>77</v>
      </c>
      <c r="H4" s="27" t="s">
        <v>77</v>
      </c>
    </row>
    <row r="5" spans="1:8" ht="14" thickBot="1" x14ac:dyDescent="0.2">
      <c r="B5" s="28" t="s">
        <v>70</v>
      </c>
      <c r="C5" s="28" t="s">
        <v>71</v>
      </c>
      <c r="D5" s="28" t="s">
        <v>73</v>
      </c>
      <c r="E5" s="28" t="s">
        <v>66</v>
      </c>
      <c r="F5" s="28" t="s">
        <v>76</v>
      </c>
      <c r="G5" s="28" t="s">
        <v>78</v>
      </c>
      <c r="H5" s="28" t="s">
        <v>79</v>
      </c>
    </row>
    <row r="6" spans="1:8" x14ac:dyDescent="0.15">
      <c r="B6" s="29" t="s">
        <v>85</v>
      </c>
      <c r="C6" s="29" t="s">
        <v>86</v>
      </c>
      <c r="D6" s="30">
        <v>0</v>
      </c>
      <c r="E6" s="31">
        <v>177.77777843305287</v>
      </c>
      <c r="F6" s="30">
        <v>300</v>
      </c>
      <c r="G6" s="30">
        <v>1E+30</v>
      </c>
      <c r="H6" s="31">
        <v>177.77777843305287</v>
      </c>
    </row>
    <row r="7" spans="1:8" x14ac:dyDescent="0.15">
      <c r="B7" s="29" t="s">
        <v>87</v>
      </c>
      <c r="C7" s="29" t="s">
        <v>88</v>
      </c>
      <c r="D7" s="30">
        <v>450</v>
      </c>
      <c r="E7" s="30">
        <v>0</v>
      </c>
      <c r="F7" s="30">
        <v>0</v>
      </c>
      <c r="G7" s="31">
        <v>177.77777847774158</v>
      </c>
      <c r="H7" s="30">
        <v>1E+30</v>
      </c>
    </row>
    <row r="8" spans="1:8" x14ac:dyDescent="0.15">
      <c r="B8" s="29" t="s">
        <v>89</v>
      </c>
      <c r="C8" s="29" t="s">
        <v>90</v>
      </c>
      <c r="D8" s="30">
        <v>0</v>
      </c>
      <c r="E8" s="31">
        <v>266.66666719985579</v>
      </c>
      <c r="F8" s="30">
        <v>700</v>
      </c>
      <c r="G8" s="30">
        <v>1E+30</v>
      </c>
      <c r="H8" s="31">
        <v>266.66666719985579</v>
      </c>
    </row>
    <row r="9" spans="1:8" x14ac:dyDescent="0.15">
      <c r="B9" s="29" t="s">
        <v>91</v>
      </c>
      <c r="C9" s="29" t="s">
        <v>92</v>
      </c>
      <c r="D9" s="30">
        <v>0</v>
      </c>
      <c r="E9" s="31">
        <v>-799.99999929647822</v>
      </c>
      <c r="F9" s="30">
        <v>0</v>
      </c>
      <c r="G9" s="30">
        <v>1E+30</v>
      </c>
      <c r="H9" s="31">
        <v>799.99999929647822</v>
      </c>
    </row>
    <row r="10" spans="1:8" x14ac:dyDescent="0.15">
      <c r="B10" s="29" t="s">
        <v>93</v>
      </c>
      <c r="C10" s="29" t="s">
        <v>94</v>
      </c>
      <c r="D10" s="32">
        <v>422.22222222221927</v>
      </c>
      <c r="E10" s="30">
        <v>0</v>
      </c>
      <c r="F10" s="30">
        <v>399.99999999969668</v>
      </c>
      <c r="G10" s="31">
        <v>34.210526310107788</v>
      </c>
      <c r="H10" s="31">
        <v>4.545455044506113</v>
      </c>
    </row>
    <row r="11" spans="1:8" x14ac:dyDescent="0.15">
      <c r="B11" s="29" t="s">
        <v>95</v>
      </c>
      <c r="C11" s="29" t="s">
        <v>96</v>
      </c>
      <c r="D11" s="32">
        <v>177.77777777778053</v>
      </c>
      <c r="E11" s="30">
        <v>0</v>
      </c>
      <c r="F11" s="30">
        <v>499.99999999926411</v>
      </c>
      <c r="G11" s="31">
        <v>4.5454550445044726</v>
      </c>
      <c r="H11" s="31">
        <v>34.210526310095453</v>
      </c>
    </row>
    <row r="12" spans="1:8" x14ac:dyDescent="0.15">
      <c r="B12" s="29" t="s">
        <v>97</v>
      </c>
      <c r="C12" s="29" t="s">
        <v>98</v>
      </c>
      <c r="D12" s="30">
        <v>0</v>
      </c>
      <c r="E12" s="31">
        <v>11.111112510093493</v>
      </c>
      <c r="F12" s="30">
        <v>600</v>
      </c>
      <c r="G12" s="30">
        <v>1E+30</v>
      </c>
      <c r="H12" s="31">
        <v>11.111112510093493</v>
      </c>
    </row>
    <row r="13" spans="1:8" x14ac:dyDescent="0.15">
      <c r="B13" s="29" t="s">
        <v>99</v>
      </c>
      <c r="C13" s="29" t="s">
        <v>100</v>
      </c>
      <c r="D13" s="32">
        <v>227.77777777778084</v>
      </c>
      <c r="E13" s="30">
        <v>0</v>
      </c>
      <c r="F13" s="30">
        <v>299.99999999658809</v>
      </c>
      <c r="G13" s="31">
        <v>4.5454550444821278</v>
      </c>
      <c r="H13" s="31">
        <v>34.210526309927282</v>
      </c>
    </row>
    <row r="14" spans="1:8" x14ac:dyDescent="0.15">
      <c r="B14" s="29" t="s">
        <v>101</v>
      </c>
      <c r="C14" s="29" t="s">
        <v>102</v>
      </c>
      <c r="D14" s="32">
        <v>322.2222222222195</v>
      </c>
      <c r="E14" s="30">
        <v>0</v>
      </c>
      <c r="F14" s="30">
        <v>199.99999999799499</v>
      </c>
      <c r="G14" s="31">
        <v>34.21052631002533</v>
      </c>
      <c r="H14" s="31">
        <v>7.6923084496563021</v>
      </c>
    </row>
    <row r="15" spans="1:8" x14ac:dyDescent="0.15">
      <c r="B15" s="29" t="s">
        <v>103</v>
      </c>
      <c r="C15" s="29" t="s">
        <v>104</v>
      </c>
      <c r="D15" s="30">
        <v>350</v>
      </c>
      <c r="E15" s="30">
        <v>0</v>
      </c>
      <c r="F15" s="30">
        <v>200</v>
      </c>
      <c r="G15" s="31">
        <v>366.66666661133684</v>
      </c>
      <c r="H15" s="38">
        <v>2.0792336978401853E+17</v>
      </c>
    </row>
    <row r="16" spans="1:8" x14ac:dyDescent="0.15">
      <c r="B16" s="29" t="s">
        <v>105</v>
      </c>
      <c r="C16" s="29" t="s">
        <v>106</v>
      </c>
      <c r="D16" s="30">
        <v>0</v>
      </c>
      <c r="E16" s="31">
        <v>366.66666660240469</v>
      </c>
      <c r="F16" s="30">
        <v>500</v>
      </c>
      <c r="G16" s="30">
        <v>1E+30</v>
      </c>
      <c r="H16" s="31">
        <v>366.66666660240469</v>
      </c>
    </row>
    <row r="17" spans="1:8" x14ac:dyDescent="0.15">
      <c r="B17" s="29" t="s">
        <v>107</v>
      </c>
      <c r="C17" s="29" t="s">
        <v>108</v>
      </c>
      <c r="D17" s="30">
        <v>0</v>
      </c>
      <c r="E17" s="31">
        <v>-433.33333266256335</v>
      </c>
      <c r="F17" s="30">
        <v>0</v>
      </c>
      <c r="G17" s="30">
        <v>1E+30</v>
      </c>
      <c r="H17" s="31">
        <v>433.33333266256335</v>
      </c>
    </row>
    <row r="18" spans="1:8" x14ac:dyDescent="0.15">
      <c r="B18" s="29" t="s">
        <v>109</v>
      </c>
      <c r="C18" s="29" t="s">
        <v>110</v>
      </c>
      <c r="D18" s="32">
        <v>366.66666666666737</v>
      </c>
      <c r="E18" s="30">
        <v>0</v>
      </c>
      <c r="F18" s="30">
        <v>0</v>
      </c>
      <c r="G18" s="31">
        <v>16.66666849559013</v>
      </c>
      <c r="H18" s="31">
        <v>108.33333331087992</v>
      </c>
    </row>
    <row r="19" spans="1:8" x14ac:dyDescent="0.15">
      <c r="B19" s="29" t="s">
        <v>111</v>
      </c>
      <c r="C19" s="29" t="s">
        <v>112</v>
      </c>
      <c r="D19" s="30">
        <v>0</v>
      </c>
      <c r="E19" s="31">
        <v>233.33333329150653</v>
      </c>
      <c r="F19" s="30">
        <v>0</v>
      </c>
      <c r="G19" s="30">
        <v>1E+30</v>
      </c>
      <c r="H19" s="31">
        <v>233.33333329150653</v>
      </c>
    </row>
    <row r="20" spans="1:8" x14ac:dyDescent="0.15">
      <c r="B20" s="29" t="s">
        <v>113</v>
      </c>
      <c r="C20" s="29" t="s">
        <v>114</v>
      </c>
      <c r="D20" s="32">
        <v>133.33333333333263</v>
      </c>
      <c r="E20" s="30">
        <v>0</v>
      </c>
      <c r="F20" s="30">
        <v>399.99999999418168</v>
      </c>
      <c r="G20" s="31">
        <v>108.33333331071286</v>
      </c>
      <c r="H20" s="31">
        <v>16.666668495564423</v>
      </c>
    </row>
    <row r="21" spans="1:8" x14ac:dyDescent="0.15">
      <c r="B21" s="29" t="s">
        <v>115</v>
      </c>
      <c r="C21" s="29" t="s">
        <v>116</v>
      </c>
      <c r="D21" s="32">
        <v>83.33333333333259</v>
      </c>
      <c r="E21" s="30">
        <v>0</v>
      </c>
      <c r="F21" s="30">
        <v>499.99999999534816</v>
      </c>
      <c r="G21" s="31">
        <v>33.333338634137341</v>
      </c>
      <c r="H21" s="31">
        <v>166.66666669234218</v>
      </c>
    </row>
    <row r="22" spans="1:8" x14ac:dyDescent="0.15">
      <c r="B22" s="29" t="s">
        <v>117</v>
      </c>
      <c r="C22" s="29" t="s">
        <v>118</v>
      </c>
      <c r="D22" s="30">
        <v>0</v>
      </c>
      <c r="E22" s="30">
        <v>200.0000000287057</v>
      </c>
      <c r="F22" s="30">
        <v>300.00000004656613</v>
      </c>
      <c r="G22" s="30">
        <v>1E+30</v>
      </c>
      <c r="H22" s="30">
        <v>200.0000000287057</v>
      </c>
    </row>
    <row r="23" spans="1:8" ht="14" thickBot="1" x14ac:dyDescent="0.2">
      <c r="B23" s="33" t="s">
        <v>119</v>
      </c>
      <c r="C23" s="33" t="s">
        <v>120</v>
      </c>
      <c r="D23" s="34">
        <v>366.66666666666748</v>
      </c>
      <c r="E23" s="35">
        <v>0</v>
      </c>
      <c r="F23" s="35">
        <v>0</v>
      </c>
      <c r="G23" s="36">
        <v>166.6666666914615</v>
      </c>
      <c r="H23" s="36">
        <v>33.333338633961226</v>
      </c>
    </row>
    <row r="25" spans="1:8" ht="14" thickBot="1" x14ac:dyDescent="0.2">
      <c r="A25" s="25" t="s">
        <v>80</v>
      </c>
    </row>
    <row r="26" spans="1:8" x14ac:dyDescent="0.15">
      <c r="B26" s="27"/>
      <c r="C26" s="27"/>
      <c r="D26" s="27" t="s">
        <v>72</v>
      </c>
      <c r="E26" s="27" t="s">
        <v>81</v>
      </c>
      <c r="F26" s="27" t="s">
        <v>83</v>
      </c>
      <c r="G26" s="27" t="s">
        <v>77</v>
      </c>
      <c r="H26" s="27" t="s">
        <v>77</v>
      </c>
    </row>
    <row r="27" spans="1:8" ht="14" thickBot="1" x14ac:dyDescent="0.2">
      <c r="B27" s="28" t="s">
        <v>70</v>
      </c>
      <c r="C27" s="28" t="s">
        <v>71</v>
      </c>
      <c r="D27" s="28" t="s">
        <v>73</v>
      </c>
      <c r="E27" s="28" t="s">
        <v>82</v>
      </c>
      <c r="F27" s="28" t="s">
        <v>84</v>
      </c>
      <c r="G27" s="28" t="s">
        <v>78</v>
      </c>
      <c r="H27" s="28" t="s">
        <v>79</v>
      </c>
    </row>
    <row r="28" spans="1:8" x14ac:dyDescent="0.15">
      <c r="B28" s="29" t="s">
        <v>121</v>
      </c>
      <c r="C28" s="29" t="s">
        <v>8</v>
      </c>
      <c r="D28" s="32">
        <v>242.66666666666657</v>
      </c>
      <c r="E28" s="32">
        <v>0</v>
      </c>
      <c r="F28" s="30">
        <v>0</v>
      </c>
      <c r="G28" s="30">
        <v>1E+30</v>
      </c>
      <c r="H28" s="31">
        <v>45.333333333333385</v>
      </c>
    </row>
    <row r="29" spans="1:8" x14ac:dyDescent="0.15">
      <c r="B29" s="29" t="s">
        <v>122</v>
      </c>
      <c r="C29" s="29" t="s">
        <v>8</v>
      </c>
      <c r="D29" s="32">
        <v>369.33333333333348</v>
      </c>
      <c r="E29" s="32">
        <v>0</v>
      </c>
      <c r="F29" s="30">
        <v>0</v>
      </c>
      <c r="G29" s="30">
        <v>1E+30</v>
      </c>
      <c r="H29" s="31">
        <v>26.666666666666586</v>
      </c>
    </row>
    <row r="30" spans="1:8" x14ac:dyDescent="0.15">
      <c r="B30" s="29" t="s">
        <v>123</v>
      </c>
      <c r="C30" s="29" t="s">
        <v>8</v>
      </c>
      <c r="D30" s="32">
        <v>360</v>
      </c>
      <c r="E30" s="32">
        <v>-6666.6666664521017</v>
      </c>
      <c r="F30" s="30">
        <v>0</v>
      </c>
      <c r="G30" s="31">
        <v>5.3333333335352595</v>
      </c>
      <c r="H30" s="31">
        <v>0.66666666671684494</v>
      </c>
    </row>
    <row r="31" spans="1:8" x14ac:dyDescent="0.15">
      <c r="B31" s="29" t="s">
        <v>124</v>
      </c>
      <c r="C31" s="29" t="s">
        <v>125</v>
      </c>
      <c r="D31" s="37">
        <v>800</v>
      </c>
      <c r="E31" s="65">
        <v>0</v>
      </c>
      <c r="F31" s="30">
        <v>900</v>
      </c>
      <c r="G31" s="30">
        <v>1E+30</v>
      </c>
      <c r="H31" s="30">
        <v>100</v>
      </c>
    </row>
    <row r="32" spans="1:8" x14ac:dyDescent="0.15">
      <c r="B32" s="29" t="s">
        <v>126</v>
      </c>
      <c r="C32" s="29" t="s">
        <v>127</v>
      </c>
      <c r="D32" s="37">
        <v>1100</v>
      </c>
      <c r="E32" s="65">
        <v>-177.77777773241647</v>
      </c>
      <c r="F32" s="30">
        <v>1100</v>
      </c>
      <c r="G32" s="62">
        <v>36.363636365617069</v>
      </c>
      <c r="H32" s="31">
        <v>3.7735849059982471</v>
      </c>
    </row>
    <row r="33" spans="2:8" x14ac:dyDescent="0.15">
      <c r="B33" s="29" t="s">
        <v>128</v>
      </c>
      <c r="C33" s="29" t="s">
        <v>129</v>
      </c>
      <c r="D33" s="37">
        <v>1000</v>
      </c>
      <c r="E33" s="65">
        <v>-144.4444444135803</v>
      </c>
      <c r="F33" s="30">
        <v>1000</v>
      </c>
      <c r="G33" s="62">
        <v>42.105263159884196</v>
      </c>
      <c r="H33" s="31">
        <v>3.8834951459289995</v>
      </c>
    </row>
    <row r="34" spans="2:8" x14ac:dyDescent="0.15">
      <c r="B34" s="29" t="s">
        <v>130</v>
      </c>
      <c r="C34" s="29" t="s">
        <v>9</v>
      </c>
      <c r="D34" s="32">
        <v>269.33333333333337</v>
      </c>
      <c r="E34" s="32">
        <v>0</v>
      </c>
      <c r="F34" s="30">
        <v>0</v>
      </c>
      <c r="G34" s="31">
        <v>29.333333333333417</v>
      </c>
      <c r="H34" s="30">
        <v>1E+30</v>
      </c>
    </row>
    <row r="35" spans="2:8" x14ac:dyDescent="0.15">
      <c r="B35" s="29" t="s">
        <v>131</v>
      </c>
      <c r="C35" s="29" t="s">
        <v>9</v>
      </c>
      <c r="D35" s="32">
        <v>368.55555555555543</v>
      </c>
      <c r="E35" s="32">
        <v>0</v>
      </c>
      <c r="F35" s="30">
        <v>0</v>
      </c>
      <c r="G35" s="31">
        <v>38.555555555555401</v>
      </c>
      <c r="H35" s="30">
        <v>1E+30</v>
      </c>
    </row>
    <row r="36" spans="2:8" x14ac:dyDescent="0.15">
      <c r="B36" s="29" t="s">
        <v>132</v>
      </c>
      <c r="C36" s="29" t="s">
        <v>9</v>
      </c>
      <c r="D36" s="32">
        <v>339.11111111111131</v>
      </c>
      <c r="E36" s="32">
        <v>0</v>
      </c>
      <c r="F36" s="30">
        <v>0</v>
      </c>
      <c r="G36" s="31">
        <v>39.111111111111313</v>
      </c>
      <c r="H36" s="30">
        <v>1E+30</v>
      </c>
    </row>
    <row r="37" spans="2:8" x14ac:dyDescent="0.15">
      <c r="B37" s="29" t="s">
        <v>130</v>
      </c>
      <c r="C37" s="29" t="s">
        <v>9</v>
      </c>
      <c r="D37" s="32">
        <v>269.33333333333337</v>
      </c>
      <c r="E37" s="32">
        <v>0</v>
      </c>
      <c r="F37" s="30">
        <v>0</v>
      </c>
      <c r="G37" s="30">
        <v>1E+30</v>
      </c>
      <c r="H37" s="31">
        <v>18.666666666666579</v>
      </c>
    </row>
    <row r="38" spans="2:8" x14ac:dyDescent="0.15">
      <c r="B38" s="29" t="s">
        <v>131</v>
      </c>
      <c r="C38" s="29" t="s">
        <v>9</v>
      </c>
      <c r="D38" s="32">
        <v>368.55555555555543</v>
      </c>
      <c r="E38" s="32">
        <v>0</v>
      </c>
      <c r="F38" s="30">
        <v>0</v>
      </c>
      <c r="G38" s="30">
        <v>1E+30</v>
      </c>
      <c r="H38" s="31">
        <v>27.444444444444599</v>
      </c>
    </row>
    <row r="39" spans="2:8" x14ac:dyDescent="0.15">
      <c r="B39" s="29" t="s">
        <v>132</v>
      </c>
      <c r="C39" s="29" t="s">
        <v>9</v>
      </c>
      <c r="D39" s="32">
        <v>339.11111111111131</v>
      </c>
      <c r="E39" s="32">
        <v>0</v>
      </c>
      <c r="F39" s="30">
        <v>0</v>
      </c>
      <c r="G39" s="30">
        <v>1E+30</v>
      </c>
      <c r="H39" s="31">
        <v>20.888888888888722</v>
      </c>
    </row>
    <row r="40" spans="2:8" x14ac:dyDescent="0.15">
      <c r="B40" s="29" t="s">
        <v>133</v>
      </c>
      <c r="C40" s="29" t="s">
        <v>10</v>
      </c>
      <c r="D40" s="32">
        <v>288</v>
      </c>
      <c r="E40" s="32">
        <v>0</v>
      </c>
      <c r="F40" s="30">
        <v>0</v>
      </c>
      <c r="G40" s="30">
        <v>48</v>
      </c>
      <c r="H40" s="30">
        <v>1E+30</v>
      </c>
    </row>
    <row r="41" spans="2:8" x14ac:dyDescent="0.15">
      <c r="B41" s="29" t="s">
        <v>134</v>
      </c>
      <c r="C41" s="29" t="s">
        <v>10</v>
      </c>
      <c r="D41" s="32">
        <v>362.11111111111126</v>
      </c>
      <c r="E41" s="32">
        <v>0</v>
      </c>
      <c r="F41" s="30">
        <v>0</v>
      </c>
      <c r="G41" s="31">
        <v>32.111111111111235</v>
      </c>
      <c r="H41" s="30">
        <v>1E+30</v>
      </c>
    </row>
    <row r="42" spans="2:8" x14ac:dyDescent="0.15">
      <c r="B42" s="29" t="s">
        <v>135</v>
      </c>
      <c r="C42" s="29" t="s">
        <v>10</v>
      </c>
      <c r="D42" s="32">
        <v>300.8888888888888</v>
      </c>
      <c r="E42" s="32">
        <v>0</v>
      </c>
      <c r="F42" s="30">
        <v>0</v>
      </c>
      <c r="G42" s="31">
        <v>0.8888888888887746</v>
      </c>
      <c r="H42" s="30">
        <v>1E+30</v>
      </c>
    </row>
    <row r="43" spans="2:8" x14ac:dyDescent="0.15">
      <c r="B43" s="29" t="s">
        <v>133</v>
      </c>
      <c r="C43" s="29" t="s">
        <v>10</v>
      </c>
      <c r="D43" s="32">
        <v>288</v>
      </c>
      <c r="E43" s="32">
        <v>-2777.7777783552547</v>
      </c>
      <c r="F43" s="30">
        <v>0</v>
      </c>
      <c r="G43" s="31">
        <v>0.25806451613257275</v>
      </c>
      <c r="H43" s="31">
        <v>2.9090909090699086</v>
      </c>
    </row>
    <row r="44" spans="2:8" x14ac:dyDescent="0.15">
      <c r="B44" s="29" t="s">
        <v>134</v>
      </c>
      <c r="C44" s="29" t="s">
        <v>10</v>
      </c>
      <c r="D44" s="32">
        <v>362.11111111111126</v>
      </c>
      <c r="E44" s="32">
        <v>0</v>
      </c>
      <c r="F44" s="30">
        <v>0</v>
      </c>
      <c r="G44" s="30">
        <v>1E+30</v>
      </c>
      <c r="H44" s="31">
        <v>33.888888888888737</v>
      </c>
    </row>
    <row r="45" spans="2:8" x14ac:dyDescent="0.15">
      <c r="B45" s="29" t="s">
        <v>135</v>
      </c>
      <c r="C45" s="29" t="s">
        <v>10</v>
      </c>
      <c r="D45" s="32">
        <v>300.8888888888888</v>
      </c>
      <c r="E45" s="32">
        <v>0</v>
      </c>
      <c r="F45" s="30">
        <v>0</v>
      </c>
      <c r="G45" s="30">
        <v>1E+30</v>
      </c>
      <c r="H45" s="31">
        <v>59.111111111111249</v>
      </c>
    </row>
    <row r="46" spans="2:8" x14ac:dyDescent="0.15">
      <c r="B46" s="29" t="s">
        <v>121</v>
      </c>
      <c r="C46" s="29" t="s">
        <v>8</v>
      </c>
      <c r="D46" s="32">
        <v>242.66666666666657</v>
      </c>
      <c r="E46" s="32">
        <v>0</v>
      </c>
      <c r="F46" s="30">
        <v>0</v>
      </c>
      <c r="G46" s="31">
        <v>2.6666666666666106</v>
      </c>
      <c r="H46" s="30">
        <v>1E+30</v>
      </c>
    </row>
    <row r="47" spans="2:8" x14ac:dyDescent="0.15">
      <c r="B47" s="29" t="s">
        <v>122</v>
      </c>
      <c r="C47" s="29" t="s">
        <v>8</v>
      </c>
      <c r="D47" s="32">
        <v>369.33333333333348</v>
      </c>
      <c r="E47" s="32">
        <v>0</v>
      </c>
      <c r="F47" s="30">
        <v>0</v>
      </c>
      <c r="G47" s="31">
        <v>39.333333333333407</v>
      </c>
      <c r="H47" s="30">
        <v>1E+30</v>
      </c>
    </row>
    <row r="48" spans="2:8" x14ac:dyDescent="0.15">
      <c r="B48" s="29" t="s">
        <v>123</v>
      </c>
      <c r="C48" s="29" t="s">
        <v>8</v>
      </c>
      <c r="D48" s="32">
        <v>360</v>
      </c>
      <c r="E48" s="32">
        <v>0</v>
      </c>
      <c r="F48" s="30">
        <v>0</v>
      </c>
      <c r="G48" s="30">
        <v>60</v>
      </c>
      <c r="H48" s="30">
        <v>1E+30</v>
      </c>
    </row>
    <row r="49" spans="2:8" x14ac:dyDescent="0.15">
      <c r="B49" s="29" t="s">
        <v>136</v>
      </c>
      <c r="C49" s="29" t="s">
        <v>137</v>
      </c>
      <c r="D49" s="30">
        <v>450</v>
      </c>
      <c r="E49" s="31">
        <v>177.77777773264128</v>
      </c>
      <c r="F49" s="30">
        <v>450</v>
      </c>
      <c r="G49" s="31">
        <v>3.7735849059934767</v>
      </c>
      <c r="H49" s="31">
        <v>36.363636365571104</v>
      </c>
    </row>
    <row r="50" spans="2:8" x14ac:dyDescent="0.15">
      <c r="B50" s="29" t="s">
        <v>138</v>
      </c>
      <c r="C50" s="29" t="s">
        <v>139</v>
      </c>
      <c r="D50" s="30">
        <v>600</v>
      </c>
      <c r="E50" s="31">
        <v>577.77777773414937</v>
      </c>
      <c r="F50" s="30">
        <v>600</v>
      </c>
      <c r="G50" s="31">
        <v>3.7735849059779261</v>
      </c>
      <c r="H50" s="31">
        <v>36.363636365421257</v>
      </c>
    </row>
    <row r="51" spans="2:8" x14ac:dyDescent="0.15">
      <c r="B51" s="29" t="s">
        <v>140</v>
      </c>
      <c r="C51" s="29" t="s">
        <v>0</v>
      </c>
      <c r="D51" s="30">
        <v>550</v>
      </c>
      <c r="E51" s="31">
        <v>477.77777772978112</v>
      </c>
      <c r="F51" s="30">
        <v>550</v>
      </c>
      <c r="G51" s="31">
        <v>3.7735849059982471</v>
      </c>
      <c r="H51" s="31">
        <v>36.363636365617069</v>
      </c>
    </row>
    <row r="52" spans="2:8" x14ac:dyDescent="0.15">
      <c r="B52" s="29" t="s">
        <v>1</v>
      </c>
      <c r="C52" s="29" t="s">
        <v>2</v>
      </c>
      <c r="D52" s="30">
        <v>350</v>
      </c>
      <c r="E52" s="31">
        <v>311.11111113316491</v>
      </c>
      <c r="F52" s="30">
        <v>350</v>
      </c>
      <c r="G52" s="31">
        <v>72.727272727338331</v>
      </c>
      <c r="H52" s="31">
        <v>6.451612903366712</v>
      </c>
    </row>
    <row r="53" spans="2:8" x14ac:dyDescent="0.15">
      <c r="B53" s="29" t="s">
        <v>3</v>
      </c>
      <c r="C53" s="29" t="s">
        <v>4</v>
      </c>
      <c r="D53" s="30">
        <v>500</v>
      </c>
      <c r="E53" s="31">
        <v>-55.555555564607516</v>
      </c>
      <c r="F53" s="30">
        <v>500</v>
      </c>
      <c r="G53" s="31">
        <v>12.90322580720875</v>
      </c>
      <c r="H53" s="31">
        <v>145.45454546003489</v>
      </c>
    </row>
    <row r="54" spans="2:8" ht="14" thickBot="1" x14ac:dyDescent="0.2">
      <c r="B54" s="33" t="s">
        <v>5</v>
      </c>
      <c r="C54" s="33" t="s">
        <v>6</v>
      </c>
      <c r="D54" s="35">
        <v>450</v>
      </c>
      <c r="E54" s="36">
        <v>277.7777777368517</v>
      </c>
      <c r="F54" s="35">
        <v>450</v>
      </c>
      <c r="G54" s="36">
        <v>3.2258064518441936</v>
      </c>
      <c r="H54" s="36">
        <v>36.363636365482243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2"/>
  <sheetViews>
    <sheetView zoomScale="136" workbookViewId="0">
      <selection activeCell="C22" sqref="C22"/>
    </sheetView>
  </sheetViews>
  <sheetFormatPr baseColWidth="10" defaultColWidth="9.28515625" defaultRowHeight="13" x14ac:dyDescent="0.15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16384" width="9.28515625" style="2"/>
  </cols>
  <sheetData>
    <row r="1" spans="1:7" x14ac:dyDescent="0.15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15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15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15">
      <c r="A4" s="4">
        <v>1</v>
      </c>
      <c r="B4" s="41">
        <v>0.32</v>
      </c>
      <c r="C4" s="41">
        <v>0.38</v>
      </c>
      <c r="D4" s="42">
        <v>0.3</v>
      </c>
      <c r="E4" s="43">
        <v>300</v>
      </c>
      <c r="F4" s="44">
        <v>0</v>
      </c>
      <c r="G4" s="44">
        <v>700</v>
      </c>
    </row>
    <row r="5" spans="1:7" x14ac:dyDescent="0.15">
      <c r="A5" s="4">
        <v>2</v>
      </c>
      <c r="B5" s="41">
        <v>0.37</v>
      </c>
      <c r="C5" s="41">
        <v>0.28000000000000003</v>
      </c>
      <c r="D5" s="42">
        <v>0.35</v>
      </c>
      <c r="E5" s="44" t="s">
        <v>63</v>
      </c>
      <c r="F5" s="44">
        <v>400</v>
      </c>
      <c r="G5" s="44">
        <v>500</v>
      </c>
    </row>
    <row r="6" spans="1:7" x14ac:dyDescent="0.15">
      <c r="A6" s="4">
        <v>3</v>
      </c>
      <c r="B6" s="41">
        <v>0.3</v>
      </c>
      <c r="C6" s="41">
        <v>0.32</v>
      </c>
      <c r="D6" s="42">
        <v>0.38</v>
      </c>
      <c r="E6" s="44">
        <v>600</v>
      </c>
      <c r="F6" s="44">
        <v>300</v>
      </c>
      <c r="G6" s="44">
        <v>200</v>
      </c>
    </row>
    <row r="7" spans="1:7" x14ac:dyDescent="0.15">
      <c r="A7" s="4">
        <v>4</v>
      </c>
      <c r="B7" s="41">
        <v>0.28000000000000003</v>
      </c>
      <c r="C7" s="41">
        <v>0.4</v>
      </c>
      <c r="D7" s="42">
        <v>0.32</v>
      </c>
      <c r="E7" s="44">
        <v>200</v>
      </c>
      <c r="F7" s="44">
        <v>500</v>
      </c>
      <c r="G7" s="44" t="s">
        <v>63</v>
      </c>
    </row>
    <row r="8" spans="1:7" x14ac:dyDescent="0.15">
      <c r="A8" s="4">
        <v>5</v>
      </c>
      <c r="B8" s="41">
        <v>0.39</v>
      </c>
      <c r="C8" s="41">
        <v>0.34</v>
      </c>
      <c r="D8" s="42">
        <v>0.27</v>
      </c>
      <c r="E8" s="44">
        <v>0</v>
      </c>
      <c r="F8" s="44" t="s">
        <v>63</v>
      </c>
      <c r="G8" s="44">
        <v>400</v>
      </c>
    </row>
    <row r="9" spans="1:7" x14ac:dyDescent="0.15">
      <c r="A9" s="4">
        <v>6</v>
      </c>
      <c r="B9" s="41">
        <v>0.34</v>
      </c>
      <c r="C9" s="41">
        <v>0.28000000000000003</v>
      </c>
      <c r="D9" s="42">
        <v>0.38</v>
      </c>
      <c r="E9" s="44">
        <v>500</v>
      </c>
      <c r="F9" s="44">
        <v>300</v>
      </c>
      <c r="G9" s="44">
        <v>0</v>
      </c>
    </row>
    <row r="12" spans="1:7" x14ac:dyDescent="0.15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15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15">
      <c r="A14" s="4" t="s">
        <v>54</v>
      </c>
      <c r="B14" s="48">
        <v>0</v>
      </c>
      <c r="C14" s="49">
        <v>450</v>
      </c>
      <c r="D14" s="50">
        <v>0</v>
      </c>
      <c r="E14" s="2">
        <f t="shared" ref="E14:E19" si="0">SUM(B14:D14)</f>
        <v>450</v>
      </c>
      <c r="F14" s="2" t="s">
        <v>64</v>
      </c>
      <c r="G14" s="45">
        <v>450</v>
      </c>
    </row>
    <row r="15" spans="1:7" x14ac:dyDescent="0.15">
      <c r="A15" s="4" t="s">
        <v>55</v>
      </c>
      <c r="B15" s="51">
        <v>0</v>
      </c>
      <c r="C15" s="54">
        <v>520.00000000276611</v>
      </c>
      <c r="D15" s="55">
        <v>79.999999997560792</v>
      </c>
      <c r="E15" s="2">
        <f t="shared" si="0"/>
        <v>600.00000000032696</v>
      </c>
      <c r="F15" s="2" t="s">
        <v>64</v>
      </c>
      <c r="G15" s="45">
        <v>600</v>
      </c>
    </row>
    <row r="16" spans="1:7" x14ac:dyDescent="0.15">
      <c r="A16" s="4" t="s">
        <v>56</v>
      </c>
      <c r="B16" s="51">
        <v>0</v>
      </c>
      <c r="C16" s="54">
        <v>149.9999999967703</v>
      </c>
      <c r="D16" s="55">
        <v>400.00000000339531</v>
      </c>
      <c r="E16" s="2">
        <f t="shared" si="0"/>
        <v>550.00000000016564</v>
      </c>
      <c r="F16" s="2" t="s">
        <v>64</v>
      </c>
      <c r="G16" s="45">
        <v>550</v>
      </c>
    </row>
    <row r="17" spans="1:8" x14ac:dyDescent="0.15">
      <c r="A17" s="4" t="s">
        <v>57</v>
      </c>
      <c r="B17" s="51">
        <v>350</v>
      </c>
      <c r="C17" s="54">
        <v>0</v>
      </c>
      <c r="D17" s="55">
        <v>0</v>
      </c>
      <c r="E17" s="2">
        <f t="shared" si="0"/>
        <v>350</v>
      </c>
      <c r="F17" s="2" t="s">
        <v>64</v>
      </c>
      <c r="G17" s="45">
        <v>350</v>
      </c>
    </row>
    <row r="18" spans="1:8" x14ac:dyDescent="0.15">
      <c r="A18" s="4" t="s">
        <v>58</v>
      </c>
      <c r="B18" s="51">
        <v>340.00000000187964</v>
      </c>
      <c r="C18" s="54">
        <v>0</v>
      </c>
      <c r="D18" s="55">
        <v>159.99999999816154</v>
      </c>
      <c r="E18" s="2">
        <f t="shared" si="0"/>
        <v>500.00000000004115</v>
      </c>
      <c r="F18" s="2" t="s">
        <v>64</v>
      </c>
      <c r="G18" s="45">
        <v>500</v>
      </c>
    </row>
    <row r="19" spans="1:8" x14ac:dyDescent="0.15">
      <c r="A19" s="4" t="s">
        <v>59</v>
      </c>
      <c r="B19" s="60">
        <v>89.999999999013369</v>
      </c>
      <c r="C19" s="58">
        <v>0</v>
      </c>
      <c r="D19" s="61">
        <v>360.0000000009515</v>
      </c>
      <c r="E19" s="2">
        <f t="shared" si="0"/>
        <v>449.99999999996487</v>
      </c>
      <c r="F19" s="2" t="s">
        <v>64</v>
      </c>
      <c r="G19" s="45">
        <v>450</v>
      </c>
    </row>
    <row r="20" spans="1:8" ht="14" thickBot="1" x14ac:dyDescent="0.2">
      <c r="A20" s="4" t="s">
        <v>23</v>
      </c>
      <c r="B20" s="7">
        <f>SUM(B14:B19)</f>
        <v>780.00000000089312</v>
      </c>
      <c r="C20" s="7">
        <f>SUM(C14:C19)</f>
        <v>1119.9999999995364</v>
      </c>
      <c r="D20" s="7">
        <f>SUM(D14:D19)</f>
        <v>1000.0000000000691</v>
      </c>
    </row>
    <row r="21" spans="1:8" ht="14" thickBot="1" x14ac:dyDescent="0.2">
      <c r="B21" s="2" t="s">
        <v>7</v>
      </c>
      <c r="C21" s="2" t="s">
        <v>7</v>
      </c>
      <c r="D21" s="2" t="s">
        <v>7</v>
      </c>
      <c r="F21" s="4" t="s">
        <v>11</v>
      </c>
      <c r="G21" s="40">
        <f>SUMPRODUCT(BussingCost,Solution)</f>
        <v>551999.99999836821</v>
      </c>
    </row>
    <row r="22" spans="1:8" ht="14" thickBot="1" x14ac:dyDescent="0.2">
      <c r="A22" s="4" t="s">
        <v>65</v>
      </c>
      <c r="B22" s="46">
        <v>900</v>
      </c>
      <c r="C22" s="66">
        <v>1120</v>
      </c>
      <c r="D22" s="46">
        <v>1000</v>
      </c>
      <c r="F22" s="4" t="s">
        <v>12</v>
      </c>
      <c r="G22" s="44">
        <v>2500</v>
      </c>
      <c r="H22" s="3"/>
    </row>
    <row r="23" spans="1:8" ht="14" thickBot="1" x14ac:dyDescent="0.2">
      <c r="F23" s="4" t="s">
        <v>13</v>
      </c>
      <c r="G23" s="39">
        <f>TotalBussingCost+G22</f>
        <v>554499.99999836821</v>
      </c>
      <c r="H23" s="4"/>
    </row>
    <row r="25" spans="1:8" x14ac:dyDescent="0.15">
      <c r="A25" s="1" t="s">
        <v>21</v>
      </c>
    </row>
    <row r="26" spans="1:8" x14ac:dyDescent="0.15">
      <c r="A26" s="3"/>
      <c r="B26" s="2">
        <f>$E$26*TotalInSchool</f>
        <v>234.00000000026793</v>
      </c>
      <c r="C26" s="2">
        <f>$E$26*TotalInSchool</f>
        <v>335.9999999998609</v>
      </c>
      <c r="D26" s="2">
        <f>$E$26*TotalInSchool</f>
        <v>300.00000000002075</v>
      </c>
      <c r="E26" s="47">
        <v>0.3</v>
      </c>
      <c r="F26" s="6" t="s">
        <v>20</v>
      </c>
    </row>
    <row r="27" spans="1:8" x14ac:dyDescent="0.15">
      <c r="B27" s="2" t="s">
        <v>7</v>
      </c>
      <c r="C27" s="2" t="s">
        <v>7</v>
      </c>
      <c r="D27" s="2" t="s">
        <v>7</v>
      </c>
    </row>
    <row r="28" spans="1:8" x14ac:dyDescent="0.15">
      <c r="A28" s="4" t="s">
        <v>60</v>
      </c>
      <c r="B28" s="16">
        <f>SUMPRODUCT(B14:B19,B4:B9)</f>
        <v>261.20000000039761</v>
      </c>
      <c r="C28" s="17">
        <f>SUMPRODUCT(C14:C19,B4:B9)</f>
        <v>381.4000000000546</v>
      </c>
      <c r="D28" s="18">
        <f>SUMPRODUCT(D14:D19,B4:B9)</f>
        <v>334.39999999972264</v>
      </c>
    </row>
    <row r="29" spans="1:8" x14ac:dyDescent="0.15">
      <c r="A29" s="4" t="s">
        <v>61</v>
      </c>
      <c r="B29" s="19">
        <f>SUMPRODUCT(B14:B19,C4:C9)</f>
        <v>280.80000000036284</v>
      </c>
      <c r="C29" s="20">
        <f>SUMPRODUCT(C14:C19,C4:C9)</f>
        <v>364.59999999974099</v>
      </c>
      <c r="D29" s="21">
        <f>SUMPRODUCT(C4:C9,D14:D19)</f>
        <v>305.60000000004493</v>
      </c>
    </row>
    <row r="30" spans="1:8" x14ac:dyDescent="0.15">
      <c r="A30" s="4" t="s">
        <v>62</v>
      </c>
      <c r="B30" s="22">
        <f>SUMPRODUCT(B14:B19,D4:D9)</f>
        <v>238.00000000013259</v>
      </c>
      <c r="C30" s="23">
        <f>SUMPRODUCT(C14:C19,D4:D9)</f>
        <v>373.99999999974085</v>
      </c>
      <c r="D30" s="24">
        <f>SUMPRODUCT(D14:D19,D4:D9)</f>
        <v>360.00000000030172</v>
      </c>
    </row>
    <row r="31" spans="1:8" x14ac:dyDescent="0.15">
      <c r="B31" s="2" t="s">
        <v>7</v>
      </c>
      <c r="C31" s="2" t="s">
        <v>7</v>
      </c>
      <c r="D31" s="2" t="s">
        <v>7</v>
      </c>
    </row>
    <row r="32" spans="1:8" x14ac:dyDescent="0.15">
      <c r="B32" s="2">
        <f>$E$32*TotalInSchool</f>
        <v>280.80000000032152</v>
      </c>
      <c r="C32" s="2">
        <f>$E$32*TotalInSchool</f>
        <v>403.1999999998331</v>
      </c>
      <c r="D32" s="2">
        <f>$E$32*TotalInSchool</f>
        <v>360.0000000000249</v>
      </c>
      <c r="E32" s="47">
        <v>0.36</v>
      </c>
      <c r="F32" s="6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2"/>
  <sheetViews>
    <sheetView tabSelected="1" zoomScale="141" workbookViewId="0">
      <selection activeCell="G21" sqref="G21"/>
    </sheetView>
  </sheetViews>
  <sheetFormatPr baseColWidth="10" defaultColWidth="9.28515625" defaultRowHeight="13" x14ac:dyDescent="0.15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9" width="17" style="2" bestFit="1" customWidth="1"/>
    <col min="10" max="10" width="8.42578125" style="2" bestFit="1" customWidth="1"/>
    <col min="11" max="16384" width="9.28515625" style="2"/>
  </cols>
  <sheetData>
    <row r="1" spans="1:10" x14ac:dyDescent="0.15">
      <c r="A1" s="1" t="s">
        <v>67</v>
      </c>
      <c r="B1" s="2" t="s">
        <v>68</v>
      </c>
      <c r="C1" s="2" t="s">
        <v>68</v>
      </c>
      <c r="D1" s="2" t="s">
        <v>68</v>
      </c>
    </row>
    <row r="2" spans="1:10" ht="14" thickBot="1" x14ac:dyDescent="0.2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10" ht="14" thickBot="1" x14ac:dyDescent="0.2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  <c r="I3" s="14" t="s">
        <v>24</v>
      </c>
      <c r="J3" s="15" t="s">
        <v>25</v>
      </c>
    </row>
    <row r="4" spans="1:10" x14ac:dyDescent="0.15">
      <c r="A4" s="4">
        <v>1</v>
      </c>
      <c r="B4" s="41">
        <v>0.32</v>
      </c>
      <c r="C4" s="41">
        <v>0.38</v>
      </c>
      <c r="D4" s="42">
        <v>0.3</v>
      </c>
      <c r="E4" s="43">
        <v>300</v>
      </c>
      <c r="F4" s="44">
        <v>0</v>
      </c>
      <c r="G4" s="44">
        <v>700</v>
      </c>
      <c r="I4" s="8" t="s">
        <v>26</v>
      </c>
      <c r="J4" s="9" t="s">
        <v>32</v>
      </c>
    </row>
    <row r="5" spans="1:10" x14ac:dyDescent="0.15">
      <c r="A5" s="4">
        <v>2</v>
      </c>
      <c r="B5" s="41">
        <v>0.37</v>
      </c>
      <c r="C5" s="41">
        <v>0.28000000000000003</v>
      </c>
      <c r="D5" s="42">
        <v>0.35</v>
      </c>
      <c r="E5" s="44" t="s">
        <v>63</v>
      </c>
      <c r="F5" s="44">
        <v>400</v>
      </c>
      <c r="G5" s="44">
        <v>500</v>
      </c>
      <c r="I5" s="10" t="s">
        <v>65</v>
      </c>
      <c r="J5" s="11" t="s">
        <v>33</v>
      </c>
    </row>
    <row r="6" spans="1:10" x14ac:dyDescent="0.15">
      <c r="A6" s="4">
        <v>3</v>
      </c>
      <c r="B6" s="41">
        <v>0.3</v>
      </c>
      <c r="C6" s="41">
        <v>0.32</v>
      </c>
      <c r="D6" s="42">
        <v>0.38</v>
      </c>
      <c r="E6" s="44">
        <v>600</v>
      </c>
      <c r="F6" s="44">
        <v>300</v>
      </c>
      <c r="G6" s="44">
        <v>200</v>
      </c>
      <c r="I6" s="10" t="s">
        <v>14</v>
      </c>
      <c r="J6" s="11" t="s">
        <v>15</v>
      </c>
    </row>
    <row r="7" spans="1:10" x14ac:dyDescent="0.15">
      <c r="A7" s="4">
        <v>4</v>
      </c>
      <c r="B7" s="41">
        <v>0.28000000000000003</v>
      </c>
      <c r="C7" s="41">
        <v>0.4</v>
      </c>
      <c r="D7" s="42">
        <v>0.32</v>
      </c>
      <c r="E7" s="44">
        <v>200</v>
      </c>
      <c r="F7" s="44">
        <v>500</v>
      </c>
      <c r="G7" s="44" t="s">
        <v>63</v>
      </c>
      <c r="I7" s="10" t="s">
        <v>27</v>
      </c>
      <c r="J7" s="11" t="s">
        <v>34</v>
      </c>
    </row>
    <row r="8" spans="1:10" x14ac:dyDescent="0.15">
      <c r="A8" s="4">
        <v>5</v>
      </c>
      <c r="B8" s="41">
        <v>0.39</v>
      </c>
      <c r="C8" s="41">
        <v>0.34</v>
      </c>
      <c r="D8" s="42">
        <v>0.27</v>
      </c>
      <c r="E8" s="44">
        <v>0</v>
      </c>
      <c r="F8" s="44" t="s">
        <v>63</v>
      </c>
      <c r="G8" s="44">
        <v>400</v>
      </c>
      <c r="I8" s="10" t="s">
        <v>28</v>
      </c>
      <c r="J8" s="11" t="s">
        <v>35</v>
      </c>
    </row>
    <row r="9" spans="1:10" x14ac:dyDescent="0.15">
      <c r="A9" s="4">
        <v>6</v>
      </c>
      <c r="B9" s="41">
        <v>0.34</v>
      </c>
      <c r="C9" s="41">
        <v>0.28000000000000003</v>
      </c>
      <c r="D9" s="42">
        <v>0.38</v>
      </c>
      <c r="E9" s="44">
        <v>500</v>
      </c>
      <c r="F9" s="44">
        <v>300</v>
      </c>
      <c r="G9" s="44">
        <v>0</v>
      </c>
      <c r="I9" s="10" t="s">
        <v>40</v>
      </c>
      <c r="J9" s="11" t="s">
        <v>36</v>
      </c>
    </row>
    <row r="10" spans="1:10" x14ac:dyDescent="0.15">
      <c r="I10" s="10" t="s">
        <v>29</v>
      </c>
      <c r="J10" s="11" t="s">
        <v>18</v>
      </c>
    </row>
    <row r="11" spans="1:10" x14ac:dyDescent="0.15">
      <c r="I11" s="10" t="s">
        <v>16</v>
      </c>
      <c r="J11" s="11" t="s">
        <v>17</v>
      </c>
    </row>
    <row r="12" spans="1:10" x14ac:dyDescent="0.15">
      <c r="A12" s="1" t="s">
        <v>51</v>
      </c>
      <c r="C12" s="2" t="s">
        <v>52</v>
      </c>
      <c r="E12" s="2" t="s">
        <v>53</v>
      </c>
      <c r="G12" s="2" t="s">
        <v>69</v>
      </c>
      <c r="I12" s="10" t="s">
        <v>30</v>
      </c>
      <c r="J12" s="11" t="s">
        <v>38</v>
      </c>
    </row>
    <row r="13" spans="1:10" ht="14" thickBot="1" x14ac:dyDescent="0.2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  <c r="I13" s="12" t="s">
        <v>31</v>
      </c>
      <c r="J13" s="13" t="s">
        <v>39</v>
      </c>
    </row>
    <row r="14" spans="1:10" x14ac:dyDescent="0.15">
      <c r="A14" s="4" t="s">
        <v>54</v>
      </c>
      <c r="B14" s="48">
        <v>0</v>
      </c>
      <c r="C14" s="49">
        <v>450</v>
      </c>
      <c r="D14" s="50">
        <v>0</v>
      </c>
      <c r="E14" s="2">
        <f t="shared" ref="E14:E19" si="0">SUM(B14:D14)</f>
        <v>450</v>
      </c>
      <c r="F14" s="2" t="s">
        <v>64</v>
      </c>
      <c r="G14" s="45">
        <v>450</v>
      </c>
    </row>
    <row r="15" spans="1:10" x14ac:dyDescent="0.15">
      <c r="A15" s="4" t="s">
        <v>55</v>
      </c>
      <c r="B15" s="51">
        <v>0</v>
      </c>
      <c r="C15" s="54">
        <v>599.99999999962904</v>
      </c>
      <c r="D15" s="55">
        <v>0</v>
      </c>
      <c r="E15" s="2">
        <f t="shared" si="0"/>
        <v>599.99999999962904</v>
      </c>
      <c r="F15" s="2" t="s">
        <v>64</v>
      </c>
      <c r="G15" s="45">
        <v>600</v>
      </c>
    </row>
    <row r="16" spans="1:10" x14ac:dyDescent="0.15">
      <c r="A16" s="4" t="s">
        <v>56</v>
      </c>
      <c r="B16" s="51">
        <v>0</v>
      </c>
      <c r="C16" s="54">
        <v>90.000000000112578</v>
      </c>
      <c r="D16" s="55">
        <v>459.99999999981304</v>
      </c>
      <c r="E16" s="2">
        <f t="shared" si="0"/>
        <v>549.99999999992565</v>
      </c>
      <c r="F16" s="2" t="s">
        <v>64</v>
      </c>
      <c r="G16" s="45">
        <v>550</v>
      </c>
    </row>
    <row r="17" spans="1:9" x14ac:dyDescent="0.15">
      <c r="A17" s="4" t="s">
        <v>57</v>
      </c>
      <c r="B17" s="51">
        <v>350</v>
      </c>
      <c r="C17" s="54">
        <v>0</v>
      </c>
      <c r="D17" s="55">
        <v>0</v>
      </c>
      <c r="E17" s="2">
        <f t="shared" si="0"/>
        <v>350</v>
      </c>
      <c r="F17" s="2" t="s">
        <v>64</v>
      </c>
      <c r="G17" s="45">
        <v>350</v>
      </c>
    </row>
    <row r="18" spans="1:9" x14ac:dyDescent="0.15">
      <c r="A18" s="4" t="s">
        <v>58</v>
      </c>
      <c r="B18" s="56">
        <v>318.94736841993029</v>
      </c>
      <c r="C18" s="54">
        <v>0</v>
      </c>
      <c r="D18" s="53">
        <v>181.05263158004581</v>
      </c>
      <c r="E18" s="2">
        <f t="shared" si="0"/>
        <v>499.99999999997613</v>
      </c>
      <c r="F18" s="2" t="s">
        <v>64</v>
      </c>
      <c r="G18" s="45">
        <v>500</v>
      </c>
    </row>
    <row r="19" spans="1:9" x14ac:dyDescent="0.15">
      <c r="A19" s="4" t="s">
        <v>59</v>
      </c>
      <c r="B19" s="57">
        <v>95.263157895248341</v>
      </c>
      <c r="C19" s="58">
        <v>0</v>
      </c>
      <c r="D19" s="59">
        <v>354.73684210475483</v>
      </c>
      <c r="E19" s="2">
        <f t="shared" si="0"/>
        <v>450.00000000000318</v>
      </c>
      <c r="F19" s="2" t="s">
        <v>64</v>
      </c>
      <c r="G19" s="45">
        <v>450</v>
      </c>
    </row>
    <row r="20" spans="1:9" ht="14" thickBot="1" x14ac:dyDescent="0.2">
      <c r="A20" s="4" t="s">
        <v>23</v>
      </c>
      <c r="B20" s="7">
        <f>SUM(B14:B19)</f>
        <v>764.21052631517864</v>
      </c>
      <c r="C20" s="7">
        <f>SUM(C14:C19)</f>
        <v>1139.9999999997415</v>
      </c>
      <c r="D20" s="7">
        <f>SUM(D14:D19)</f>
        <v>995.78947368461365</v>
      </c>
    </row>
    <row r="21" spans="1:9" ht="14" thickBot="1" x14ac:dyDescent="0.2">
      <c r="B21" s="2" t="s">
        <v>7</v>
      </c>
      <c r="C21" s="2" t="s">
        <v>7</v>
      </c>
      <c r="D21" s="2" t="s">
        <v>7</v>
      </c>
      <c r="F21" s="4" t="s">
        <v>11</v>
      </c>
      <c r="G21" s="40">
        <f>SUMPRODUCT(BussingCost,Solution)</f>
        <v>549052.63157949049</v>
      </c>
    </row>
    <row r="22" spans="1:9" ht="14" thickBot="1" x14ac:dyDescent="0.2">
      <c r="A22" s="4" t="s">
        <v>65</v>
      </c>
      <c r="B22" s="46">
        <v>900</v>
      </c>
      <c r="C22" s="67">
        <v>1140</v>
      </c>
      <c r="D22" s="46">
        <v>1000</v>
      </c>
      <c r="F22" s="4" t="s">
        <v>12</v>
      </c>
      <c r="G22" s="44">
        <v>5000</v>
      </c>
      <c r="H22" s="3"/>
    </row>
    <row r="23" spans="1:9" ht="14" thickBot="1" x14ac:dyDescent="0.2">
      <c r="F23" s="4" t="s">
        <v>13</v>
      </c>
      <c r="G23" s="39">
        <f>TotalBussingCost+G22</f>
        <v>554052.63157949049</v>
      </c>
      <c r="H23" s="4"/>
      <c r="I23" s="5"/>
    </row>
    <row r="25" spans="1:9" x14ac:dyDescent="0.15">
      <c r="A25" s="1" t="s">
        <v>21</v>
      </c>
    </row>
    <row r="26" spans="1:9" x14ac:dyDescent="0.15">
      <c r="A26" s="3"/>
      <c r="B26" s="2">
        <f>$E$26*TotalInSchool</f>
        <v>229.26315789455359</v>
      </c>
      <c r="C26" s="2">
        <f>$E$26*TotalInSchool</f>
        <v>341.99999999992241</v>
      </c>
      <c r="D26" s="2">
        <f>$E$26*TotalInSchool</f>
        <v>298.73684210538408</v>
      </c>
      <c r="E26" s="47">
        <v>0.3</v>
      </c>
      <c r="F26" s="6" t="s">
        <v>20</v>
      </c>
    </row>
    <row r="27" spans="1:9" x14ac:dyDescent="0.15">
      <c r="B27" s="2" t="s">
        <v>7</v>
      </c>
      <c r="C27" s="2" t="s">
        <v>7</v>
      </c>
      <c r="D27" s="2" t="s">
        <v>7</v>
      </c>
    </row>
    <row r="28" spans="1:9" x14ac:dyDescent="0.15">
      <c r="A28" s="4" t="s">
        <v>60</v>
      </c>
      <c r="B28" s="16">
        <f>SUMPRODUCT(B14:B19,B4:B9)</f>
        <v>254.77894736815728</v>
      </c>
      <c r="C28" s="17">
        <f>SUMPRODUCT(C14:C19,B4:B9)</f>
        <v>392.99999999989654</v>
      </c>
      <c r="D28" s="18">
        <f>SUMPRODUCT(D14:D19,B4:B9)</f>
        <v>329.22105263177843</v>
      </c>
    </row>
    <row r="29" spans="1:9" x14ac:dyDescent="0.15">
      <c r="A29" s="4" t="s">
        <v>61</v>
      </c>
      <c r="B29" s="19">
        <f>SUMPRODUCT(B14:B19,C4:C9)</f>
        <v>275.11578947344583</v>
      </c>
      <c r="C29" s="20">
        <f>SUMPRODUCT(C14:C19,C4:C9)</f>
        <v>367.7999999999322</v>
      </c>
      <c r="D29" s="21">
        <f>SUMPRODUCT(C4:C9,D14:D19)</f>
        <v>308.08421052648714</v>
      </c>
    </row>
    <row r="30" spans="1:9" x14ac:dyDescent="0.15">
      <c r="A30" s="4" t="s">
        <v>62</v>
      </c>
      <c r="B30" s="22">
        <f>SUMPRODUCT(B14:B19,D4:D9)</f>
        <v>234.31578947357556</v>
      </c>
      <c r="C30" s="23">
        <f>SUMPRODUCT(C14:C19,D4:D9)</f>
        <v>379.19999999991296</v>
      </c>
      <c r="D30" s="24">
        <f>SUMPRODUCT(D14:D19,D4:D9)</f>
        <v>358.48421052634819</v>
      </c>
    </row>
    <row r="31" spans="1:9" x14ac:dyDescent="0.15">
      <c r="B31" s="2" t="s">
        <v>7</v>
      </c>
      <c r="C31" s="2" t="s">
        <v>7</v>
      </c>
      <c r="D31" s="2" t="s">
        <v>7</v>
      </c>
    </row>
    <row r="32" spans="1:9" x14ac:dyDescent="0.15">
      <c r="B32" s="2">
        <f>$E$32*TotalInSchool</f>
        <v>275.1157894734643</v>
      </c>
      <c r="C32" s="2">
        <f>$E$32*TotalInSchool</f>
        <v>410.39999999990692</v>
      </c>
      <c r="D32" s="2">
        <f>$E$32*TotalInSchool</f>
        <v>358.48421052646091</v>
      </c>
      <c r="E32" s="47">
        <v>0.36</v>
      </c>
      <c r="F32" s="6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Case 5-4 a</vt:lpstr>
      <vt:lpstr>Case 5-4 b</vt:lpstr>
      <vt:lpstr>Case 5-4 c,d</vt:lpstr>
      <vt:lpstr>Case 5-4 e</vt:lpstr>
      <vt:lpstr>Case 5-4 f,g</vt:lpstr>
      <vt:lpstr>Case 5-4 h Sens</vt:lpstr>
      <vt:lpstr>Case 5-4 h</vt:lpstr>
      <vt:lpstr>Case 5-4 i</vt:lpstr>
      <vt:lpstr>'Case 5-4 c,d'!BussingCost</vt:lpstr>
      <vt:lpstr>'Case 5-4 e'!BussingCost</vt:lpstr>
      <vt:lpstr>'Case 5-4 h'!BussingCost</vt:lpstr>
      <vt:lpstr>'Case 5-4 i'!BussingCost</vt:lpstr>
      <vt:lpstr>BussingCost</vt:lpstr>
      <vt:lpstr>'Case 5-4 c,d'!Capacity</vt:lpstr>
      <vt:lpstr>'Case 5-4 e'!Capacity</vt:lpstr>
      <vt:lpstr>'Case 5-4 h'!Capacity</vt:lpstr>
      <vt:lpstr>'Case 5-4 i'!Capacity</vt:lpstr>
      <vt:lpstr>Capacity</vt:lpstr>
      <vt:lpstr>'Case 5-4 i'!LeasingCost</vt:lpstr>
      <vt:lpstr>LeasingCost</vt:lpstr>
      <vt:lpstr>'Case 5-4 c,d'!NumberOfStudents</vt:lpstr>
      <vt:lpstr>'Case 5-4 e'!NumberOfStudents</vt:lpstr>
      <vt:lpstr>'Case 5-4 h'!NumberOfStudents</vt:lpstr>
      <vt:lpstr>'Case 5-4 i'!NumberOfStudents</vt:lpstr>
      <vt:lpstr>NumberOfStudents</vt:lpstr>
      <vt:lpstr>'Case 5-4 c,d'!PercentageInGrade</vt:lpstr>
      <vt:lpstr>'Case 5-4 e'!PercentageInGrade</vt:lpstr>
      <vt:lpstr>'Case 5-4 h'!PercentageInGrade</vt:lpstr>
      <vt:lpstr>'Case 5-4 i'!PercentageInGrade</vt:lpstr>
      <vt:lpstr>PercentageInGrade</vt:lpstr>
      <vt:lpstr>'Case 5-4 c,d'!Solution</vt:lpstr>
      <vt:lpstr>'Case 5-4 e'!Solution</vt:lpstr>
      <vt:lpstr>'Case 5-4 h'!Solution</vt:lpstr>
      <vt:lpstr>'Case 5-4 i'!Solution</vt:lpstr>
      <vt:lpstr>Solution</vt:lpstr>
      <vt:lpstr>'Case 5-4 c,d'!TotalBussingCost</vt:lpstr>
      <vt:lpstr>'Case 5-4 e'!TotalBussingCost</vt:lpstr>
      <vt:lpstr>'Case 5-4 h'!TotalBussingCost</vt:lpstr>
      <vt:lpstr>'Case 5-4 i'!TotalBussingCost</vt:lpstr>
      <vt:lpstr>TotalBussingCost</vt:lpstr>
      <vt:lpstr>'Case 5-4 i'!TotalCost</vt:lpstr>
      <vt:lpstr>TotalCost</vt:lpstr>
      <vt:lpstr>'Case 5-4 c,d'!TotalFromArea</vt:lpstr>
      <vt:lpstr>'Case 5-4 e'!TotalFromArea</vt:lpstr>
      <vt:lpstr>'Case 5-4 h'!TotalFromArea</vt:lpstr>
      <vt:lpstr>'Case 5-4 i'!TotalFromArea</vt:lpstr>
      <vt:lpstr>TotalFromArea</vt:lpstr>
      <vt:lpstr>'Case 5-4 c,d'!TotalInSchool</vt:lpstr>
      <vt:lpstr>'Case 5-4 e'!TotalInSchool</vt:lpstr>
      <vt:lpstr>'Case 5-4 h'!TotalInSchool</vt:lpstr>
      <vt:lpstr>'Case 5-4 i'!TotalInSchool</vt:lpstr>
      <vt:lpstr>TotalInSchool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1998-02-06T06:40:52Z</dcterms:created>
  <dcterms:modified xsi:type="dcterms:W3CDTF">2023-06-17T23:34:05Z</dcterms:modified>
</cp:coreProperties>
</file>