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8990" windowHeight="8445" activeTab="2"/>
  </bookViews>
  <sheets>
    <sheet name="Componentes" sheetId="1" r:id="rId1"/>
    <sheet name="Parte A" sheetId="2" r:id="rId2"/>
    <sheet name="Parte B" sheetId="3" r:id="rId3"/>
  </sheets>
  <definedNames>
    <definedName name="CP">Componentes!$B$7</definedName>
    <definedName name="ddF">Componentes!$C$15</definedName>
    <definedName name="dF">Componentes!$B$15</definedName>
    <definedName name="df0">Componentes!$C$14</definedName>
    <definedName name="EC">Componentes!$C$7</definedName>
    <definedName name="edF">Componentes!$C$15</definedName>
    <definedName name="ef0">Componentes!$C$14</definedName>
    <definedName name="EL">Componentes!$B$11</definedName>
    <definedName name="eQ">Componentes!$C$16</definedName>
    <definedName name="f0">Componentes!$B$14</definedName>
    <definedName name="L">Componentes!$A$11</definedName>
    <definedName name="Q">Componentes!$B$16</definedName>
  </definedNames>
  <calcPr calcId="124519"/>
</workbook>
</file>

<file path=xl/calcChain.xml><?xml version="1.0" encoding="utf-8"?>
<calcChain xmlns="http://schemas.openxmlformats.org/spreadsheetml/2006/main">
  <c r="K15" i="1"/>
  <c r="B18"/>
  <c r="B17"/>
  <c r="C16"/>
  <c r="B16"/>
  <c r="C15"/>
  <c r="B15"/>
  <c r="C14"/>
  <c r="B14"/>
  <c r="B11"/>
  <c r="D11"/>
  <c r="G7"/>
  <c r="C3"/>
  <c r="K14" l="1"/>
</calcChain>
</file>

<file path=xl/sharedStrings.xml><?xml version="1.0" encoding="utf-8"?>
<sst xmlns="http://schemas.openxmlformats.org/spreadsheetml/2006/main" count="86" uniqueCount="65">
  <si>
    <t>Resistência</t>
  </si>
  <si>
    <t>Nominal (ohm)</t>
  </si>
  <si>
    <t>Real (ohm)</t>
  </si>
  <si>
    <t>Erro (ohm)</t>
  </si>
  <si>
    <t>Número</t>
  </si>
  <si>
    <t>Capacitor</t>
  </si>
  <si>
    <t>Nominal (uF)</t>
  </si>
  <si>
    <t>Real (uF)</t>
  </si>
  <si>
    <t>Erro (uF)</t>
  </si>
  <si>
    <t>Diferenciador</t>
  </si>
  <si>
    <t>Senoidal</t>
  </si>
  <si>
    <t>Triangular</t>
  </si>
  <si>
    <t>Quadrada</t>
  </si>
  <si>
    <t>40t</t>
  </si>
  <si>
    <t>t</t>
  </si>
  <si>
    <t>t/40</t>
  </si>
  <si>
    <t>Diferenciador: Nível DC não altera - Explicar derivada de constante = 0</t>
  </si>
  <si>
    <t>Integrador: Nível DC altera a tensão no capacitor - Explicar integral de constante = constante*x</t>
  </si>
  <si>
    <t>Integrador</t>
  </si>
  <si>
    <t>F0000TEK</t>
  </si>
  <si>
    <t>\F0000TEK</t>
  </si>
  <si>
    <t>Erro na indutância ~ 2%</t>
  </si>
  <si>
    <t>Indutor</t>
  </si>
  <si>
    <t>Nominal (mH)</t>
  </si>
  <si>
    <t>Resistência (ohm)</t>
  </si>
  <si>
    <t>Erro Induntância (mH)</t>
  </si>
  <si>
    <t>f0</t>
  </si>
  <si>
    <t>Largura de Banda</t>
  </si>
  <si>
    <t>Q</t>
  </si>
  <si>
    <t>Ohms</t>
  </si>
  <si>
    <t>Zg</t>
  </si>
  <si>
    <t>f0 depende de Rd ( diretamente proporcional)</t>
  </si>
  <si>
    <t>T</t>
  </si>
  <si>
    <t>Q &lt; 1/2</t>
  </si>
  <si>
    <t>SOBREAMORTECIDO</t>
  </si>
  <si>
    <t>Q = 1/2</t>
  </si>
  <si>
    <t>CRÍTICO</t>
  </si>
  <si>
    <t>Q &gt; 1/2</t>
  </si>
  <si>
    <t>SUBAMORTECIDO</t>
  </si>
  <si>
    <t>3)</t>
  </si>
  <si>
    <t>Rd CRÍTICO</t>
  </si>
  <si>
    <t>ohms</t>
  </si>
  <si>
    <t>4)</t>
  </si>
  <si>
    <t>152,9 HZ</t>
  </si>
  <si>
    <t>OHMS</t>
  </si>
  <si>
    <t>16,8 V</t>
  </si>
  <si>
    <t>18,0 V</t>
  </si>
  <si>
    <t>5)</t>
  </si>
  <si>
    <t>A)</t>
  </si>
  <si>
    <t>120 OHMS</t>
  </si>
  <si>
    <t>18 V</t>
  </si>
  <si>
    <t>B</t>
  </si>
  <si>
    <t>17,8 V</t>
  </si>
  <si>
    <t>6)</t>
  </si>
  <si>
    <t>320mV</t>
  </si>
  <si>
    <t xml:space="preserve"> -216mV</t>
  </si>
  <si>
    <t>152 mV</t>
  </si>
  <si>
    <t xml:space="preserve"> -104mV</t>
  </si>
  <si>
    <t>72 mV</t>
  </si>
  <si>
    <t xml:space="preserve"> -56 mV</t>
  </si>
  <si>
    <t>40 mV</t>
  </si>
  <si>
    <t xml:space="preserve"> -24mV</t>
  </si>
  <si>
    <t>18 mV</t>
  </si>
  <si>
    <t xml:space="preserve"> -316 mV</t>
  </si>
  <si>
    <t>3,28ms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</si>
</sst>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opLeftCell="A14" workbookViewId="0">
      <selection activeCell="K16" activeCellId="1" sqref="K14 K16"/>
    </sheetView>
  </sheetViews>
  <sheetFormatPr defaultRowHeight="15"/>
  <cols>
    <col min="1" max="1" width="15.28515625" customWidth="1"/>
    <col min="2" max="2" width="20.5703125" bestFit="1" customWidth="1"/>
    <col min="3" max="3" width="16.140625" bestFit="1" customWidth="1"/>
    <col min="4" max="4" width="9.85546875" bestFit="1" customWidth="1"/>
    <col min="5" max="5" width="8.140625" bestFit="1" customWidth="1"/>
    <col min="7" max="7" width="12" bestFit="1" customWidth="1"/>
    <col min="9" max="9" width="12" bestFit="1" customWidth="1"/>
  </cols>
  <sheetData>
    <row r="1" spans="1:11">
      <c r="A1" s="1" t="s">
        <v>0</v>
      </c>
      <c r="B1" s="1"/>
      <c r="C1" s="1"/>
      <c r="D1" s="1"/>
      <c r="G1" t="s">
        <v>21</v>
      </c>
    </row>
    <row r="2" spans="1:11">
      <c r="A2" s="1" t="s">
        <v>1</v>
      </c>
      <c r="B2" s="1" t="s">
        <v>2</v>
      </c>
      <c r="C2" s="1" t="s">
        <v>3</v>
      </c>
      <c r="D2" s="1" t="s">
        <v>4</v>
      </c>
    </row>
    <row r="3" spans="1:11">
      <c r="A3" s="1">
        <v>150</v>
      </c>
      <c r="B3" s="1">
        <v>148.1</v>
      </c>
      <c r="C3" s="1">
        <f>(0.01*B3)+0.1</f>
        <v>1.581</v>
      </c>
      <c r="D3" s="1">
        <v>8</v>
      </c>
      <c r="G3" t="s">
        <v>30</v>
      </c>
      <c r="H3">
        <v>49.3</v>
      </c>
      <c r="I3" t="s">
        <v>29</v>
      </c>
    </row>
    <row r="5" spans="1:11">
      <c r="A5" s="1" t="s">
        <v>5</v>
      </c>
      <c r="B5" s="1"/>
      <c r="C5" s="1"/>
      <c r="D5" s="1"/>
    </row>
    <row r="6" spans="1:11">
      <c r="A6" s="1" t="s">
        <v>6</v>
      </c>
      <c r="B6" s="1" t="s">
        <v>7</v>
      </c>
      <c r="C6" s="1" t="s">
        <v>8</v>
      </c>
      <c r="D6" s="1" t="s">
        <v>4</v>
      </c>
    </row>
    <row r="7" spans="1:11">
      <c r="A7" s="1">
        <v>0.22</v>
      </c>
      <c r="B7" s="1">
        <v>0.24</v>
      </c>
      <c r="C7" s="1">
        <v>0.01</v>
      </c>
      <c r="D7" s="1">
        <v>6</v>
      </c>
      <c r="F7" t="s">
        <v>14</v>
      </c>
      <c r="G7">
        <f>B3*B7*10^-6</f>
        <v>3.5543999999999997E-5</v>
      </c>
    </row>
    <row r="9" spans="1:11">
      <c r="A9" s="1" t="s">
        <v>22</v>
      </c>
      <c r="B9" s="1"/>
      <c r="C9" s="1"/>
      <c r="D9" s="1"/>
    </row>
    <row r="10" spans="1:11">
      <c r="A10" s="3" t="s">
        <v>23</v>
      </c>
      <c r="B10" t="s">
        <v>25</v>
      </c>
      <c r="C10" s="3" t="s">
        <v>24</v>
      </c>
      <c r="D10" s="3" t="s">
        <v>3</v>
      </c>
      <c r="E10" s="3" t="s">
        <v>4</v>
      </c>
    </row>
    <row r="11" spans="1:11">
      <c r="A11" s="1">
        <v>47.9</v>
      </c>
      <c r="B11">
        <f>0.02*A11</f>
        <v>0.95799999999999996</v>
      </c>
      <c r="C11" s="1">
        <v>47.1</v>
      </c>
      <c r="D11" s="1">
        <f>(C11*0.01)+0.1</f>
        <v>0.57100000000000006</v>
      </c>
      <c r="E11" s="1">
        <v>3</v>
      </c>
    </row>
    <row r="12" spans="1:11">
      <c r="A12" s="1"/>
      <c r="B12" s="1"/>
      <c r="C12" s="1"/>
      <c r="D12" s="1"/>
    </row>
    <row r="14" spans="1:11">
      <c r="A14" t="s">
        <v>26</v>
      </c>
      <c r="B14">
        <f>1/(2*PI()*SQRT(L*10^-3*CP*10^-6))</f>
        <v>1484.3856733662913</v>
      </c>
      <c r="C14">
        <f>f0*SQRT((EL*10^-3/(2*L))^2+(EC*10^-6/(2*CP))^2)</f>
        <v>1.4843888946858719E-2</v>
      </c>
      <c r="F14" t="s">
        <v>33</v>
      </c>
      <c r="G14" t="s">
        <v>34</v>
      </c>
      <c r="J14" t="s">
        <v>26</v>
      </c>
      <c r="K14">
        <f>K16*K15</f>
        <v>123.02112250474792</v>
      </c>
    </row>
    <row r="15" spans="1:11">
      <c r="A15" t="s">
        <v>27</v>
      </c>
      <c r="B15">
        <f>B3/(4*PI()*L*10^-3)</f>
        <v>246.04224500949584</v>
      </c>
      <c r="C15">
        <f>dF*SQRT((EL/L)^2+(C3/B3)^2)</f>
        <v>5.5779481426385322</v>
      </c>
      <c r="F15" t="s">
        <v>35</v>
      </c>
      <c r="G15" t="s">
        <v>36</v>
      </c>
      <c r="J15" t="s">
        <v>27</v>
      </c>
      <c r="K15">
        <f>B3/(4*PI()*L*10^-3)</f>
        <v>246.04224500949584</v>
      </c>
    </row>
    <row r="16" spans="1:11">
      <c r="A16" t="s">
        <v>28</v>
      </c>
      <c r="B16">
        <f>f0/dF</f>
        <v>6.0330520610759439</v>
      </c>
      <c r="C16">
        <f>Q*SQRT((C14/f0)^2 + (C15/dF)^2)</f>
        <v>0.13677348298880163</v>
      </c>
      <c r="F16" t="s">
        <v>37</v>
      </c>
      <c r="G16" t="s">
        <v>38</v>
      </c>
      <c r="J16" t="s">
        <v>28</v>
      </c>
      <c r="K16">
        <v>0.5</v>
      </c>
    </row>
    <row r="17" spans="1:2">
      <c r="A17" t="s">
        <v>14</v>
      </c>
      <c r="B17">
        <f>2*L*10^-3/B3</f>
        <v>6.4686022957461179E-4</v>
      </c>
    </row>
    <row r="18" spans="1:2">
      <c r="A18" t="s">
        <v>32</v>
      </c>
      <c r="B18">
        <f>10*B17</f>
        <v>6.4686022957461181E-3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A5" sqref="A5"/>
    </sheetView>
  </sheetViews>
  <sheetFormatPr defaultRowHeight="15"/>
  <sheetData>
    <row r="1" spans="1:11">
      <c r="A1" t="s">
        <v>16</v>
      </c>
    </row>
    <row r="2" spans="1:11">
      <c r="A2" t="s">
        <v>17</v>
      </c>
    </row>
    <row r="4" spans="1:11">
      <c r="A4" t="s">
        <v>9</v>
      </c>
      <c r="H4" t="s">
        <v>18</v>
      </c>
    </row>
    <row r="5" spans="1:11">
      <c r="A5" s="1"/>
      <c r="B5" t="s">
        <v>12</v>
      </c>
      <c r="C5" t="s">
        <v>11</v>
      </c>
      <c r="D5" s="2" t="s">
        <v>10</v>
      </c>
      <c r="H5" s="1"/>
      <c r="I5" t="s">
        <v>12</v>
      </c>
      <c r="J5" t="s">
        <v>11</v>
      </c>
      <c r="K5" s="3" t="s">
        <v>10</v>
      </c>
    </row>
    <row r="6" spans="1:11">
      <c r="A6" t="s">
        <v>13</v>
      </c>
      <c r="B6" t="s">
        <v>20</v>
      </c>
      <c r="C6" t="s">
        <v>19</v>
      </c>
      <c r="D6">
        <v>1</v>
      </c>
      <c r="H6" t="s">
        <v>13</v>
      </c>
      <c r="I6">
        <v>16</v>
      </c>
      <c r="J6">
        <v>15</v>
      </c>
      <c r="K6">
        <v>14</v>
      </c>
    </row>
    <row r="7" spans="1:11">
      <c r="A7" t="s">
        <v>14</v>
      </c>
      <c r="B7">
        <v>4</v>
      </c>
      <c r="C7">
        <v>3</v>
      </c>
      <c r="D7">
        <v>2</v>
      </c>
      <c r="H7" t="s">
        <v>14</v>
      </c>
      <c r="I7">
        <v>11</v>
      </c>
      <c r="J7">
        <v>12</v>
      </c>
      <c r="K7">
        <v>13</v>
      </c>
    </row>
    <row r="8" spans="1:11">
      <c r="A8" t="s">
        <v>15</v>
      </c>
      <c r="B8">
        <v>5</v>
      </c>
      <c r="C8">
        <v>6</v>
      </c>
      <c r="D8">
        <v>7</v>
      </c>
      <c r="H8" t="s">
        <v>15</v>
      </c>
      <c r="I8">
        <v>10</v>
      </c>
      <c r="J8">
        <v>9</v>
      </c>
      <c r="K8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0"/>
  <sheetViews>
    <sheetView tabSelected="1" topLeftCell="A5" workbookViewId="0">
      <selection activeCell="E29" sqref="E29"/>
    </sheetView>
  </sheetViews>
  <sheetFormatPr defaultRowHeight="15"/>
  <cols>
    <col min="2" max="2" width="10.7109375" bestFit="1" customWidth="1"/>
  </cols>
  <sheetData>
    <row r="1" spans="1:6">
      <c r="A1" t="s">
        <v>31</v>
      </c>
    </row>
    <row r="3" spans="1:6">
      <c r="A3" t="s">
        <v>39</v>
      </c>
      <c r="B3" t="s">
        <v>40</v>
      </c>
      <c r="C3">
        <v>670</v>
      </c>
      <c r="D3" t="s">
        <v>41</v>
      </c>
      <c r="F3" t="s">
        <v>43</v>
      </c>
    </row>
    <row r="5" spans="1:6">
      <c r="A5" t="s">
        <v>42</v>
      </c>
      <c r="B5" t="s">
        <v>36</v>
      </c>
      <c r="C5">
        <v>670</v>
      </c>
      <c r="D5" t="s">
        <v>44</v>
      </c>
    </row>
    <row r="6" spans="1:6">
      <c r="B6" t="s">
        <v>45</v>
      </c>
    </row>
    <row r="8" spans="1:6">
      <c r="B8" t="s">
        <v>38</v>
      </c>
      <c r="C8">
        <v>120</v>
      </c>
      <c r="D8" t="s">
        <v>44</v>
      </c>
    </row>
    <row r="9" spans="1:6">
      <c r="B9" t="s">
        <v>46</v>
      </c>
    </row>
    <row r="11" spans="1:6">
      <c r="B11" t="s">
        <v>34</v>
      </c>
      <c r="C11">
        <v>1070</v>
      </c>
      <c r="D11" t="s">
        <v>44</v>
      </c>
    </row>
    <row r="12" spans="1:6">
      <c r="B12" t="s">
        <v>45</v>
      </c>
    </row>
    <row r="14" spans="1:6">
      <c r="A14" t="s">
        <v>47</v>
      </c>
      <c r="B14" t="s">
        <v>48</v>
      </c>
      <c r="C14" t="s">
        <v>49</v>
      </c>
    </row>
    <row r="15" spans="1:6">
      <c r="C15" t="s">
        <v>50</v>
      </c>
    </row>
    <row r="17" spans="1:5">
      <c r="B17" t="s">
        <v>51</v>
      </c>
      <c r="C17" t="s">
        <v>49</v>
      </c>
    </row>
    <row r="18" spans="1:5">
      <c r="C18" t="s">
        <v>52</v>
      </c>
    </row>
    <row r="20" spans="1:5">
      <c r="A20" t="s">
        <v>53</v>
      </c>
    </row>
    <row r="21" spans="1:5">
      <c r="B21">
        <v>1</v>
      </c>
      <c r="C21" t="s">
        <v>54</v>
      </c>
    </row>
    <row r="22" spans="1:5">
      <c r="B22">
        <v>2</v>
      </c>
      <c r="C22" t="s">
        <v>55</v>
      </c>
    </row>
    <row r="23" spans="1:5">
      <c r="B23">
        <v>3</v>
      </c>
      <c r="C23" t="s">
        <v>56</v>
      </c>
    </row>
    <row r="24" spans="1:5">
      <c r="B24">
        <v>4</v>
      </c>
      <c r="C24" t="s">
        <v>57</v>
      </c>
    </row>
    <row r="25" spans="1:5">
      <c r="B25">
        <v>5</v>
      </c>
      <c r="C25" t="s">
        <v>58</v>
      </c>
    </row>
    <row r="26" spans="1:5">
      <c r="B26">
        <v>6</v>
      </c>
      <c r="C26" t="s">
        <v>59</v>
      </c>
    </row>
    <row r="27" spans="1:5">
      <c r="B27">
        <v>7</v>
      </c>
      <c r="C27" t="s">
        <v>60</v>
      </c>
    </row>
    <row r="28" spans="1:5">
      <c r="B28">
        <v>8</v>
      </c>
      <c r="C28" t="s">
        <v>61</v>
      </c>
      <c r="E28" t="s">
        <v>64</v>
      </c>
    </row>
    <row r="29" spans="1:5">
      <c r="B29">
        <v>9</v>
      </c>
      <c r="C29" t="s">
        <v>62</v>
      </c>
    </row>
    <row r="30" spans="1:5">
      <c r="B30">
        <v>10</v>
      </c>
      <c r="C30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Componentes</vt:lpstr>
      <vt:lpstr>Parte A</vt:lpstr>
      <vt:lpstr>Parte B</vt:lpstr>
      <vt:lpstr>CP</vt:lpstr>
      <vt:lpstr>ddF</vt:lpstr>
      <vt:lpstr>dF</vt:lpstr>
      <vt:lpstr>df0</vt:lpstr>
      <vt:lpstr>EC</vt:lpstr>
      <vt:lpstr>edF</vt:lpstr>
      <vt:lpstr>ef0</vt:lpstr>
      <vt:lpstr>EL</vt:lpstr>
      <vt:lpstr>eQ</vt:lpstr>
      <vt:lpstr>f0</vt:lpstr>
      <vt:lpstr>L</vt:lpstr>
      <vt:lpstr>Q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Vinicius</cp:lastModifiedBy>
  <dcterms:created xsi:type="dcterms:W3CDTF">2013-08-29T19:39:41Z</dcterms:created>
  <dcterms:modified xsi:type="dcterms:W3CDTF">2013-09-05T21:10:35Z</dcterms:modified>
</cp:coreProperties>
</file>