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BIGANTR/"/>
    </mc:Choice>
  </mc:AlternateContent>
  <xr:revisionPtr revIDLastSave="0" documentId="13_ncr:1_{4CC60A73-4BA2-824E-960F-CE20A69D8368}" xr6:coauthVersionLast="47" xr6:coauthVersionMax="47" xr10:uidLastSave="{00000000-0000-0000-0000-000000000000}"/>
  <bookViews>
    <workbookView xWindow="620" yWindow="500" windowWidth="35120" windowHeight="17500" xr2:uid="{8DB83F7E-D676-CC4C-9F95-E7A177DCC149}"/>
  </bookViews>
  <sheets>
    <sheet name="BIGANTR experime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Z22" i="1"/>
  <c r="Y22" i="1"/>
  <c r="AA22" i="1"/>
  <c r="V22" i="1"/>
  <c r="V21" i="1"/>
  <c r="X21" i="1"/>
  <c r="Z21" i="1" s="1"/>
  <c r="Y21" i="1"/>
  <c r="AA21" i="1"/>
  <c r="X20" i="1"/>
  <c r="Z20" i="1" s="1"/>
  <c r="Y20" i="1"/>
  <c r="AA20" i="1" s="1"/>
  <c r="V20" i="1"/>
  <c r="X19" i="1"/>
  <c r="Z19" i="1" s="1"/>
  <c r="Y19" i="1"/>
  <c r="AA19" i="1" s="1"/>
  <c r="V19" i="1"/>
  <c r="U19" i="1"/>
  <c r="T19" i="1"/>
  <c r="S19" i="1"/>
  <c r="S20" i="1"/>
  <c r="T20" i="1" s="1"/>
  <c r="U20" i="1" s="1"/>
  <c r="S21" i="1"/>
  <c r="T21" i="1" s="1"/>
  <c r="U21" i="1" s="1"/>
  <c r="S22" i="1"/>
  <c r="T22" i="1" s="1"/>
  <c r="U22" i="1" s="1"/>
  <c r="AA14" i="1" l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Y15" i="1"/>
  <c r="AA15" i="1" s="1"/>
  <c r="Y16" i="1"/>
  <c r="AA16" i="1" s="1"/>
  <c r="Y17" i="1"/>
  <c r="AA17" i="1" s="1"/>
  <c r="Y18" i="1"/>
  <c r="AA18" i="1" s="1"/>
  <c r="Y2" i="1"/>
  <c r="AA2" i="1" s="1"/>
  <c r="U2" i="1"/>
  <c r="X2" i="1" s="1"/>
  <c r="Z2" i="1" s="1"/>
  <c r="S3" i="1"/>
  <c r="T3" i="1" s="1"/>
  <c r="U3" i="1" s="1"/>
  <c r="S4" i="1"/>
  <c r="T4" i="1" s="1"/>
  <c r="U4" i="1" s="1"/>
  <c r="S5" i="1"/>
  <c r="T5" i="1" s="1"/>
  <c r="U5" i="1" s="1"/>
  <c r="S6" i="1"/>
  <c r="T6" i="1" s="1"/>
  <c r="U6" i="1" s="1"/>
  <c r="S7" i="1"/>
  <c r="T7" i="1" s="1"/>
  <c r="U7" i="1" s="1"/>
  <c r="S8" i="1"/>
  <c r="T8" i="1" s="1"/>
  <c r="U8" i="1" s="1"/>
  <c r="S9" i="1"/>
  <c r="T9" i="1" s="1"/>
  <c r="U9" i="1" s="1"/>
  <c r="S10" i="1"/>
  <c r="T10" i="1" s="1"/>
  <c r="U10" i="1" s="1"/>
  <c r="S11" i="1"/>
  <c r="T11" i="1" s="1"/>
  <c r="U11" i="1" s="1"/>
  <c r="S12" i="1"/>
  <c r="T12" i="1" s="1"/>
  <c r="U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2" i="1"/>
  <c r="T2" i="1" s="1"/>
  <c r="V2" i="1" l="1"/>
  <c r="X3" i="1"/>
  <c r="Z3" i="1" s="1"/>
  <c r="V3" i="1"/>
  <c r="X18" i="1"/>
  <c r="Z18" i="1" s="1"/>
  <c r="V18" i="1"/>
  <c r="X14" i="1"/>
  <c r="Z14" i="1" s="1"/>
  <c r="V14" i="1"/>
  <c r="X6" i="1"/>
  <c r="Z6" i="1" s="1"/>
  <c r="V6" i="1"/>
  <c r="V10" i="1"/>
  <c r="X10" i="1"/>
  <c r="Z10" i="1" s="1"/>
  <c r="X17" i="1"/>
  <c r="Z17" i="1" s="1"/>
  <c r="V17" i="1"/>
  <c r="V13" i="1"/>
  <c r="X13" i="1"/>
  <c r="Z13" i="1" s="1"/>
  <c r="X9" i="1"/>
  <c r="Z9" i="1" s="1"/>
  <c r="V9" i="1"/>
  <c r="V5" i="1"/>
  <c r="X5" i="1"/>
  <c r="Z5" i="1" s="1"/>
  <c r="X16" i="1"/>
  <c r="Z16" i="1" s="1"/>
  <c r="V16" i="1"/>
  <c r="X12" i="1"/>
  <c r="Z12" i="1" s="1"/>
  <c r="V12" i="1"/>
  <c r="X8" i="1"/>
  <c r="Z8" i="1" s="1"/>
  <c r="V8" i="1"/>
  <c r="X4" i="1"/>
  <c r="Z4" i="1" s="1"/>
  <c r="V4" i="1"/>
  <c r="V15" i="1"/>
  <c r="X15" i="1"/>
  <c r="Z15" i="1" s="1"/>
  <c r="V11" i="1"/>
  <c r="X11" i="1"/>
  <c r="Z11" i="1" s="1"/>
  <c r="V7" i="1"/>
  <c r="X7" i="1"/>
  <c r="Z7" i="1" s="1"/>
</calcChain>
</file>

<file path=xl/sharedStrings.xml><?xml version="1.0" encoding="utf-8"?>
<sst xmlns="http://schemas.openxmlformats.org/spreadsheetml/2006/main" count="55" uniqueCount="54">
  <si>
    <t>x</t>
  </si>
  <si>
    <t>K</t>
  </si>
  <si>
    <t>gamma</t>
  </si>
  <si>
    <t>Q</t>
  </si>
  <si>
    <t>Q per s</t>
  </si>
  <si>
    <t>Width</t>
  </si>
  <si>
    <t>Depth</t>
  </si>
  <si>
    <t>default</t>
  </si>
  <si>
    <t>Experiment</t>
  </si>
  <si>
    <t>Notes</t>
  </si>
  <si>
    <t>SA 1</t>
  </si>
  <si>
    <t>SA 2</t>
  </si>
  <si>
    <t>SA 3</t>
  </si>
  <si>
    <t>SA 4</t>
  </si>
  <si>
    <t>SA 5</t>
  </si>
  <si>
    <t>SA 6</t>
  </si>
  <si>
    <t>SA 7</t>
  </si>
  <si>
    <t>SA 8</t>
  </si>
  <si>
    <t>SA 9</t>
  </si>
  <si>
    <t>SA 10</t>
  </si>
  <si>
    <t>SA 11</t>
  </si>
  <si>
    <t>SA 12</t>
  </si>
  <si>
    <t>SA 13</t>
  </si>
  <si>
    <t>SA 14</t>
  </si>
  <si>
    <t>SA 15</t>
  </si>
  <si>
    <t>SA 16</t>
  </si>
  <si>
    <t>dx</t>
  </si>
  <si>
    <t>Hstar</t>
  </si>
  <si>
    <t>r</t>
  </si>
  <si>
    <t>U</t>
  </si>
  <si>
    <t>I</t>
  </si>
  <si>
    <t>phi</t>
  </si>
  <si>
    <t>D</t>
  </si>
  <si>
    <t>kQs</t>
  </si>
  <si>
    <t>kxb</t>
  </si>
  <si>
    <t>Pxb</t>
  </si>
  <si>
    <t>kb</t>
  </si>
  <si>
    <t>A</t>
  </si>
  <si>
    <t>Dimensionless Q</t>
  </si>
  <si>
    <t>Dimensionless Width</t>
  </si>
  <si>
    <t>Dimensionless Depth</t>
  </si>
  <si>
    <t>This is the default model run, shown in gold in Figures 3, 4, 6, 7, and 8 in the BIGANTR manuscript.</t>
  </si>
  <si>
    <t>SA = "sensitivity analysis." This refers to experiments outlined in Table 1 of BIGANTR manuscript and shown in Figures 3, 4, and 6.
Parameters value variations for each group tested in the SA are highlighted in blue.</t>
  </si>
  <si>
    <t>Insignificant attrition</t>
  </si>
  <si>
    <t>This run appears in figures 4 and 5 in the BIGANTR manuscript.</t>
  </si>
  <si>
    <t>Hard sediment relative to bedrock</t>
  </si>
  <si>
    <t>Soft sediment relative to bedrock</t>
  </si>
  <si>
    <t>High attrion rate</t>
  </si>
  <si>
    <t>dt</t>
  </si>
  <si>
    <t>Slope at outlet</t>
  </si>
  <si>
    <t>zeta (bedrock abrasion)</t>
  </si>
  <si>
    <t>beta (sediment attrition)</t>
  </si>
  <si>
    <t>This run appears in figure 7 in the BIGANTR manuscript</t>
  </si>
  <si>
    <t>This run appears in figure 8 in the BIGANTR manuscript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</si>
</sst>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0" fontId="2" fillId="0" borderId="0" xfId="0" applyFont="1" applyFill="1"/>
    <xf numFmtId="0" fontId="0" fillId="0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/>
    <xf numFmtId="1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CF6A-8399-5C41-A5F8-1F0FC4A82F93}">
  <dimension ref="A1:AB22"/>
  <sheetViews>
    <sheetView tabSelected="1" zoomScale="140" zoomScaleNormal="140" workbookViewId="0">
      <pane ySplit="1" topLeftCell="A15" activePane="bottomLeft" state="frozen"/>
      <selection pane="bottomLeft" activeCell="A23" sqref="A23"/>
    </sheetView>
  </sheetViews>
  <sheetFormatPr baseColWidth="10" defaultRowHeight="16" x14ac:dyDescent="0.2"/>
  <cols>
    <col min="1" max="2" width="11" style="7" customWidth="1"/>
    <col min="3" max="3" width="8.83203125" bestFit="1" customWidth="1"/>
    <col min="4" max="4" width="8.83203125" style="1" bestFit="1" customWidth="1"/>
    <col min="5" max="6" width="8.5" bestFit="1" customWidth="1"/>
    <col min="7" max="7" width="9.1640625" customWidth="1"/>
    <col min="8" max="8" width="10" customWidth="1"/>
    <col min="9" max="9" width="8.83203125" bestFit="1" customWidth="1"/>
    <col min="10" max="15" width="8.5" bestFit="1" customWidth="1"/>
    <col min="16" max="16" width="8.83203125" bestFit="1" customWidth="1"/>
    <col min="17" max="18" width="8.5" bestFit="1" customWidth="1"/>
    <col min="19" max="20" width="7.1640625" customWidth="1"/>
    <col min="21" max="21" width="8.83203125" style="2" bestFit="1" customWidth="1"/>
    <col min="22" max="22" width="14" style="2" customWidth="1"/>
    <col min="23" max="25" width="12.83203125" bestFit="1" customWidth="1"/>
    <col min="26" max="26" width="14" style="7" customWidth="1"/>
    <col min="27" max="27" width="13.5" customWidth="1"/>
    <col min="28" max="28" width="64.33203125" style="7" customWidth="1"/>
  </cols>
  <sheetData>
    <row r="1" spans="1:28" s="7" customFormat="1" ht="51" x14ac:dyDescent="0.2">
      <c r="A1" s="6" t="s">
        <v>8</v>
      </c>
      <c r="B1" s="6" t="s">
        <v>48</v>
      </c>
      <c r="C1" s="6" t="s">
        <v>26</v>
      </c>
      <c r="D1" s="8" t="s">
        <v>0</v>
      </c>
      <c r="E1" s="6" t="s">
        <v>27</v>
      </c>
      <c r="F1" s="6" t="s">
        <v>1</v>
      </c>
      <c r="G1" s="6" t="s">
        <v>50</v>
      </c>
      <c r="H1" s="6" t="s">
        <v>51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33</v>
      </c>
      <c r="O1" s="6" t="s">
        <v>2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</v>
      </c>
      <c r="U1" s="10" t="s">
        <v>4</v>
      </c>
      <c r="V1" s="10" t="s">
        <v>38</v>
      </c>
      <c r="W1" s="6" t="s">
        <v>49</v>
      </c>
      <c r="X1" s="6" t="s">
        <v>5</v>
      </c>
      <c r="Y1" s="6" t="s">
        <v>6</v>
      </c>
      <c r="Z1" s="6" t="s">
        <v>39</v>
      </c>
      <c r="AA1" s="6" t="s">
        <v>40</v>
      </c>
      <c r="AB1" s="6" t="s">
        <v>9</v>
      </c>
    </row>
    <row r="2" spans="1:28" ht="33" customHeight="1" x14ac:dyDescent="0.2">
      <c r="A2" s="6" t="s">
        <v>7</v>
      </c>
      <c r="B2" s="7">
        <v>35</v>
      </c>
      <c r="C2">
        <v>500</v>
      </c>
      <c r="D2" s="1">
        <v>50000</v>
      </c>
      <c r="E2">
        <v>0.5</v>
      </c>
      <c r="F2" s="2">
        <v>9.9999999999999995E-7</v>
      </c>
      <c r="G2">
        <v>5.0000000000000001E-4</v>
      </c>
      <c r="H2">
        <v>5.0000000000000001E-4</v>
      </c>
      <c r="I2">
        <v>5</v>
      </c>
      <c r="J2">
        <v>1E-4</v>
      </c>
      <c r="K2">
        <v>0.01</v>
      </c>
      <c r="L2">
        <v>0.1</v>
      </c>
      <c r="M2">
        <v>0.01</v>
      </c>
      <c r="N2">
        <v>4.1000000000000002E-2</v>
      </c>
      <c r="O2">
        <v>0.5</v>
      </c>
      <c r="P2">
        <v>25</v>
      </c>
      <c r="Q2">
        <v>0.2</v>
      </c>
      <c r="R2" s="2">
        <v>8.3000000000000002E-8</v>
      </c>
      <c r="S2">
        <f xml:space="preserve"> (1/3) * (D2^(2))</f>
        <v>833333333.33333325</v>
      </c>
      <c r="T2">
        <f>I2*S2</f>
        <v>4166666666.666666</v>
      </c>
      <c r="U2" s="2">
        <f>T2/31500000</f>
        <v>132.27513227513225</v>
      </c>
      <c r="V2" s="2">
        <f>U2/(SQRT(2.65 * 9.81 *( M2^5)))</f>
        <v>2594303.3941206196</v>
      </c>
      <c r="W2" s="4">
        <v>5.3007414140301902E-4</v>
      </c>
      <c r="X2">
        <f>(2.61 * U2 * W2^(7/6))/(M2^(3/2))</f>
        <v>52.060871447543619</v>
      </c>
      <c r="Y2">
        <f>0.09801 * (M2/W2)</f>
        <v>1.848986629315357</v>
      </c>
      <c r="Z2" s="7">
        <f>X2/M2</f>
        <v>5206.0871447543614</v>
      </c>
      <c r="AA2">
        <f>Y2/M2</f>
        <v>184.89866293153568</v>
      </c>
      <c r="AB2" s="7" t="s">
        <v>41</v>
      </c>
    </row>
    <row r="3" spans="1:28" ht="68" x14ac:dyDescent="0.2">
      <c r="A3" s="6" t="s">
        <v>10</v>
      </c>
      <c r="B3" s="7">
        <v>50</v>
      </c>
      <c r="C3" s="2">
        <v>500</v>
      </c>
      <c r="D3" s="2">
        <v>50000</v>
      </c>
      <c r="E3" s="2">
        <v>0.5</v>
      </c>
      <c r="F3" s="3">
        <v>9.9999999999999995E-8</v>
      </c>
      <c r="G3" s="2">
        <v>5.0000000000000001E-4</v>
      </c>
      <c r="H3" s="2">
        <v>5.0000000000000001E-4</v>
      </c>
      <c r="I3" s="2">
        <v>5</v>
      </c>
      <c r="J3" s="2">
        <v>1E-4</v>
      </c>
      <c r="K3" s="2">
        <v>0.01</v>
      </c>
      <c r="L3" s="2">
        <v>0.1</v>
      </c>
      <c r="M3" s="2">
        <v>0.01</v>
      </c>
      <c r="N3" s="2">
        <v>4.1000000000000002E-2</v>
      </c>
      <c r="O3" s="2">
        <v>0.5</v>
      </c>
      <c r="P3" s="2">
        <v>25</v>
      </c>
      <c r="Q3" s="2">
        <v>0.2</v>
      </c>
      <c r="R3" s="2">
        <v>8.3000000000000002E-8</v>
      </c>
      <c r="S3">
        <f t="shared" ref="S3:S22" si="0" xml:space="preserve"> (1/3) * (D3^(2))</f>
        <v>833333333.33333325</v>
      </c>
      <c r="T3">
        <f t="shared" ref="T3:T22" si="1">I3*S3</f>
        <v>4166666666.666666</v>
      </c>
      <c r="U3" s="2">
        <f t="shared" ref="U3:U22" si="2">T3/31500000</f>
        <v>132.27513227513225</v>
      </c>
      <c r="V3" s="2">
        <f t="shared" ref="V3:V22" si="3">U3/(SQRT(2.65 * 9.81 *( M3^5)))</f>
        <v>2594303.3941206196</v>
      </c>
      <c r="W3" s="4">
        <v>5.3465672768652399E-4</v>
      </c>
      <c r="X3">
        <f t="shared" ref="X3:X22" si="4">(2.61 * U3 * W3^(7/6))/(M3^(3/2))</f>
        <v>52.586337028806618</v>
      </c>
      <c r="Y3">
        <f t="shared" ref="Y3:Y22" si="5">0.09801 * (M3/W3)</f>
        <v>1.833138814582812</v>
      </c>
      <c r="Z3" s="7">
        <f t="shared" ref="Z3:Z22" si="6">X3/M3</f>
        <v>5258.633702880662</v>
      </c>
      <c r="AA3">
        <f t="shared" ref="AA3:AA22" si="7">Y3/M3</f>
        <v>183.3138814582812</v>
      </c>
      <c r="AB3" s="7" t="s">
        <v>42</v>
      </c>
    </row>
    <row r="4" spans="1:28" ht="17" x14ac:dyDescent="0.2">
      <c r="A4" s="6" t="s">
        <v>11</v>
      </c>
      <c r="B4" s="7">
        <v>40</v>
      </c>
      <c r="C4" s="2">
        <v>500</v>
      </c>
      <c r="D4" s="2">
        <v>50000</v>
      </c>
      <c r="E4" s="2">
        <v>0.5</v>
      </c>
      <c r="F4" s="3">
        <v>3.2000000000000001E-7</v>
      </c>
      <c r="G4" s="2">
        <v>5.0000000000000001E-4</v>
      </c>
      <c r="H4" s="2">
        <v>5.0000000000000001E-4</v>
      </c>
      <c r="I4" s="2">
        <v>5</v>
      </c>
      <c r="J4" s="2">
        <v>1E-4</v>
      </c>
      <c r="K4" s="2">
        <v>0.01</v>
      </c>
      <c r="L4" s="2">
        <v>0.1</v>
      </c>
      <c r="M4" s="2">
        <v>0.01</v>
      </c>
      <c r="N4" s="2">
        <v>4.1000000000000002E-2</v>
      </c>
      <c r="O4" s="2">
        <v>0.5</v>
      </c>
      <c r="P4" s="2">
        <v>25</v>
      </c>
      <c r="Q4" s="2">
        <v>0.2</v>
      </c>
      <c r="R4" s="2">
        <v>8.3000000000000002E-8</v>
      </c>
      <c r="S4">
        <f t="shared" si="0"/>
        <v>833333333.33333325</v>
      </c>
      <c r="T4">
        <f t="shared" si="1"/>
        <v>4166666666.666666</v>
      </c>
      <c r="U4" s="2">
        <f t="shared" si="2"/>
        <v>132.27513227513225</v>
      </c>
      <c r="V4" s="2">
        <f t="shared" si="3"/>
        <v>2594303.3941206196</v>
      </c>
      <c r="W4" s="5">
        <v>5.3345699529745597E-4</v>
      </c>
      <c r="X4">
        <f t="shared" si="4"/>
        <v>52.44869603840727</v>
      </c>
      <c r="Y4">
        <f t="shared" si="5"/>
        <v>1.8372615011890425</v>
      </c>
      <c r="Z4" s="7">
        <f t="shared" si="6"/>
        <v>5244.869603840727</v>
      </c>
      <c r="AA4">
        <f t="shared" si="7"/>
        <v>183.72615011890426</v>
      </c>
    </row>
    <row r="5" spans="1:28" ht="17" x14ac:dyDescent="0.2">
      <c r="A5" s="6" t="s">
        <v>12</v>
      </c>
      <c r="B5" s="7">
        <v>10</v>
      </c>
      <c r="C5" s="2">
        <v>500</v>
      </c>
      <c r="D5" s="2">
        <v>50000</v>
      </c>
      <c r="E5" s="2">
        <v>0.5</v>
      </c>
      <c r="F5" s="3">
        <v>3.1999999999999999E-6</v>
      </c>
      <c r="G5" s="2">
        <v>5.0000000000000001E-4</v>
      </c>
      <c r="H5" s="2">
        <v>5.0000000000000001E-4</v>
      </c>
      <c r="I5" s="2">
        <v>5</v>
      </c>
      <c r="J5" s="2">
        <v>1E-4</v>
      </c>
      <c r="K5" s="2">
        <v>0.01</v>
      </c>
      <c r="L5" s="2">
        <v>0.1</v>
      </c>
      <c r="M5" s="2">
        <v>0.01</v>
      </c>
      <c r="N5" s="2">
        <v>4.1000000000000002E-2</v>
      </c>
      <c r="O5" s="2">
        <v>0.5</v>
      </c>
      <c r="P5" s="2">
        <v>25</v>
      </c>
      <c r="Q5" s="2">
        <v>0.2</v>
      </c>
      <c r="R5" s="2">
        <v>8.3000000000000002E-8</v>
      </c>
      <c r="S5">
        <f t="shared" si="0"/>
        <v>833333333.33333325</v>
      </c>
      <c r="T5">
        <f t="shared" si="1"/>
        <v>4166666666.666666</v>
      </c>
      <c r="U5" s="2">
        <f t="shared" si="2"/>
        <v>132.27513227513225</v>
      </c>
      <c r="V5" s="2">
        <f t="shared" si="3"/>
        <v>2594303.3941206196</v>
      </c>
      <c r="W5" s="5">
        <v>5.2159630644018696E-4</v>
      </c>
      <c r="X5">
        <f t="shared" si="4"/>
        <v>51.090753025069588</v>
      </c>
      <c r="Y5">
        <f t="shared" si="5"/>
        <v>1.8790393794945155</v>
      </c>
      <c r="Z5" s="7">
        <f t="shared" si="6"/>
        <v>5109.0753025069589</v>
      </c>
      <c r="AA5">
        <f t="shared" si="7"/>
        <v>187.90393794945155</v>
      </c>
    </row>
    <row r="6" spans="1:28" ht="17" x14ac:dyDescent="0.2">
      <c r="A6" s="6" t="s">
        <v>13</v>
      </c>
      <c r="B6" s="7">
        <v>5</v>
      </c>
      <c r="C6" s="2">
        <v>500</v>
      </c>
      <c r="D6" s="2">
        <v>50000</v>
      </c>
      <c r="E6" s="2">
        <v>0.5</v>
      </c>
      <c r="F6" s="3">
        <v>1.0000000000000001E-5</v>
      </c>
      <c r="G6" s="2">
        <v>5.0000000000000001E-4</v>
      </c>
      <c r="H6" s="2">
        <v>5.0000000000000001E-4</v>
      </c>
      <c r="I6" s="2">
        <v>5</v>
      </c>
      <c r="J6" s="2">
        <v>1E-4</v>
      </c>
      <c r="K6" s="2">
        <v>0.01</v>
      </c>
      <c r="L6" s="2">
        <v>0.1</v>
      </c>
      <c r="M6" s="2">
        <v>0.01</v>
      </c>
      <c r="N6" s="2">
        <v>4.1000000000000002E-2</v>
      </c>
      <c r="O6" s="2">
        <v>0.5</v>
      </c>
      <c r="P6" s="2">
        <v>25</v>
      </c>
      <c r="Q6" s="2">
        <v>0.2</v>
      </c>
      <c r="R6" s="2">
        <v>8.3000000000000002E-8</v>
      </c>
      <c r="S6">
        <f t="shared" si="0"/>
        <v>833333333.33333325</v>
      </c>
      <c r="T6">
        <f t="shared" si="1"/>
        <v>4166666666.666666</v>
      </c>
      <c r="U6" s="2">
        <f t="shared" si="2"/>
        <v>132.27513227513225</v>
      </c>
      <c r="V6" s="2">
        <f t="shared" si="3"/>
        <v>2594303.3941206196</v>
      </c>
      <c r="W6" s="5">
        <v>5.0700487984795396E-4</v>
      </c>
      <c r="X6">
        <f t="shared" si="4"/>
        <v>49.427222642760313</v>
      </c>
      <c r="Y6">
        <f t="shared" si="5"/>
        <v>1.9331174885218518</v>
      </c>
      <c r="Z6" s="7">
        <f t="shared" si="6"/>
        <v>4942.7222642760316</v>
      </c>
      <c r="AA6">
        <f t="shared" si="7"/>
        <v>193.31174885218519</v>
      </c>
    </row>
    <row r="7" spans="1:28" ht="17" x14ac:dyDescent="0.2">
      <c r="A7" s="6" t="s">
        <v>14</v>
      </c>
      <c r="B7" s="7">
        <v>50</v>
      </c>
      <c r="C7" s="2">
        <v>500</v>
      </c>
      <c r="D7" s="2">
        <v>50000</v>
      </c>
      <c r="E7" s="2">
        <v>0.5</v>
      </c>
      <c r="F7" s="2">
        <v>9.9999999999999995E-7</v>
      </c>
      <c r="G7" s="2">
        <v>5.0000000000000001E-4</v>
      </c>
      <c r="H7" s="2">
        <v>5.0000000000000001E-4</v>
      </c>
      <c r="I7" s="3">
        <v>1</v>
      </c>
      <c r="J7" s="2">
        <v>1E-4</v>
      </c>
      <c r="K7" s="2">
        <v>0.01</v>
      </c>
      <c r="L7" s="2">
        <v>0.1</v>
      </c>
      <c r="M7" s="2">
        <v>0.01</v>
      </c>
      <c r="N7" s="2">
        <v>4.1000000000000002E-2</v>
      </c>
      <c r="O7" s="2">
        <v>0.5</v>
      </c>
      <c r="P7" s="2">
        <v>25</v>
      </c>
      <c r="Q7" s="2">
        <v>0.2</v>
      </c>
      <c r="R7" s="2">
        <v>8.3000000000000002E-8</v>
      </c>
      <c r="S7">
        <f t="shared" si="0"/>
        <v>833333333.33333325</v>
      </c>
      <c r="T7">
        <f t="shared" si="1"/>
        <v>833333333.33333325</v>
      </c>
      <c r="U7" s="2">
        <f t="shared" si="2"/>
        <v>26.455026455026452</v>
      </c>
      <c r="V7" s="2">
        <f t="shared" si="3"/>
        <v>518860.67882412398</v>
      </c>
      <c r="W7" s="5">
        <v>2.10597768553998E-3</v>
      </c>
      <c r="X7">
        <f t="shared" si="4"/>
        <v>52.060871454695324</v>
      </c>
      <c r="Y7">
        <f t="shared" si="5"/>
        <v>0.4653895464940308</v>
      </c>
      <c r="Z7" s="7">
        <f t="shared" si="6"/>
        <v>5206.0871454695325</v>
      </c>
      <c r="AA7">
        <f t="shared" si="7"/>
        <v>46.538954649403081</v>
      </c>
    </row>
    <row r="8" spans="1:28" ht="17" x14ac:dyDescent="0.2">
      <c r="A8" s="6" t="s">
        <v>15</v>
      </c>
      <c r="B8" s="7">
        <v>50</v>
      </c>
      <c r="C8" s="2">
        <v>500</v>
      </c>
      <c r="D8" s="2">
        <v>50000</v>
      </c>
      <c r="E8" s="2">
        <v>0.5</v>
      </c>
      <c r="F8" s="2">
        <v>9.9999999999999995E-7</v>
      </c>
      <c r="G8" s="2">
        <v>5.0000000000000001E-4</v>
      </c>
      <c r="H8" s="2">
        <v>5.0000000000000001E-4</v>
      </c>
      <c r="I8" s="3">
        <v>2.5</v>
      </c>
      <c r="J8" s="2">
        <v>1E-4</v>
      </c>
      <c r="K8" s="2">
        <v>0.01</v>
      </c>
      <c r="L8" s="2">
        <v>0.1</v>
      </c>
      <c r="M8" s="2">
        <v>0.01</v>
      </c>
      <c r="N8" s="2">
        <v>4.1000000000000002E-2</v>
      </c>
      <c r="O8" s="2">
        <v>0.5</v>
      </c>
      <c r="P8" s="2">
        <v>25</v>
      </c>
      <c r="Q8" s="2">
        <v>0.2</v>
      </c>
      <c r="R8" s="2">
        <v>8.3000000000000002E-8</v>
      </c>
      <c r="S8">
        <f t="shared" si="0"/>
        <v>833333333.33333325</v>
      </c>
      <c r="T8">
        <f t="shared" si="1"/>
        <v>2083333333.333333</v>
      </c>
      <c r="U8" s="2">
        <f t="shared" si="2"/>
        <v>66.137566137566125</v>
      </c>
      <c r="V8" s="2">
        <f t="shared" si="3"/>
        <v>1297151.6970603098</v>
      </c>
      <c r="W8" s="5">
        <v>9.6020138729363601E-4</v>
      </c>
      <c r="X8">
        <f t="shared" si="4"/>
        <v>52.060871442955296</v>
      </c>
      <c r="Y8">
        <f t="shared" si="5"/>
        <v>1.0207233742521962</v>
      </c>
      <c r="Z8" s="7">
        <f t="shared" si="6"/>
        <v>5206.0871442955295</v>
      </c>
      <c r="AA8">
        <f t="shared" si="7"/>
        <v>102.07233742521962</v>
      </c>
    </row>
    <row r="9" spans="1:28" ht="17" x14ac:dyDescent="0.2">
      <c r="A9" s="6" t="s">
        <v>16</v>
      </c>
      <c r="B9" s="7">
        <v>30</v>
      </c>
      <c r="C9" s="2">
        <v>500</v>
      </c>
      <c r="D9" s="2">
        <v>50000</v>
      </c>
      <c r="E9" s="2">
        <v>0.5</v>
      </c>
      <c r="F9" s="2">
        <v>9.9999999999999995E-7</v>
      </c>
      <c r="G9" s="2">
        <v>5.0000000000000001E-4</v>
      </c>
      <c r="H9" s="2">
        <v>5.0000000000000001E-4</v>
      </c>
      <c r="I9" s="3">
        <v>7.5</v>
      </c>
      <c r="J9" s="2">
        <v>1E-4</v>
      </c>
      <c r="K9" s="2">
        <v>0.01</v>
      </c>
      <c r="L9" s="2">
        <v>0.1</v>
      </c>
      <c r="M9" s="2">
        <v>0.01</v>
      </c>
      <c r="N9" s="2">
        <v>4.1000000000000002E-2</v>
      </c>
      <c r="O9" s="2">
        <v>0.5</v>
      </c>
      <c r="P9" s="2">
        <v>25</v>
      </c>
      <c r="Q9" s="2">
        <v>0.2</v>
      </c>
      <c r="R9" s="2">
        <v>8.3000000000000002E-8</v>
      </c>
      <c r="S9">
        <f t="shared" si="0"/>
        <v>833333333.33333325</v>
      </c>
      <c r="T9">
        <f t="shared" si="1"/>
        <v>6249999999.999999</v>
      </c>
      <c r="U9" s="2">
        <f t="shared" si="2"/>
        <v>198.41269841269838</v>
      </c>
      <c r="V9" s="2">
        <f t="shared" si="3"/>
        <v>3891455.0911809294</v>
      </c>
      <c r="W9" s="5">
        <v>3.74456396486493E-4</v>
      </c>
      <c r="X9">
        <f t="shared" si="4"/>
        <v>52.060871443550887</v>
      </c>
      <c r="Y9">
        <f t="shared" si="5"/>
        <v>2.6173941991543819</v>
      </c>
      <c r="Z9" s="7">
        <f t="shared" si="6"/>
        <v>5206.0871443550886</v>
      </c>
      <c r="AA9">
        <f t="shared" si="7"/>
        <v>261.73941991543819</v>
      </c>
    </row>
    <row r="10" spans="1:28" ht="17" x14ac:dyDescent="0.2">
      <c r="A10" s="6" t="s">
        <v>17</v>
      </c>
      <c r="B10" s="7">
        <v>10</v>
      </c>
      <c r="C10" s="2">
        <v>500</v>
      </c>
      <c r="D10" s="2">
        <v>50000</v>
      </c>
      <c r="E10" s="2">
        <v>0.5</v>
      </c>
      <c r="F10" s="2">
        <v>9.9999999999999995E-7</v>
      </c>
      <c r="G10" s="2">
        <v>5.0000000000000001E-4</v>
      </c>
      <c r="H10" s="2">
        <v>5.0000000000000001E-4</v>
      </c>
      <c r="I10" s="3">
        <v>10</v>
      </c>
      <c r="J10" s="2">
        <v>1E-4</v>
      </c>
      <c r="K10" s="2">
        <v>0.01</v>
      </c>
      <c r="L10" s="2">
        <v>0.1</v>
      </c>
      <c r="M10" s="2">
        <v>0.01</v>
      </c>
      <c r="N10" s="2">
        <v>4.1000000000000002E-2</v>
      </c>
      <c r="O10" s="2">
        <v>0.5</v>
      </c>
      <c r="P10" s="2">
        <v>25</v>
      </c>
      <c r="Q10" s="2">
        <v>0.2</v>
      </c>
      <c r="R10" s="2">
        <v>8.3000000000000002E-8</v>
      </c>
      <c r="S10">
        <f t="shared" si="0"/>
        <v>833333333.33333325</v>
      </c>
      <c r="T10">
        <f t="shared" si="1"/>
        <v>8333333333.3333321</v>
      </c>
      <c r="U10" s="2">
        <f t="shared" si="2"/>
        <v>264.5502645502645</v>
      </c>
      <c r="V10" s="2">
        <f t="shared" si="3"/>
        <v>5188606.7882412393</v>
      </c>
      <c r="W10" s="5">
        <v>2.9262465049214302E-4</v>
      </c>
      <c r="X10">
        <f t="shared" si="4"/>
        <v>52.060871446668024</v>
      </c>
      <c r="Y10">
        <f t="shared" si="5"/>
        <v>3.3493418902052334</v>
      </c>
      <c r="Z10" s="7">
        <f t="shared" si="6"/>
        <v>5206.0871446668025</v>
      </c>
      <c r="AA10">
        <f t="shared" si="7"/>
        <v>334.93418902052332</v>
      </c>
      <c r="AB10" s="9"/>
    </row>
    <row r="11" spans="1:28" ht="17" x14ac:dyDescent="0.2">
      <c r="A11" s="6" t="s">
        <v>18</v>
      </c>
      <c r="B11" s="7">
        <v>50</v>
      </c>
      <c r="C11" s="2">
        <v>500</v>
      </c>
      <c r="D11" s="2">
        <v>50000</v>
      </c>
      <c r="E11" s="2">
        <v>0.5</v>
      </c>
      <c r="F11" s="2">
        <v>9.9999999999999995E-7</v>
      </c>
      <c r="G11" s="2">
        <v>5.0000000000000001E-4</v>
      </c>
      <c r="H11" s="2">
        <v>5.0000000000000001E-4</v>
      </c>
      <c r="I11" s="2">
        <v>5</v>
      </c>
      <c r="J11" s="2">
        <v>1E-4</v>
      </c>
      <c r="K11" s="2">
        <v>0.01</v>
      </c>
      <c r="L11" s="2">
        <v>0.1</v>
      </c>
      <c r="M11" s="2">
        <v>0.01</v>
      </c>
      <c r="N11" s="3">
        <v>2.1000000000000001E-2</v>
      </c>
      <c r="O11" s="2">
        <v>0.5</v>
      </c>
      <c r="P11" s="2">
        <v>25</v>
      </c>
      <c r="Q11" s="2">
        <v>0.2</v>
      </c>
      <c r="R11" s="2">
        <v>8.3000000000000002E-8</v>
      </c>
      <c r="S11">
        <f t="shared" si="0"/>
        <v>833333333.33333325</v>
      </c>
      <c r="T11">
        <f t="shared" si="1"/>
        <v>4166666666.666666</v>
      </c>
      <c r="U11" s="2">
        <f t="shared" si="2"/>
        <v>132.27513227513225</v>
      </c>
      <c r="V11" s="2">
        <f t="shared" si="3"/>
        <v>2594303.3941206196</v>
      </c>
      <c r="W11" s="5">
        <v>9.3336662783258305E-4</v>
      </c>
      <c r="X11">
        <f t="shared" si="4"/>
        <v>100.73483794176447</v>
      </c>
      <c r="Y11">
        <f t="shared" si="5"/>
        <v>1.0500696840596699</v>
      </c>
      <c r="Z11" s="7">
        <f t="shared" si="6"/>
        <v>10073.483794176447</v>
      </c>
      <c r="AA11">
        <f t="shared" si="7"/>
        <v>105.00696840596699</v>
      </c>
    </row>
    <row r="12" spans="1:28" ht="17" x14ac:dyDescent="0.2">
      <c r="A12" s="6" t="s">
        <v>19</v>
      </c>
      <c r="B12" s="7">
        <v>50</v>
      </c>
      <c r="C12" s="2">
        <v>500</v>
      </c>
      <c r="D12" s="2">
        <v>50000</v>
      </c>
      <c r="E12" s="2">
        <v>0.5</v>
      </c>
      <c r="F12" s="2">
        <v>9.9999999999999995E-7</v>
      </c>
      <c r="G12" s="2">
        <v>5.0000000000000001E-4</v>
      </c>
      <c r="H12" s="2">
        <v>5.0000000000000001E-4</v>
      </c>
      <c r="I12" s="2">
        <v>5</v>
      </c>
      <c r="J12" s="2">
        <v>1E-4</v>
      </c>
      <c r="K12" s="2">
        <v>0.01</v>
      </c>
      <c r="L12" s="2">
        <v>0.1</v>
      </c>
      <c r="M12" s="2">
        <v>0.01</v>
      </c>
      <c r="N12" s="3">
        <v>3.1E-2</v>
      </c>
      <c r="O12" s="2">
        <v>0.5</v>
      </c>
      <c r="P12" s="2">
        <v>25</v>
      </c>
      <c r="Q12" s="2">
        <v>0.2</v>
      </c>
      <c r="R12" s="2">
        <v>8.3000000000000002E-8</v>
      </c>
      <c r="S12">
        <f t="shared" si="0"/>
        <v>833333333.33333325</v>
      </c>
      <c r="T12">
        <f t="shared" si="1"/>
        <v>4166666666.666666</v>
      </c>
      <c r="U12" s="2">
        <f t="shared" si="2"/>
        <v>132.27513227513225</v>
      </c>
      <c r="V12" s="2">
        <f t="shared" si="3"/>
        <v>2594303.3941206196</v>
      </c>
      <c r="W12" s="5">
        <v>6.7176787478820095E-4</v>
      </c>
      <c r="X12">
        <f t="shared" si="4"/>
        <v>68.634290451256433</v>
      </c>
      <c r="Y12">
        <f t="shared" si="5"/>
        <v>1.4589861122921544</v>
      </c>
      <c r="Z12" s="7">
        <f t="shared" si="6"/>
        <v>6863.4290451256429</v>
      </c>
      <c r="AA12">
        <f t="shared" si="7"/>
        <v>145.89861122921542</v>
      </c>
    </row>
    <row r="13" spans="1:28" ht="17" x14ac:dyDescent="0.2">
      <c r="A13" s="6" t="s">
        <v>20</v>
      </c>
      <c r="B13" s="7">
        <v>40</v>
      </c>
      <c r="C13" s="2">
        <v>500</v>
      </c>
      <c r="D13" s="2">
        <v>50000</v>
      </c>
      <c r="E13" s="2">
        <v>0.5</v>
      </c>
      <c r="F13" s="2">
        <v>9.9999999999999995E-7</v>
      </c>
      <c r="G13" s="2">
        <v>5.0000000000000001E-4</v>
      </c>
      <c r="H13" s="2">
        <v>5.0000000000000001E-4</v>
      </c>
      <c r="I13" s="2">
        <v>5</v>
      </c>
      <c r="J13" s="2">
        <v>1E-4</v>
      </c>
      <c r="K13" s="2">
        <v>0.01</v>
      </c>
      <c r="L13" s="2">
        <v>0.1</v>
      </c>
      <c r="M13" s="2">
        <v>0.01</v>
      </c>
      <c r="N13" s="3">
        <v>5.0999999999999997E-2</v>
      </c>
      <c r="O13" s="2">
        <v>0.5</v>
      </c>
      <c r="P13" s="2">
        <v>25</v>
      </c>
      <c r="Q13" s="2">
        <v>0.2</v>
      </c>
      <c r="R13" s="2">
        <v>8.3000000000000002E-8</v>
      </c>
      <c r="S13">
        <f t="shared" si="0"/>
        <v>833333333.33333325</v>
      </c>
      <c r="T13">
        <f t="shared" si="1"/>
        <v>4166666666.666666</v>
      </c>
      <c r="U13" s="2">
        <f t="shared" si="2"/>
        <v>132.27513227513225</v>
      </c>
      <c r="V13" s="2">
        <f t="shared" si="3"/>
        <v>2594303.3941206196</v>
      </c>
      <c r="W13" s="5">
        <v>4.4040436745126498E-4</v>
      </c>
      <c r="X13">
        <f t="shared" si="4"/>
        <v>41.938439362779427</v>
      </c>
      <c r="Y13">
        <f t="shared" si="5"/>
        <v>2.2254547693795468</v>
      </c>
      <c r="Z13" s="7">
        <f t="shared" si="6"/>
        <v>4193.8439362779427</v>
      </c>
      <c r="AA13">
        <f t="shared" si="7"/>
        <v>222.54547693795467</v>
      </c>
    </row>
    <row r="14" spans="1:28" ht="17" x14ac:dyDescent="0.2">
      <c r="A14" s="6" t="s">
        <v>21</v>
      </c>
      <c r="B14" s="7">
        <v>30</v>
      </c>
      <c r="C14" s="2">
        <v>500</v>
      </c>
      <c r="D14" s="2">
        <v>50000</v>
      </c>
      <c r="E14" s="2">
        <v>0.5</v>
      </c>
      <c r="F14" s="2">
        <v>9.9999999999999995E-7</v>
      </c>
      <c r="G14" s="2">
        <v>5.0000000000000001E-4</v>
      </c>
      <c r="H14" s="2">
        <v>5.0000000000000001E-4</v>
      </c>
      <c r="I14" s="2">
        <v>5</v>
      </c>
      <c r="J14" s="2">
        <v>1E-4</v>
      </c>
      <c r="K14" s="2">
        <v>0.01</v>
      </c>
      <c r="L14" s="2">
        <v>0.1</v>
      </c>
      <c r="M14" s="2">
        <v>0.01</v>
      </c>
      <c r="N14" s="3">
        <v>6.0999999999999999E-2</v>
      </c>
      <c r="O14" s="2">
        <v>0.5</v>
      </c>
      <c r="P14" s="2">
        <v>25</v>
      </c>
      <c r="Q14" s="2">
        <v>0.2</v>
      </c>
      <c r="R14" s="2">
        <v>8.3000000000000002E-8</v>
      </c>
      <c r="S14">
        <f t="shared" si="0"/>
        <v>833333333.33333325</v>
      </c>
      <c r="T14">
        <f t="shared" si="1"/>
        <v>4166666666.666666</v>
      </c>
      <c r="U14" s="2">
        <f t="shared" si="2"/>
        <v>132.27513227513225</v>
      </c>
      <c r="V14" s="2">
        <f t="shared" si="3"/>
        <v>2594303.3941206196</v>
      </c>
      <c r="W14" s="5">
        <v>3.7820516497595201E-4</v>
      </c>
      <c r="X14">
        <f t="shared" si="4"/>
        <v>35.112957427284492</v>
      </c>
      <c r="Y14">
        <f t="shared" si="5"/>
        <v>2.5914505955050062</v>
      </c>
      <c r="Z14" s="7">
        <f t="shared" si="6"/>
        <v>3511.2957427284491</v>
      </c>
      <c r="AA14">
        <f t="shared" si="7"/>
        <v>259.1450595505006</v>
      </c>
    </row>
    <row r="15" spans="1:28" ht="17" x14ac:dyDescent="0.2">
      <c r="A15" s="6" t="s">
        <v>22</v>
      </c>
      <c r="B15" s="7">
        <v>50</v>
      </c>
      <c r="C15" s="2">
        <v>500</v>
      </c>
      <c r="D15" s="2">
        <v>50000</v>
      </c>
      <c r="E15" s="2">
        <v>0.5</v>
      </c>
      <c r="F15" s="2">
        <v>9.9999999999999995E-7</v>
      </c>
      <c r="G15" s="2">
        <v>5.0000000000000001E-4</v>
      </c>
      <c r="H15" s="2">
        <v>5.0000000000000001E-4</v>
      </c>
      <c r="I15" s="2">
        <v>5</v>
      </c>
      <c r="J15" s="2">
        <v>1E-4</v>
      </c>
      <c r="K15" s="2">
        <v>0.01</v>
      </c>
      <c r="L15" s="2">
        <v>0.1</v>
      </c>
      <c r="M15" s="2">
        <v>0.01</v>
      </c>
      <c r="N15" s="2">
        <v>4.1000000000000002E-2</v>
      </c>
      <c r="O15" s="3">
        <v>0.25</v>
      </c>
      <c r="P15" s="2">
        <v>25</v>
      </c>
      <c r="Q15" s="2">
        <v>0.2</v>
      </c>
      <c r="R15" s="2">
        <v>8.3000000000000002E-8</v>
      </c>
      <c r="S15">
        <f t="shared" si="0"/>
        <v>833333333.33333325</v>
      </c>
      <c r="T15">
        <f t="shared" si="1"/>
        <v>4166666666.666666</v>
      </c>
      <c r="U15" s="2">
        <f t="shared" si="2"/>
        <v>132.27513227513225</v>
      </c>
      <c r="V15" s="2">
        <f t="shared" si="3"/>
        <v>2594303.3941206196</v>
      </c>
      <c r="W15" s="5">
        <v>3.72856551311997E-4</v>
      </c>
      <c r="X15">
        <f t="shared" si="4"/>
        <v>34.534310267152996</v>
      </c>
      <c r="Y15">
        <f t="shared" si="5"/>
        <v>2.6286248600198978</v>
      </c>
      <c r="Z15" s="7">
        <f t="shared" si="6"/>
        <v>3453.4310267152996</v>
      </c>
      <c r="AA15">
        <f t="shared" si="7"/>
        <v>262.86248600198979</v>
      </c>
    </row>
    <row r="16" spans="1:28" ht="17" x14ac:dyDescent="0.2">
      <c r="A16" s="6" t="s">
        <v>23</v>
      </c>
      <c r="B16" s="7">
        <v>50</v>
      </c>
      <c r="C16" s="2">
        <v>500</v>
      </c>
      <c r="D16" s="2">
        <v>50000</v>
      </c>
      <c r="E16" s="2">
        <v>0.5</v>
      </c>
      <c r="F16" s="2">
        <v>9.9999999999999995E-7</v>
      </c>
      <c r="G16" s="2">
        <v>5.0000000000000001E-4</v>
      </c>
      <c r="H16" s="2">
        <v>5.0000000000000001E-4</v>
      </c>
      <c r="I16" s="2">
        <v>5</v>
      </c>
      <c r="J16" s="2">
        <v>1E-4</v>
      </c>
      <c r="K16" s="2">
        <v>0.01</v>
      </c>
      <c r="L16" s="2">
        <v>0.1</v>
      </c>
      <c r="M16" s="2">
        <v>0.01</v>
      </c>
      <c r="N16" s="2">
        <v>4.1000000000000002E-2</v>
      </c>
      <c r="O16" s="3">
        <v>0.375</v>
      </c>
      <c r="P16" s="2">
        <v>25</v>
      </c>
      <c r="Q16" s="2">
        <v>0.2</v>
      </c>
      <c r="R16" s="2">
        <v>8.3000000000000002E-8</v>
      </c>
      <c r="S16">
        <f t="shared" si="0"/>
        <v>833333333.33333325</v>
      </c>
      <c r="T16">
        <f t="shared" si="1"/>
        <v>4166666666.666666</v>
      </c>
      <c r="U16" s="2">
        <f t="shared" si="2"/>
        <v>132.27513227513225</v>
      </c>
      <c r="V16" s="2">
        <f t="shared" si="3"/>
        <v>2594303.3941206196</v>
      </c>
      <c r="W16" s="5">
        <v>4.4641306603443801E-4</v>
      </c>
      <c r="X16">
        <f t="shared" si="4"/>
        <v>42.606751727940932</v>
      </c>
      <c r="Y16">
        <f t="shared" si="5"/>
        <v>2.195500254296749</v>
      </c>
      <c r="Z16" s="7">
        <f t="shared" si="6"/>
        <v>4260.6751727940928</v>
      </c>
      <c r="AA16">
        <f t="shared" si="7"/>
        <v>219.55002542967489</v>
      </c>
    </row>
    <row r="17" spans="1:28" ht="17" x14ac:dyDescent="0.2">
      <c r="A17" s="6" t="s">
        <v>24</v>
      </c>
      <c r="B17" s="7">
        <v>10</v>
      </c>
      <c r="C17" s="2">
        <v>500</v>
      </c>
      <c r="D17" s="2">
        <v>50000</v>
      </c>
      <c r="E17" s="2">
        <v>0.5</v>
      </c>
      <c r="F17" s="2">
        <v>9.9999999999999995E-7</v>
      </c>
      <c r="G17" s="2">
        <v>5.0000000000000001E-4</v>
      </c>
      <c r="H17" s="2">
        <v>5.0000000000000001E-4</v>
      </c>
      <c r="I17" s="2">
        <v>5</v>
      </c>
      <c r="J17" s="2">
        <v>1E-4</v>
      </c>
      <c r="K17" s="2">
        <v>0.01</v>
      </c>
      <c r="L17" s="2">
        <v>0.1</v>
      </c>
      <c r="M17" s="2">
        <v>0.01</v>
      </c>
      <c r="N17" s="2">
        <v>4.1000000000000002E-2</v>
      </c>
      <c r="O17" s="3">
        <v>0.625</v>
      </c>
      <c r="P17" s="2">
        <v>25</v>
      </c>
      <c r="Q17" s="2">
        <v>0.2</v>
      </c>
      <c r="R17" s="2">
        <v>8.3000000000000002E-8</v>
      </c>
      <c r="S17">
        <f t="shared" si="0"/>
        <v>833333333.33333325</v>
      </c>
      <c r="T17">
        <f t="shared" si="1"/>
        <v>4166666666.666666</v>
      </c>
      <c r="U17" s="2">
        <f t="shared" si="2"/>
        <v>132.27513227513225</v>
      </c>
      <c r="V17" s="2">
        <f t="shared" si="3"/>
        <v>2594303.3941206196</v>
      </c>
      <c r="W17" s="5">
        <v>6.1516657838365E-4</v>
      </c>
      <c r="X17">
        <f t="shared" si="4"/>
        <v>61.936058817770842</v>
      </c>
      <c r="Y17">
        <f t="shared" si="5"/>
        <v>1.593226996458768</v>
      </c>
      <c r="Z17" s="7">
        <f t="shared" si="6"/>
        <v>6193.6058817770845</v>
      </c>
      <c r="AA17">
        <f t="shared" si="7"/>
        <v>159.32269964587678</v>
      </c>
    </row>
    <row r="18" spans="1:28" ht="17" x14ac:dyDescent="0.2">
      <c r="A18" s="6" t="s">
        <v>25</v>
      </c>
      <c r="B18" s="7">
        <v>10</v>
      </c>
      <c r="C18" s="2">
        <v>500</v>
      </c>
      <c r="D18" s="2">
        <v>50000</v>
      </c>
      <c r="E18" s="2">
        <v>0.5</v>
      </c>
      <c r="F18" s="2">
        <v>9.9999999999999995E-7</v>
      </c>
      <c r="G18" s="2">
        <v>5.0000000000000001E-4</v>
      </c>
      <c r="H18" s="2">
        <v>5.0000000000000001E-4</v>
      </c>
      <c r="I18" s="2">
        <v>5</v>
      </c>
      <c r="J18" s="2">
        <v>1E-4</v>
      </c>
      <c r="K18" s="2">
        <v>0.01</v>
      </c>
      <c r="L18" s="2">
        <v>0.1</v>
      </c>
      <c r="M18" s="2">
        <v>0.01</v>
      </c>
      <c r="N18" s="2">
        <v>4.1000000000000002E-2</v>
      </c>
      <c r="O18" s="3">
        <v>0.75</v>
      </c>
      <c r="P18" s="2">
        <v>25</v>
      </c>
      <c r="Q18" s="2">
        <v>0.2</v>
      </c>
      <c r="R18" s="2">
        <v>8.3000000000000002E-8</v>
      </c>
      <c r="S18">
        <f t="shared" si="0"/>
        <v>833333333.33333325</v>
      </c>
      <c r="T18">
        <f t="shared" si="1"/>
        <v>4166666666.666666</v>
      </c>
      <c r="U18" s="2">
        <f t="shared" si="2"/>
        <v>132.27513227513225</v>
      </c>
      <c r="V18" s="2">
        <f t="shared" si="3"/>
        <v>2594303.3941206196</v>
      </c>
      <c r="W18" s="5">
        <v>6.9985518860994395E-4</v>
      </c>
      <c r="X18">
        <f t="shared" si="4"/>
        <v>71.993772226070902</v>
      </c>
      <c r="Y18">
        <f t="shared" si="5"/>
        <v>1.4004325694100801</v>
      </c>
      <c r="Z18" s="7">
        <f t="shared" si="6"/>
        <v>7199.3772226070905</v>
      </c>
      <c r="AA18">
        <f t="shared" si="7"/>
        <v>140.043256941008</v>
      </c>
    </row>
    <row r="19" spans="1:28" ht="34" x14ac:dyDescent="0.2">
      <c r="A19" s="6" t="s">
        <v>43</v>
      </c>
      <c r="B19" s="7">
        <v>15</v>
      </c>
      <c r="C19">
        <v>500</v>
      </c>
      <c r="D19" s="1">
        <v>50000</v>
      </c>
      <c r="E19">
        <v>0.5</v>
      </c>
      <c r="F19" s="2">
        <v>9.9999999999999995E-7</v>
      </c>
      <c r="G19" s="2">
        <v>5.0000000000000004E-6</v>
      </c>
      <c r="H19" s="2">
        <v>5.0000000000000004E-6</v>
      </c>
      <c r="I19" s="2">
        <v>5</v>
      </c>
      <c r="J19" s="2">
        <v>1E-4</v>
      </c>
      <c r="K19" s="2">
        <v>0.01</v>
      </c>
      <c r="L19" s="2">
        <v>0.1</v>
      </c>
      <c r="M19" s="2">
        <v>0.01</v>
      </c>
      <c r="N19" s="2">
        <v>4.1000000000000002E-2</v>
      </c>
      <c r="O19" s="2">
        <v>0.5</v>
      </c>
      <c r="P19" s="2">
        <v>25</v>
      </c>
      <c r="Q19" s="2">
        <v>0.2</v>
      </c>
      <c r="R19" s="2">
        <v>8.3000000000000002E-8</v>
      </c>
      <c r="S19">
        <f t="shared" si="0"/>
        <v>833333333.33333325</v>
      </c>
      <c r="T19">
        <f t="shared" si="1"/>
        <v>4166666666.666666</v>
      </c>
      <c r="U19" s="2">
        <f t="shared" si="2"/>
        <v>132.27513227513225</v>
      </c>
      <c r="V19" s="2">
        <f t="shared" si="3"/>
        <v>2594303.3941206196</v>
      </c>
      <c r="W19" s="5">
        <v>2.2055712312489002E-2</v>
      </c>
      <c r="X19">
        <f t="shared" si="4"/>
        <v>4032.3663468202039</v>
      </c>
      <c r="Y19">
        <f t="shared" si="5"/>
        <v>4.443746754191296E-2</v>
      </c>
      <c r="Z19" s="7">
        <f t="shared" si="6"/>
        <v>403236.63468202041</v>
      </c>
      <c r="AA19">
        <f t="shared" si="7"/>
        <v>4.4437467541912961</v>
      </c>
      <c r="AB19" s="7" t="s">
        <v>44</v>
      </c>
    </row>
    <row r="20" spans="1:28" ht="68" x14ac:dyDescent="0.2">
      <c r="A20" s="6" t="s">
        <v>45</v>
      </c>
      <c r="B20" s="7">
        <v>1</v>
      </c>
      <c r="C20">
        <v>500</v>
      </c>
      <c r="D20" s="1">
        <v>50000</v>
      </c>
      <c r="E20">
        <v>0.5</v>
      </c>
      <c r="F20" s="2">
        <v>9.9999999999999995E-7</v>
      </c>
      <c r="G20" s="2">
        <v>5.0000000000000001E-4</v>
      </c>
      <c r="H20" s="2">
        <v>2.5000000000000001E-5</v>
      </c>
      <c r="I20" s="2">
        <v>5</v>
      </c>
      <c r="J20" s="2">
        <v>1E-4</v>
      </c>
      <c r="K20" s="2">
        <v>0.01</v>
      </c>
      <c r="L20" s="2">
        <v>0.1</v>
      </c>
      <c r="M20" s="2">
        <v>0.01</v>
      </c>
      <c r="N20" s="2">
        <v>4.1000000000000002E-2</v>
      </c>
      <c r="O20" s="2">
        <v>0.5</v>
      </c>
      <c r="P20" s="2">
        <v>25</v>
      </c>
      <c r="Q20" s="2">
        <v>0.2</v>
      </c>
      <c r="R20" s="2">
        <v>8.3000000000000002E-8</v>
      </c>
      <c r="S20">
        <f t="shared" si="0"/>
        <v>833333333.33333325</v>
      </c>
      <c r="T20">
        <f t="shared" si="1"/>
        <v>4166666666.666666</v>
      </c>
      <c r="U20" s="2">
        <f t="shared" si="2"/>
        <v>132.27513227513225</v>
      </c>
      <c r="V20" s="2">
        <f t="shared" si="3"/>
        <v>2594303.3941206196</v>
      </c>
      <c r="W20" s="2">
        <v>1.4641025519449599E-3</v>
      </c>
      <c r="X20">
        <f t="shared" si="4"/>
        <v>170.32776943351757</v>
      </c>
      <c r="Y20">
        <f t="shared" si="5"/>
        <v>0.6694203207951549</v>
      </c>
      <c r="Z20" s="7">
        <f t="shared" si="6"/>
        <v>17032.776943351757</v>
      </c>
      <c r="AA20">
        <f t="shared" si="7"/>
        <v>66.942032079515485</v>
      </c>
      <c r="AB20" s="7" t="s">
        <v>52</v>
      </c>
    </row>
    <row r="21" spans="1:28" ht="68" x14ac:dyDescent="0.2">
      <c r="A21" s="6" t="s">
        <v>46</v>
      </c>
      <c r="B21" s="7">
        <v>15</v>
      </c>
      <c r="C21">
        <v>500</v>
      </c>
      <c r="D21" s="1">
        <v>50000</v>
      </c>
      <c r="E21">
        <v>0.5</v>
      </c>
      <c r="F21" s="2">
        <v>9.9999999999999995E-7</v>
      </c>
      <c r="G21" s="2">
        <v>5.0000000000000001E-4</v>
      </c>
      <c r="H21" s="2">
        <v>1E-3</v>
      </c>
      <c r="I21" s="2">
        <v>5</v>
      </c>
      <c r="J21" s="2">
        <v>1E-4</v>
      </c>
      <c r="K21" s="2">
        <v>0.01</v>
      </c>
      <c r="L21" s="2">
        <v>0.1</v>
      </c>
      <c r="M21" s="2">
        <v>0.01</v>
      </c>
      <c r="N21" s="2">
        <v>4.1000000000000002E-2</v>
      </c>
      <c r="O21" s="2">
        <v>0.5</v>
      </c>
      <c r="P21" s="2">
        <v>25</v>
      </c>
      <c r="Q21" s="2">
        <v>0.2</v>
      </c>
      <c r="R21" s="2">
        <v>8.3000000000000002E-8</v>
      </c>
      <c r="S21">
        <f t="shared" si="0"/>
        <v>833333333.33333325</v>
      </c>
      <c r="T21">
        <f t="shared" si="1"/>
        <v>4166666666.666666</v>
      </c>
      <c r="U21" s="2">
        <f t="shared" si="2"/>
        <v>132.27513227513225</v>
      </c>
      <c r="V21" s="2">
        <f t="shared" si="3"/>
        <v>2594303.3941206196</v>
      </c>
      <c r="W21" s="2">
        <v>4.01439802049935E-4</v>
      </c>
      <c r="X21">
        <f t="shared" si="4"/>
        <v>37.642276455848169</v>
      </c>
      <c r="Y21">
        <f t="shared" si="5"/>
        <v>2.441461945216099</v>
      </c>
      <c r="Z21" s="7">
        <f t="shared" si="6"/>
        <v>3764.2276455848169</v>
      </c>
      <c r="AA21">
        <f t="shared" si="7"/>
        <v>244.14619452160991</v>
      </c>
      <c r="AB21" s="7" t="s">
        <v>52</v>
      </c>
    </row>
    <row r="22" spans="1:28" ht="34" x14ac:dyDescent="0.2">
      <c r="A22" s="6" t="s">
        <v>47</v>
      </c>
      <c r="B22" s="7">
        <v>35</v>
      </c>
      <c r="C22">
        <v>500</v>
      </c>
      <c r="D22" s="1">
        <v>50000</v>
      </c>
      <c r="E22">
        <v>0.5</v>
      </c>
      <c r="F22" s="2">
        <v>9.9999999999999995E-7</v>
      </c>
      <c r="G22" s="2">
        <v>5.0000000000000001E-4</v>
      </c>
      <c r="H22" s="2">
        <v>1E-3</v>
      </c>
      <c r="I22" s="2">
        <v>5</v>
      </c>
      <c r="J22" s="2">
        <v>1E-4</v>
      </c>
      <c r="K22" s="2">
        <v>0.01</v>
      </c>
      <c r="L22" s="2">
        <v>0.1</v>
      </c>
      <c r="M22" s="2">
        <v>0.01</v>
      </c>
      <c r="N22" s="2">
        <v>4.1000000000000002E-2</v>
      </c>
      <c r="O22" s="2">
        <v>0.5</v>
      </c>
      <c r="P22" s="2">
        <v>25</v>
      </c>
      <c r="Q22" s="2">
        <v>0.2</v>
      </c>
      <c r="R22" s="2">
        <v>8.3000000000000002E-8</v>
      </c>
      <c r="S22">
        <f t="shared" si="0"/>
        <v>833333333.33333325</v>
      </c>
      <c r="T22">
        <f t="shared" si="1"/>
        <v>4166666666.666666</v>
      </c>
      <c r="U22" s="2">
        <f t="shared" si="2"/>
        <v>132.27513227513225</v>
      </c>
      <c r="V22" s="2">
        <f t="shared" si="3"/>
        <v>2594303.3941206196</v>
      </c>
      <c r="W22" s="5">
        <v>3.7290945195127202E-4</v>
      </c>
      <c r="X22">
        <f t="shared" si="4"/>
        <v>34.540026657177499</v>
      </c>
      <c r="Y22">
        <f t="shared" si="5"/>
        <v>2.6282519653807794</v>
      </c>
      <c r="Z22" s="7">
        <f t="shared" si="6"/>
        <v>3454.00266571775</v>
      </c>
      <c r="AA22">
        <f t="shared" si="7"/>
        <v>262.82519653807793</v>
      </c>
      <c r="AB22" s="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BIGANTR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2023-05-19T23:25:18Z</dcterms:created>
  <dcterms:modified xsi:type="dcterms:W3CDTF">2023-05-22T17:19:17Z</dcterms:modified>
</cp:coreProperties>
</file>